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ЦяКнига" defaultThemeVersion="124226"/>
  <mc:AlternateContent xmlns:mc="http://schemas.openxmlformats.org/markup-compatibility/2006">
    <mc:Choice Requires="x15">
      <x15ac:absPath xmlns:x15ac="http://schemas.microsoft.com/office/spreadsheetml/2010/11/ac" url="W:\GROST\Шаблоны-регіональний розріз\НаСайтБезПосилань\"/>
    </mc:Choice>
  </mc:AlternateContent>
  <bookViews>
    <workbookView xWindow="0" yWindow="0" windowWidth="23040" windowHeight="8040" tabRatio="694" activeTab="1"/>
  </bookViews>
  <sheets>
    <sheet name="Зміст" sheetId="30" r:id="rId1"/>
    <sheet name="на звітну дату" sheetId="31" r:id="rId2"/>
    <sheet name="Кредити за секторами" sheetId="6" r:id="rId3"/>
    <sheet name="Кредити НФК" sheetId="5" r:id="rId4"/>
    <sheet name="Кредити ДГ" sheetId="23" r:id="rId5"/>
    <sheet name="Кредити НФК за КВЕД" sheetId="10" r:id="rId6"/>
    <sheet name="Кредити НФК за цілями" sheetId="14" r:id="rId7"/>
    <sheet name="Кредити ДГ за цілями" sheetId="15" r:id="rId8"/>
    <sheet name="Депозити за секторами" sheetId="8" r:id="rId9"/>
    <sheet name="Депозити НФК" sheetId="4" r:id="rId10"/>
    <sheet name="Депозити ДГ" sheetId="24" r:id="rId11"/>
    <sheet name="Депозити НФК за КВЕД" sheetId="16" r:id="rId12"/>
    <sheet name="% ставки за кредитами НФК" sheetId="12" r:id="rId13"/>
    <sheet name="% ставки за кредитами ДГ" sheetId="26" r:id="rId14"/>
    <sheet name="%ставкиЗаКредитамиНФК за цілями" sheetId="19" r:id="rId15"/>
    <sheet name="%ставкиЗаКредитамиДГ за цілями" sheetId="20" r:id="rId16"/>
    <sheet name="% ставки за депозитами НФК" sheetId="13" r:id="rId17"/>
    <sheet name="% ставки за депозитами ДГ" sheetId="25" r:id="rId18"/>
    <sheet name="Банки та філії" sheetId="21" r:id="rId19"/>
    <sheet name="Кількість підрозділів" sheetId="32" r:id="rId20"/>
    <sheet name="Україна" sheetId="29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____t04" localSheetId="19" hidden="1">{#N/A,#N/A,FALSE,"т04"}</definedName>
    <definedName name="_____t04" localSheetId="20" hidden="1">{#N/A,#N/A,FALSE,"т04"}</definedName>
    <definedName name="_____t04" hidden="1">{#N/A,#N/A,FALSE,"т04"}</definedName>
    <definedName name="_____t06" localSheetId="19" hidden="1">{#N/A,#N/A,FALSE,"т04"}</definedName>
    <definedName name="_____t06" localSheetId="20" hidden="1">{#N/A,#N/A,FALSE,"т04"}</definedName>
    <definedName name="_____t06" hidden="1">{#N/A,#N/A,FALSE,"т04"}</definedName>
    <definedName name="____t04" localSheetId="19" hidden="1">{#N/A,#N/A,FALSE,"т04"}</definedName>
    <definedName name="____t04" localSheetId="20" hidden="1">{#N/A,#N/A,FALSE,"т04"}</definedName>
    <definedName name="____t04" hidden="1">{#N/A,#N/A,FALSE,"т04"}</definedName>
    <definedName name="____t06" localSheetId="19" hidden="1">{#N/A,#N/A,FALSE,"т04"}</definedName>
    <definedName name="____t06" localSheetId="20" hidden="1">{#N/A,#N/A,FALSE,"т04"}</definedName>
    <definedName name="____t06" hidden="1">{#N/A,#N/A,FALSE,"т04"}</definedName>
    <definedName name="___t04" localSheetId="19" hidden="1">{#N/A,#N/A,FALSE,"т04"}</definedName>
    <definedName name="___t04" localSheetId="20" hidden="1">{#N/A,#N/A,FALSE,"т04"}</definedName>
    <definedName name="___t04" hidden="1">{#N/A,#N/A,FALSE,"т04"}</definedName>
    <definedName name="___t06" localSheetId="19" hidden="1">{#N/A,#N/A,FALSE,"т04"}</definedName>
    <definedName name="___t06" localSheetId="20" hidden="1">{#N/A,#N/A,FALSE,"т04"}</definedName>
    <definedName name="___t06" hidden="1">{#N/A,#N/A,FALSE,"т04"}</definedName>
    <definedName name="__t04" localSheetId="19" hidden="1">{#N/A,#N/A,FALSE,"т04"}</definedName>
    <definedName name="__t04" localSheetId="20" hidden="1">{#N/A,#N/A,FALSE,"т04"}</definedName>
    <definedName name="__t04" hidden="1">{#N/A,#N/A,FALSE,"т04"}</definedName>
    <definedName name="__t06" localSheetId="19" hidden="1">{#N/A,#N/A,FALSE,"т04"}</definedName>
    <definedName name="__t06" localSheetId="20" hidden="1">{#N/A,#N/A,FALSE,"т04"}</definedName>
    <definedName name="__t06" hidden="1">{#N/A,#N/A,FALSE,"т04"}</definedName>
    <definedName name="_t04" localSheetId="19" hidden="1">{#N/A,#N/A,FALSE,"т04"}</definedName>
    <definedName name="_t04" localSheetId="20" hidden="1">{#N/A,#N/A,FALSE,"т04"}</definedName>
    <definedName name="_t04" hidden="1">{#N/A,#N/A,FALSE,"т04"}</definedName>
    <definedName name="_t06" localSheetId="19" hidden="1">{#N/A,#N/A,FALSE,"т04"}</definedName>
    <definedName name="_t06" localSheetId="20" hidden="1">{#N/A,#N/A,FALSE,"т04"}</definedName>
    <definedName name="_t06" hidden="1">{#N/A,#N/A,FALSE,"т04"}</definedName>
    <definedName name="_xlnm._FilterDatabase" localSheetId="14" hidden="1">'%ставкиЗаКредитамиНФК за цілями'!$A$11:$U$53</definedName>
    <definedName name="BAZA">'[1]Мульт-ор М2, швидкість'!$E:$E</definedName>
    <definedName name="data">'[2]2002'!$B$2:$B$378</definedName>
    <definedName name="drfgdfgf" localSheetId="19" hidden="1">{#N/A,#N/A,FALSE,"Лист4"}</definedName>
    <definedName name="drfgdfgf" localSheetId="20" hidden="1">{#N/A,#N/A,FALSE,"Лист4"}</definedName>
    <definedName name="drfgdfgf" hidden="1">{#N/A,#N/A,FALSE,"Лист4"}</definedName>
    <definedName name="g7.2" localSheetId="19" hidden="1">{#N/A,#N/A,FALSE,"т04"}</definedName>
    <definedName name="g7.2" localSheetId="20" hidden="1">{#N/A,#N/A,FALSE,"т04"}</definedName>
    <definedName name="g7.2" hidden="1">{#N/A,#N/A,FALSE,"т04"}</definedName>
    <definedName name="kurs2001">'[2]2001'!$C$2:$AO$378</definedName>
    <definedName name="ll" localSheetId="19" hidden="1">{#N/A,#N/A,FALSE,"Лист4"}</definedName>
    <definedName name="ll" localSheetId="20" hidden="1">{#N/A,#N/A,FALSE,"Лист4"}</definedName>
    <definedName name="ll" hidden="1">{#N/A,#N/A,FALSE,"Лист4"}</definedName>
    <definedName name="Months" localSheetId="19">'[3]на звітну дату'!$J$1:$J$12</definedName>
    <definedName name="Months">'на звітну дату'!$J$1:$J$12</definedName>
    <definedName name="Months2" localSheetId="19">'[3]на звітну дату'!$J$1:$K$12</definedName>
    <definedName name="Months2">'на звітну дату'!$J$1:$K$12</definedName>
    <definedName name="n" localSheetId="19" hidden="1">{#N/A,#N/A,FALSE,"Лист4"}</definedName>
    <definedName name="n" localSheetId="20" hidden="1">{#N/A,#N/A,FALSE,"Лист4"}</definedName>
    <definedName name="n" hidden="1">{#N/A,#N/A,FALSE,"Лист4"}</definedName>
    <definedName name="q" localSheetId="19" hidden="1">{#N/A,#N/A,FALSE,"т02бд"}</definedName>
    <definedName name="q" localSheetId="20" hidden="1">{#N/A,#N/A,FALSE,"т02бд"}</definedName>
    <definedName name="q" hidden="1">{#N/A,#N/A,FALSE,"т02бд"}</definedName>
    <definedName name="t01англ" localSheetId="19" hidden="1">{#N/A,#N/A,FALSE,"т02бд"}</definedName>
    <definedName name="t01англ" localSheetId="20" hidden="1">{#N/A,#N/A,FALSE,"т02бд"}</definedName>
    <definedName name="t01англ" hidden="1">{#N/A,#N/A,FALSE,"т02бд"}</definedName>
    <definedName name="t05n" localSheetId="19" hidden="1">{#N/A,#N/A,FALSE,"т04"}</definedName>
    <definedName name="t05n" localSheetId="20" hidden="1">{#N/A,#N/A,FALSE,"т04"}</definedName>
    <definedName name="t05n" hidden="1">{#N/A,#N/A,FALSE,"т04"}</definedName>
    <definedName name="t05nn" localSheetId="19" hidden="1">{#N/A,#N/A,FALSE,"т04"}</definedName>
    <definedName name="t05nn" localSheetId="20" hidden="1">{#N/A,#N/A,FALSE,"т04"}</definedName>
    <definedName name="t05nn" hidden="1">{#N/A,#N/A,FALSE,"т04"}</definedName>
    <definedName name="valuta">'[2]2002'!$C$1:$AO$1</definedName>
    <definedName name="wrn.04." localSheetId="19" hidden="1">{#N/A,#N/A,FALSE,"т02бд"}</definedName>
    <definedName name="wrn.04." localSheetId="20" hidden="1">{#N/A,#N/A,FALSE,"т02бд"}</definedName>
    <definedName name="wrn.04." hidden="1">{#N/A,#N/A,FALSE,"т02бд"}</definedName>
    <definedName name="wrn.д02." localSheetId="19" hidden="1">{#N/A,#N/A,FALSE,"т02бд"}</definedName>
    <definedName name="wrn.д02." localSheetId="20" hidden="1">{#N/A,#N/A,FALSE,"т02бд"}</definedName>
    <definedName name="wrn.д02." hidden="1">{#N/A,#N/A,FALSE,"т02бд"}</definedName>
    <definedName name="wrn.Інструкція." localSheetId="19" hidden="1">{#N/A,#N/A,FALSE,"Лист4"}</definedName>
    <definedName name="wrn.Інструкція." localSheetId="20" hidden="1">{#N/A,#N/A,FALSE,"Лист4"}</definedName>
    <definedName name="wrn.Інструкція." hidden="1">{#N/A,#N/A,FALSE,"Лист4"}</definedName>
    <definedName name="wrn.т171банки." localSheetId="19" hidden="1">{#N/A,#N/A,FALSE,"т17-1банки (2)"}</definedName>
    <definedName name="wrn.т171банки." localSheetId="20" hidden="1">{#N/A,#N/A,FALSE,"т17-1банки (2)"}</definedName>
    <definedName name="wrn.т171банки." hidden="1">{#N/A,#N/A,FALSE,"т17-1банки (2)"}</definedName>
    <definedName name="Years" localSheetId="19">OFFSET('[3]на звітну дату'!$M$1,,,COUNTA('[3]на звітну дату'!$M:$M))</definedName>
    <definedName name="Years">OFFSET('на звітну дату'!$M$1,,,COUNTA('на звітну дату'!$M:$M))</definedName>
    <definedName name="аа" localSheetId="19" hidden="1">{#N/A,#N/A,FALSE,"Лист4"}</definedName>
    <definedName name="аа" localSheetId="20" hidden="1">{#N/A,#N/A,FALSE,"Лист4"}</definedName>
    <definedName name="аа" hidden="1">{#N/A,#N/A,FALSE,"Лист4"}</definedName>
    <definedName name="аааа" localSheetId="19" hidden="1">{#N/A,#N/A,FALSE,"Лист4"}</definedName>
    <definedName name="аааа" localSheetId="20" hidden="1">{#N/A,#N/A,FALSE,"Лист4"}</definedName>
    <definedName name="аааа" hidden="1">{#N/A,#N/A,FALSE,"Лист4"}</definedName>
    <definedName name="ааааа" localSheetId="19" hidden="1">{#N/A,#N/A,FALSE,"Лист4"}</definedName>
    <definedName name="ааааа" localSheetId="20" hidden="1">{#N/A,#N/A,FALSE,"Лист4"}</definedName>
    <definedName name="ааааа" hidden="1">{#N/A,#N/A,FALSE,"Лист4"}</definedName>
    <definedName name="аааг" localSheetId="19" hidden="1">{#N/A,#N/A,FALSE,"Лист4"}</definedName>
    <definedName name="аааг" localSheetId="20" hidden="1">{#N/A,#N/A,FALSE,"Лист4"}</definedName>
    <definedName name="аааг" hidden="1">{#N/A,#N/A,FALSE,"Лист4"}</definedName>
    <definedName name="ааао" localSheetId="19" hidden="1">{#N/A,#N/A,FALSE,"Лист4"}</definedName>
    <definedName name="ааао" localSheetId="20" hidden="1">{#N/A,#N/A,FALSE,"Лист4"}</definedName>
    <definedName name="ааао" hidden="1">{#N/A,#N/A,FALSE,"Лист4"}</definedName>
    <definedName name="аааоркк" localSheetId="19" hidden="1">{#N/A,#N/A,FALSE,"Лист4"}</definedName>
    <definedName name="аааоркк" localSheetId="20" hidden="1">{#N/A,#N/A,FALSE,"Лист4"}</definedName>
    <definedName name="аааоркк" hidden="1">{#N/A,#N/A,FALSE,"Лист4"}</definedName>
    <definedName name="аарр" localSheetId="19" hidden="1">{#N/A,#N/A,FALSE,"Лист4"}</definedName>
    <definedName name="аарр" localSheetId="20" hidden="1">{#N/A,#N/A,FALSE,"Лист4"}</definedName>
    <definedName name="аарр" hidden="1">{#N/A,#N/A,FALSE,"Лист4"}</definedName>
    <definedName name="амп" localSheetId="19" hidden="1">{#N/A,#N/A,FALSE,"Лист4"}</definedName>
    <definedName name="амп" localSheetId="20" hidden="1">{#N/A,#N/A,FALSE,"Лист4"}</definedName>
    <definedName name="амп" hidden="1">{#N/A,#N/A,FALSE,"Лист4"}</definedName>
    <definedName name="ап" localSheetId="19" hidden="1">{#N/A,#N/A,FALSE,"Лист4"}</definedName>
    <definedName name="ап" localSheetId="20" hidden="1">{#N/A,#N/A,FALSE,"Лист4"}</definedName>
    <definedName name="ап" hidden="1">{#N/A,#N/A,FALSE,"Лист4"}</definedName>
    <definedName name="апро" localSheetId="19" hidden="1">{#N/A,#N/A,FALSE,"Лист4"}</definedName>
    <definedName name="апро" localSheetId="20" hidden="1">{#N/A,#N/A,FALSE,"Лист4"}</definedName>
    <definedName name="апро" hidden="1">{#N/A,#N/A,FALSE,"Лист4"}</definedName>
    <definedName name="аунуну" localSheetId="19" hidden="1">{#N/A,#N/A,FALSE,"Лист4"}</definedName>
    <definedName name="аунуну" localSheetId="20" hidden="1">{#N/A,#N/A,FALSE,"Лист4"}</definedName>
    <definedName name="аунуну" hidden="1">{#N/A,#N/A,FALSE,"Лист4"}</definedName>
    <definedName name="бб" localSheetId="19" hidden="1">{#N/A,#N/A,FALSE,"Лист4"}</definedName>
    <definedName name="бб" localSheetId="20" hidden="1">{#N/A,#N/A,FALSE,"Лист4"}</definedName>
    <definedName name="бб" hidden="1">{#N/A,#N/A,FALSE,"Лист4"}</definedName>
    <definedName name="вап" localSheetId="19" hidden="1">{#N/A,#N/A,FALSE,"Лист4"}</definedName>
    <definedName name="вап" localSheetId="20" hidden="1">{#N/A,#N/A,FALSE,"Лист4"}</definedName>
    <definedName name="вап" hidden="1">{#N/A,#N/A,FALSE,"Лист4"}</definedName>
    <definedName name="вапа" localSheetId="19" hidden="1">{#N/A,#N/A,FALSE,"Лист4"}</definedName>
    <definedName name="вапа" localSheetId="20" hidden="1">{#N/A,#N/A,FALSE,"Лист4"}</definedName>
    <definedName name="вапа" hidden="1">{#N/A,#N/A,FALSE,"Лист4"}</definedName>
    <definedName name="вапро" localSheetId="19" hidden="1">{#N/A,#N/A,FALSE,"Лист4"}</definedName>
    <definedName name="вапро" localSheetId="20" hidden="1">{#N/A,#N/A,FALSE,"Лист4"}</definedName>
    <definedName name="вапро" hidden="1">{#N/A,#N/A,FALSE,"Лист4"}</definedName>
    <definedName name="вау" localSheetId="19" hidden="1">{#N/A,#N/A,FALSE,"Лист4"}</definedName>
    <definedName name="вау" localSheetId="20" hidden="1">{#N/A,#N/A,FALSE,"Лист4"}</definedName>
    <definedName name="вау" hidden="1">{#N/A,#N/A,FALSE,"Лист4"}</definedName>
    <definedName name="вв" localSheetId="19" hidden="1">{#N/A,#N/A,FALSE,"Лист4"}</definedName>
    <definedName name="вв" localSheetId="20" hidden="1">{#N/A,#N/A,FALSE,"Лист4"}</definedName>
    <definedName name="вв" hidden="1">{#N/A,#N/A,FALSE,"Лист4"}</definedName>
    <definedName name="вмр" localSheetId="19" hidden="1">{#N/A,#N/A,FALSE,"Лист4"}</definedName>
    <definedName name="вмр" localSheetId="20" hidden="1">{#N/A,#N/A,FALSE,"Лист4"}</definedName>
    <definedName name="вмр" hidden="1">{#N/A,#N/A,FALSE,"Лист4"}</definedName>
    <definedName name="вруу" localSheetId="19" hidden="1">{#N/A,#N/A,FALSE,"Лист4"}</definedName>
    <definedName name="вруу" localSheetId="20" hidden="1">{#N/A,#N/A,FALSE,"Лист4"}</definedName>
    <definedName name="вруу" hidden="1">{#N/A,#N/A,FALSE,"Лист4"}</definedName>
    <definedName name="врууунуууу" localSheetId="19" hidden="1">{#N/A,#N/A,FALSE,"Лист4"}</definedName>
    <definedName name="врууунуууу" localSheetId="20" hidden="1">{#N/A,#N/A,FALSE,"Лист4"}</definedName>
    <definedName name="врууунуууу" hidden="1">{#N/A,#N/A,FALSE,"Лист4"}</definedName>
    <definedName name="гг" localSheetId="19" hidden="1">{#N/A,#N/A,FALSE,"Лист4"}</definedName>
    <definedName name="гг" localSheetId="20" hidden="1">{#N/A,#N/A,FALSE,"Лист4"}</definedName>
    <definedName name="гг" hidden="1">{#N/A,#N/A,FALSE,"Лист4"}</definedName>
    <definedName name="ггг" localSheetId="19" hidden="1">{#N/A,#N/A,FALSE,"Лист4"}</definedName>
    <definedName name="ггг" localSheetId="20" hidden="1">{#N/A,#N/A,FALSE,"Лист4"}</definedName>
    <definedName name="ггг" hidden="1">{#N/A,#N/A,FALSE,"Лист4"}</definedName>
    <definedName name="ггггг" localSheetId="19" hidden="1">{#N/A,#N/A,FALSE,"Лист4"}</definedName>
    <definedName name="ггггг" localSheetId="20" hidden="1">{#N/A,#N/A,FALSE,"Лист4"}</definedName>
    <definedName name="ггггг" hidden="1">{#N/A,#N/A,FALSE,"Лист4"}</definedName>
    <definedName name="гго" localSheetId="19" hidden="1">{#N/A,#N/A,FALSE,"Лист4"}</definedName>
    <definedName name="гго" localSheetId="20" hidden="1">{#N/A,#N/A,FALSE,"Лист4"}</definedName>
    <definedName name="гго" hidden="1">{#N/A,#N/A,FALSE,"Лист4"}</definedName>
    <definedName name="ггшшз" localSheetId="19" hidden="1">{#N/A,#N/A,FALSE,"Лист4"}</definedName>
    <definedName name="ггшшз" localSheetId="20" hidden="1">{#N/A,#N/A,FALSE,"Лист4"}</definedName>
    <definedName name="ггшшз" hidden="1">{#N/A,#N/A,FALSE,"Лист4"}</definedName>
    <definedName name="гр" localSheetId="19" hidden="1">{#N/A,#N/A,FALSE,"Лист4"}</definedName>
    <definedName name="гр" localSheetId="20" hidden="1">{#N/A,#N/A,FALSE,"Лист4"}</definedName>
    <definedName name="гр" hidden="1">{#N/A,#N/A,FALSE,"Лист4"}</definedName>
    <definedName name="д17.1">'[4]д17-1'!$A$1:$H$1</definedName>
    <definedName name="ддд" localSheetId="19" hidden="1">{#N/A,#N/A,FALSE,"Лист4"}</definedName>
    <definedName name="ддд" localSheetId="20" hidden="1">{#N/A,#N/A,FALSE,"Лист4"}</definedName>
    <definedName name="ддд" hidden="1">{#N/A,#N/A,FALSE,"Лист4"}</definedName>
    <definedName name="е" localSheetId="19" hidden="1">{#N/A,#N/A,FALSE,"Лист4"}</definedName>
    <definedName name="е" localSheetId="20" hidden="1">{#N/A,#N/A,FALSE,"Лист4"}</definedName>
    <definedName name="е" hidden="1">{#N/A,#N/A,FALSE,"Лист4"}</definedName>
    <definedName name="ее" localSheetId="19" hidden="1">{#N/A,#N/A,FALSE,"Лист4"}</definedName>
    <definedName name="ее" localSheetId="20" hidden="1">{#N/A,#N/A,FALSE,"Лист4"}</definedName>
    <definedName name="ее" hidden="1">{#N/A,#N/A,FALSE,"Лист4"}</definedName>
    <definedName name="ееге" localSheetId="19" hidden="1">{#N/A,#N/A,FALSE,"Лист4"}</definedName>
    <definedName name="ееге" localSheetId="20" hidden="1">{#N/A,#N/A,FALSE,"Лист4"}</definedName>
    <definedName name="ееге" hidden="1">{#N/A,#N/A,FALSE,"Лист4"}</definedName>
    <definedName name="еегше" localSheetId="19" hidden="1">{#N/A,#N/A,FALSE,"Лист4"}</definedName>
    <definedName name="еегше" localSheetId="20" hidden="1">{#N/A,#N/A,FALSE,"Лист4"}</definedName>
    <definedName name="еегше" hidden="1">{#N/A,#N/A,FALSE,"Лист4"}</definedName>
    <definedName name="еее" localSheetId="19" hidden="1">{#N/A,#N/A,FALSE,"Лист4"}</definedName>
    <definedName name="еее" localSheetId="20" hidden="1">{#N/A,#N/A,FALSE,"Лист4"}</definedName>
    <definedName name="еее" hidden="1">{#N/A,#N/A,FALSE,"Лист4"}</definedName>
    <definedName name="ееее" localSheetId="19" hidden="1">{#N/A,#N/A,FALSE,"Лист4"}</definedName>
    <definedName name="ееее" localSheetId="20" hidden="1">{#N/A,#N/A,FALSE,"Лист4"}</definedName>
    <definedName name="ееее" hidden="1">{#N/A,#N/A,FALSE,"Лист4"}</definedName>
    <definedName name="ееекк" localSheetId="19" hidden="1">{#N/A,#N/A,FALSE,"Лист4"}</definedName>
    <definedName name="ееекк" localSheetId="20" hidden="1">{#N/A,#N/A,FALSE,"Лист4"}</definedName>
    <definedName name="ееекк" hidden="1">{#N/A,#N/A,FALSE,"Лист4"}</definedName>
    <definedName name="еепке" localSheetId="19" hidden="1">{#N/A,#N/A,FALSE,"Лист4"}</definedName>
    <definedName name="еепке" localSheetId="20" hidden="1">{#N/A,#N/A,FALSE,"Лист4"}</definedName>
    <definedName name="еепке" hidden="1">{#N/A,#N/A,FALSE,"Лист4"}</definedName>
    <definedName name="еешгег" localSheetId="19" hidden="1">{#N/A,#N/A,FALSE,"Лист4"}</definedName>
    <definedName name="еешгег" localSheetId="20" hidden="1">{#N/A,#N/A,FALSE,"Лист4"}</definedName>
    <definedName name="еешгег" hidden="1">{#N/A,#N/A,FALSE,"Лист4"}</definedName>
    <definedName name="екуц" localSheetId="19" hidden="1">{#N/A,#N/A,FALSE,"Лист4"}</definedName>
    <definedName name="екуц" localSheetId="20" hidden="1">{#N/A,#N/A,FALSE,"Лист4"}</definedName>
    <definedName name="екуц" hidden="1">{#N/A,#N/A,FALSE,"Лист4"}</definedName>
    <definedName name="енг" localSheetId="19" hidden="1">{#N/A,#N/A,FALSE,"Лист4"}</definedName>
    <definedName name="енг" localSheetId="20" hidden="1">{#N/A,#N/A,FALSE,"Лист4"}</definedName>
    <definedName name="енг" hidden="1">{#N/A,#N/A,FALSE,"Лист4"}</definedName>
    <definedName name="епи" localSheetId="19" hidden="1">{#N/A,#N/A,FALSE,"Лист4"}</definedName>
    <definedName name="епи" localSheetId="20" hidden="1">{#N/A,#N/A,FALSE,"Лист4"}</definedName>
    <definedName name="епи" hidden="1">{#N/A,#N/A,FALSE,"Лист4"}</definedName>
    <definedName name="ешгееуу" localSheetId="19" hidden="1">{#N/A,#N/A,FALSE,"Лист4"}</definedName>
    <definedName name="ешгееуу" localSheetId="20" hidden="1">{#N/A,#N/A,FALSE,"Лист4"}</definedName>
    <definedName name="ешгееуу" hidden="1">{#N/A,#N/A,FALSE,"Лист4"}</definedName>
    <definedName name="є" localSheetId="19" hidden="1">{#N/A,#N/A,FALSE,"Лист4"}</definedName>
    <definedName name="є" localSheetId="20" hidden="1">{#N/A,#N/A,FALSE,"Лист4"}</definedName>
    <definedName name="є" hidden="1">{#N/A,#N/A,FALSE,"Лист4"}</definedName>
    <definedName name="єєє" localSheetId="19" hidden="1">{#N/A,#N/A,FALSE,"Лист4"}</definedName>
    <definedName name="єєє" localSheetId="20" hidden="1">{#N/A,#N/A,FALSE,"Лист4"}</definedName>
    <definedName name="єєє" hidden="1">{#N/A,#N/A,FALSE,"Лист4"}</definedName>
    <definedName name="єєєєєє" localSheetId="19" hidden="1">{#N/A,#N/A,FALSE,"Лист4"}</definedName>
    <definedName name="єєєєєє" localSheetId="20" hidden="1">{#N/A,#N/A,FALSE,"Лист4"}</definedName>
    <definedName name="єєєєєє" hidden="1">{#N/A,#N/A,FALSE,"Лист4"}</definedName>
    <definedName name="єєєєєєє" localSheetId="19" hidden="1">{#N/A,#N/A,FALSE,"Лист4"}</definedName>
    <definedName name="єєєєєєє" localSheetId="20" hidden="1">{#N/A,#N/A,FALSE,"Лист4"}</definedName>
    <definedName name="єєєєєєє" hidden="1">{#N/A,#N/A,FALSE,"Лист4"}</definedName>
    <definedName name="єєєєєєє." localSheetId="19" hidden="1">{#N/A,#N/A,FALSE,"Лист4"}</definedName>
    <definedName name="єєєєєєє." localSheetId="20" hidden="1">{#N/A,#N/A,FALSE,"Лист4"}</definedName>
    <definedName name="єєєєєєє." hidden="1">{#N/A,#N/A,FALSE,"Лист4"}</definedName>
    <definedName name="єєєєєєєєєєєє" localSheetId="19" hidden="1">{#N/A,#N/A,FALSE,"Лист4"}</definedName>
    <definedName name="єєєєєєєєєєєє" localSheetId="20" hidden="1">{#N/A,#N/A,FALSE,"Лист4"}</definedName>
    <definedName name="єєєєєєєєєєєє" hidden="1">{#N/A,#N/A,FALSE,"Лист4"}</definedName>
    <definedName name="єж" localSheetId="19" hidden="1">{#N/A,#N/A,FALSE,"Лист4"}</definedName>
    <definedName name="єж" localSheetId="20" hidden="1">{#N/A,#N/A,FALSE,"Лист4"}</definedName>
    <definedName name="єж" hidden="1">{#N/A,#N/A,FALSE,"Лист4"}</definedName>
    <definedName name="жж" localSheetId="19" hidden="1">{#N/A,#N/A,FALSE,"Лист4"}</definedName>
    <definedName name="жж" localSheetId="20" hidden="1">{#N/A,#N/A,FALSE,"Лист4"}</definedName>
    <definedName name="жж" hidden="1">{#N/A,#N/A,FALSE,"Лист4"}</definedName>
    <definedName name="житлове" localSheetId="19" hidden="1">{#N/A,#N/A,FALSE,"Лист4"}</definedName>
    <definedName name="житлове" localSheetId="20" hidden="1">{#N/A,#N/A,FALSE,"Лист4"}</definedName>
    <definedName name="житлове" hidden="1">{#N/A,#N/A,FALSE,"Лист4"}</definedName>
    <definedName name="_xlnm.Print_Titles" localSheetId="15">'%ставкиЗаКредитамиДГ за цілями'!$6:$7</definedName>
    <definedName name="_xlnm.Print_Titles" localSheetId="14">'%ставкиЗаКредитамиНФК за цілями'!$6:$7</definedName>
    <definedName name="_xlnm.Print_Titles" localSheetId="8">'Депозити за секторами'!$4:$9</definedName>
    <definedName name="_xlnm.Print_Titles" localSheetId="7">'Кредити ДГ за цілями'!$6:$7</definedName>
    <definedName name="_xlnm.Print_Titles" localSheetId="2">'Кредити за секторами'!$6:$9</definedName>
    <definedName name="_xlnm.Print_Titles" localSheetId="6">'Кредити НФК за цілями'!$6:$7</definedName>
    <definedName name="збз1998" localSheetId="19">#REF!</definedName>
    <definedName name="збз1998">#REF!</definedName>
    <definedName name="здоровя" localSheetId="19" hidden="1">{#N/A,#N/A,FALSE,"Лист4"}</definedName>
    <definedName name="здоровя" localSheetId="20" hidden="1">{#N/A,#N/A,FALSE,"Лист4"}</definedName>
    <definedName name="здоровя" hidden="1">{#N/A,#N/A,FALSE,"Лист4"}</definedName>
    <definedName name="зз" localSheetId="19" hidden="1">{#N/A,#N/A,FALSE,"Лист4"}</definedName>
    <definedName name="зз" localSheetId="20" hidden="1">{#N/A,#N/A,FALSE,"Лист4"}</definedName>
    <definedName name="зз" hidden="1">{#N/A,#N/A,FALSE,"Лист4"}</definedName>
    <definedName name="ззз" localSheetId="19" hidden="1">{#N/A,#N/A,FALSE,"Лист4"}</definedName>
    <definedName name="ззз" localSheetId="20" hidden="1">{#N/A,#N/A,FALSE,"Лист4"}</definedName>
    <definedName name="ззз" hidden="1">{#N/A,#N/A,FALSE,"Лист4"}</definedName>
    <definedName name="зззз" localSheetId="19" hidden="1">{#N/A,#N/A,FALSE,"Лист4"}</definedName>
    <definedName name="зззз" localSheetId="20" hidden="1">{#N/A,#N/A,FALSE,"Лист4"}</definedName>
    <definedName name="зззз" hidden="1">{#N/A,#N/A,FALSE,"Лист4"}</definedName>
    <definedName name="ип" localSheetId="19" hidden="1">{#N/A,#N/A,FALSE,"Лист4"}</definedName>
    <definedName name="ип" localSheetId="20" hidden="1">{#N/A,#N/A,FALSE,"Лист4"}</definedName>
    <definedName name="ип" hidden="1">{#N/A,#N/A,FALSE,"Лист4"}</definedName>
    <definedName name="ить" localSheetId="19" hidden="1">{#N/A,#N/A,FALSE,"Лист4"}</definedName>
    <definedName name="ить" localSheetId="20" hidden="1">{#N/A,#N/A,FALSE,"Лист4"}</definedName>
    <definedName name="ить" hidden="1">{#N/A,#N/A,FALSE,"Лист4"}</definedName>
    <definedName name="іваа" localSheetId="19" hidden="1">{#N/A,#N/A,FALSE,"Лист4"}</definedName>
    <definedName name="іваа" localSheetId="20" hidden="1">{#N/A,#N/A,FALSE,"Лист4"}</definedName>
    <definedName name="іваа" hidden="1">{#N/A,#N/A,FALSE,"Лист4"}</definedName>
    <definedName name="івап" localSheetId="19" hidden="1">{#N/A,#N/A,FALSE,"Лист4"}</definedName>
    <definedName name="івап" localSheetId="20" hidden="1">{#N/A,#N/A,FALSE,"Лист4"}</definedName>
    <definedName name="івап" hidden="1">{#N/A,#N/A,FALSE,"Лист4"}</definedName>
    <definedName name="івпа" localSheetId="19" hidden="1">{#N/A,#N/A,FALSE,"Лист4"}</definedName>
    <definedName name="івпа" localSheetId="20" hidden="1">{#N/A,#N/A,FALSE,"Лист4"}</definedName>
    <definedName name="івпа" hidden="1">{#N/A,#N/A,FALSE,"Лист4"}</definedName>
    <definedName name="іі" localSheetId="19" hidden="1">{#N/A,#N/A,FALSE,"Лист4"}</definedName>
    <definedName name="іі" localSheetId="20" hidden="1">{#N/A,#N/A,FALSE,"Лист4"}</definedName>
    <definedName name="іі" hidden="1">{#N/A,#N/A,FALSE,"Лист4"}</definedName>
    <definedName name="ііі" localSheetId="19" hidden="1">{#N/A,#N/A,FALSE,"Лист4"}</definedName>
    <definedName name="ііі" localSheetId="20" hidden="1">{#N/A,#N/A,FALSE,"Лист4"}</definedName>
    <definedName name="ііі" hidden="1">{#N/A,#N/A,FALSE,"Лист4"}</definedName>
    <definedName name="іііі" localSheetId="19" hidden="1">{#N/A,#N/A,FALSE,"Лист4"}</definedName>
    <definedName name="іііі" localSheetId="20" hidden="1">{#N/A,#N/A,FALSE,"Лист4"}</definedName>
    <definedName name="іііі" hidden="1">{#N/A,#N/A,FALSE,"Лист4"}</definedName>
    <definedName name="ін" localSheetId="19" hidden="1">{#N/A,#N/A,FALSE,"Лист4"}</definedName>
    <definedName name="ін" localSheetId="20" hidden="1">{#N/A,#N/A,FALSE,"Лист4"}</definedName>
    <definedName name="ін" hidden="1">{#N/A,#N/A,FALSE,"Лист4"}</definedName>
    <definedName name="інші" localSheetId="19" hidden="1">{#N/A,#N/A,FALSE,"Лист4"}</definedName>
    <definedName name="інші" localSheetId="20" hidden="1">{#N/A,#N/A,FALSE,"Лист4"}</definedName>
    <definedName name="інші" hidden="1">{#N/A,#N/A,FALSE,"Лист4"}</definedName>
    <definedName name="іук" localSheetId="19" hidden="1">{#N/A,#N/A,FALSE,"Лист4"}</definedName>
    <definedName name="іук" localSheetId="20" hidden="1">{#N/A,#N/A,FALSE,"Лист4"}</definedName>
    <definedName name="іук" hidden="1">{#N/A,#N/A,FALSE,"Лист4"}</definedName>
    <definedName name="їжд" localSheetId="19" hidden="1">{#N/A,#N/A,FALSE,"Лист4"}</definedName>
    <definedName name="їжд" localSheetId="20" hidden="1">{#N/A,#N/A,FALSE,"Лист4"}</definedName>
    <definedName name="їжд" hidden="1">{#N/A,#N/A,FALSE,"Лист4"}</definedName>
    <definedName name="ййй" localSheetId="19" hidden="1">{#N/A,#N/A,FALSE,"Лист4"}</definedName>
    <definedName name="ййй" localSheetId="20" hidden="1">{#N/A,#N/A,FALSE,"Лист4"}</definedName>
    <definedName name="ййй" hidden="1">{#N/A,#N/A,FALSE,"Лист4"}</definedName>
    <definedName name="йййй" localSheetId="19" hidden="1">{#N/A,#N/A,FALSE,"Лист4"}</definedName>
    <definedName name="йййй" localSheetId="20" hidden="1">{#N/A,#N/A,FALSE,"Лист4"}</definedName>
    <definedName name="йййй" hidden="1">{#N/A,#N/A,FALSE,"Лист4"}</definedName>
    <definedName name="кгккг" localSheetId="19" hidden="1">{#N/A,#N/A,FALSE,"Лист4"}</definedName>
    <definedName name="кгккг" localSheetId="20" hidden="1">{#N/A,#N/A,FALSE,"Лист4"}</definedName>
    <definedName name="кгккг" hidden="1">{#N/A,#N/A,FALSE,"Лист4"}</definedName>
    <definedName name="кгкккк" localSheetId="19" hidden="1">{#N/A,#N/A,FALSE,"Лист4"}</definedName>
    <definedName name="кгкккк" localSheetId="20" hidden="1">{#N/A,#N/A,FALSE,"Лист4"}</definedName>
    <definedName name="кгкккк" hidden="1">{#N/A,#N/A,FALSE,"Лист4"}</definedName>
    <definedName name="кеуц" localSheetId="19" hidden="1">{#N/A,#N/A,FALSE,"Лист4"}</definedName>
    <definedName name="кеуц" localSheetId="20" hidden="1">{#N/A,#N/A,FALSE,"Лист4"}</definedName>
    <definedName name="кеуц" hidden="1">{#N/A,#N/A,FALSE,"Лист4"}</definedName>
    <definedName name="кк" localSheetId="19" hidden="1">{#N/A,#N/A,FALSE,"Лист4"}</definedName>
    <definedName name="кк" localSheetId="20" hidden="1">{#N/A,#N/A,FALSE,"Лист4"}</definedName>
    <definedName name="кк" hidden="1">{#N/A,#N/A,FALSE,"Лист4"}</definedName>
    <definedName name="ккгкг" localSheetId="19" hidden="1">{#N/A,#N/A,FALSE,"Лист4"}</definedName>
    <definedName name="ккгкг" localSheetId="20" hidden="1">{#N/A,#N/A,FALSE,"Лист4"}</definedName>
    <definedName name="ккгкг" hidden="1">{#N/A,#N/A,FALSE,"Лист4"}</definedName>
    <definedName name="ккк" localSheetId="19" hidden="1">{#N/A,#N/A,FALSE,"Лист4"}</definedName>
    <definedName name="ккк" localSheetId="20" hidden="1">{#N/A,#N/A,FALSE,"Лист4"}</definedName>
    <definedName name="ккк" hidden="1">{#N/A,#N/A,FALSE,"Лист4"}</definedName>
    <definedName name="кккну" localSheetId="19" hidden="1">{#N/A,#N/A,FALSE,"Лист4"}</definedName>
    <definedName name="кккну" localSheetId="20" hidden="1">{#N/A,#N/A,FALSE,"Лист4"}</definedName>
    <definedName name="кккну" hidden="1">{#N/A,#N/A,FALSE,"Лист4"}</definedName>
    <definedName name="кккокк" localSheetId="19" hidden="1">{#N/A,#N/A,FALSE,"Лист4"}</definedName>
    <definedName name="кккокк" localSheetId="20" hidden="1">{#N/A,#N/A,FALSE,"Лист4"}</definedName>
    <definedName name="кккокк" hidden="1">{#N/A,#N/A,FALSE,"Лист4"}</definedName>
    <definedName name="комунальне" localSheetId="19" hidden="1">{#N/A,#N/A,FALSE,"Лист4"}</definedName>
    <definedName name="комунальне" localSheetId="20" hidden="1">{#N/A,#N/A,FALSE,"Лист4"}</definedName>
    <definedName name="комунальне" hidden="1">{#N/A,#N/A,FALSE,"Лист4"}</definedName>
    <definedName name="кот" localSheetId="19" hidden="1">{#N/A,#N/A,FALSE,"Лист4"}</definedName>
    <definedName name="кот" localSheetId="20" hidden="1">{#N/A,#N/A,FALSE,"Лист4"}</definedName>
    <definedName name="кот" hidden="1">{#N/A,#N/A,FALSE,"Лист4"}</definedName>
    <definedName name="кр" localSheetId="19" hidden="1">{#N/A,#N/A,FALSE,"Лист4"}</definedName>
    <definedName name="кр" localSheetId="20" hidden="1">{#N/A,#N/A,FALSE,"Лист4"}</definedName>
    <definedName name="кр" hidden="1">{#N/A,#N/A,FALSE,"Лист4"}</definedName>
    <definedName name="культура" localSheetId="19" hidden="1">{#N/A,#N/A,FALSE,"Лист4"}</definedName>
    <definedName name="культура" localSheetId="20" hidden="1">{#N/A,#N/A,FALSE,"Лист4"}</definedName>
    <definedName name="культура" hidden="1">{#N/A,#N/A,FALSE,"Лист4"}</definedName>
    <definedName name="л" localSheetId="19" hidden="1">{#N/A,#N/A,FALSE,"Лист4"}</definedName>
    <definedName name="л" localSheetId="20" hidden="1">{#N/A,#N/A,FALSE,"Лист4"}</definedName>
    <definedName name="л" hidden="1">{#N/A,#N/A,FALSE,"Лист4"}</definedName>
    <definedName name="лд" localSheetId="19" hidden="1">{#N/A,#N/A,FALSE,"Лист4"}</definedName>
    <definedName name="лд" localSheetId="20" hidden="1">{#N/A,#N/A,FALSE,"Лист4"}</definedName>
    <definedName name="лд" hidden="1">{#N/A,#N/A,FALSE,"Лист4"}</definedName>
    <definedName name="лл" localSheetId="19" hidden="1">{#N/A,#N/A,FALSE,"Лист4"}</definedName>
    <definedName name="лл" localSheetId="20" hidden="1">{#N/A,#N/A,FALSE,"Лист4"}</definedName>
    <definedName name="лл" hidden="1">{#N/A,#N/A,FALSE,"Лист4"}</definedName>
    <definedName name="ллл" localSheetId="19" hidden="1">{#N/A,#N/A,FALSE,"Лист4"}</definedName>
    <definedName name="ллл" localSheetId="20" hidden="1">{#N/A,#N/A,FALSE,"Лист4"}</definedName>
    <definedName name="ллл" hidden="1">{#N/A,#N/A,FALSE,"Лист4"}</definedName>
    <definedName name="лнпллпл" localSheetId="19" hidden="1">{#N/A,#N/A,FALSE,"Лист4"}</definedName>
    <definedName name="лнпллпл" localSheetId="20" hidden="1">{#N/A,#N/A,FALSE,"Лист4"}</definedName>
    <definedName name="лнпллпл" hidden="1">{#N/A,#N/A,FALSE,"Лист4"}</definedName>
    <definedName name="М2">'[1]Мульт-ор М2, швидкість'!$C:$C</definedName>
    <definedName name="мак" localSheetId="19" hidden="1">{#N/A,#N/A,FALSE,"Лист4"}</definedName>
    <definedName name="мак" localSheetId="20" hidden="1">{#N/A,#N/A,FALSE,"Лист4"}</definedName>
    <definedName name="мак" hidden="1">{#N/A,#N/A,FALSE,"Лист4"}</definedName>
    <definedName name="мм" localSheetId="19" hidden="1">{#N/A,#N/A,FALSE,"Лист4"}</definedName>
    <definedName name="мм" localSheetId="20" hidden="1">{#N/A,#N/A,FALSE,"Лист4"}</definedName>
    <definedName name="мм" hidden="1">{#N/A,#N/A,FALSE,"Лист4"}</definedName>
    <definedName name="мпе" localSheetId="19" hidden="1">{#N/A,#N/A,FALSE,"Лист4"}</definedName>
    <definedName name="мпе" localSheetId="20" hidden="1">{#N/A,#N/A,FALSE,"Лист4"}</definedName>
    <definedName name="мпе" hidden="1">{#N/A,#N/A,FALSE,"Лист4"}</definedName>
    <definedName name="нгнгш" localSheetId="19" hidden="1">{#N/A,#N/A,FALSE,"Лист4"}</definedName>
    <definedName name="нгнгш" localSheetId="20" hidden="1">{#N/A,#N/A,FALSE,"Лист4"}</definedName>
    <definedName name="нгнгш" hidden="1">{#N/A,#N/A,FALSE,"Лист4"}</definedName>
    <definedName name="ннггг" localSheetId="19" hidden="1">{#N/A,#N/A,FALSE,"Лист4"}</definedName>
    <definedName name="ннггг" localSheetId="20" hidden="1">{#N/A,#N/A,FALSE,"Лист4"}</definedName>
    <definedName name="ннггг" hidden="1">{#N/A,#N/A,FALSE,"Лист4"}</definedName>
    <definedName name="ннн" localSheetId="19" hidden="1">{#N/A,#N/A,FALSE,"Лист4"}</definedName>
    <definedName name="ннн" localSheetId="20" hidden="1">{#N/A,#N/A,FALSE,"Лист4"}</definedName>
    <definedName name="ннн" hidden="1">{#N/A,#N/A,FALSE,"Лист4"}</definedName>
    <definedName name="ннннг" localSheetId="19" hidden="1">{#N/A,#N/A,FALSE,"Лист4"}</definedName>
    <definedName name="ннннг" localSheetId="20" hidden="1">{#N/A,#N/A,FALSE,"Лист4"}</definedName>
    <definedName name="ннннг" hidden="1">{#N/A,#N/A,FALSE,"Лист4"}</definedName>
    <definedName name="нннннннн" localSheetId="19" hidden="1">{#N/A,#N/A,FALSE,"Лист4"}</definedName>
    <definedName name="нннннннн" localSheetId="20" hidden="1">{#N/A,#N/A,FALSE,"Лист4"}</definedName>
    <definedName name="нннннннн" hidden="1">{#N/A,#N/A,FALSE,"Лист4"}</definedName>
    <definedName name="ннншенгке" localSheetId="19" hidden="1">{#N/A,#N/A,FALSE,"Лист4"}</definedName>
    <definedName name="ннншенгке" localSheetId="20" hidden="1">{#N/A,#N/A,FALSE,"Лист4"}</definedName>
    <definedName name="ннншенгке" hidden="1">{#N/A,#N/A,FALSE,"Лист4"}</definedName>
    <definedName name="нншекк" localSheetId="19" hidden="1">{#N/A,#N/A,FALSE,"Лист4"}</definedName>
    <definedName name="нншекк" localSheetId="20" hidden="1">{#N/A,#N/A,FALSE,"Лист4"}</definedName>
    <definedName name="нншекк" hidden="1">{#N/A,#N/A,FALSE,"Лист4"}</definedName>
    <definedName name="_xlnm.Print_Area" localSheetId="17">'% ставки за депозитами ДГ'!$A$3:$P$146</definedName>
    <definedName name="_xlnm.Print_Area" localSheetId="16">'% ставки за депозитами НФК'!$A$3:$P$146</definedName>
    <definedName name="_xlnm.Print_Area" localSheetId="13">'% ставки за кредитами ДГ'!$A$3:$S$146</definedName>
    <definedName name="_xlnm.Print_Area" localSheetId="12">'% ставки за кредитами НФК'!$A$3:$AE$146</definedName>
    <definedName name="_xlnm.Print_Area" localSheetId="15">'%ставкиЗаКредитамиДГ за цілями'!$A$3:$AM$146</definedName>
    <definedName name="_xlnm.Print_Area" localSheetId="14">'%ставкиЗаКредитамиНФК за цілями'!$A$3:$U$146</definedName>
    <definedName name="_xlnm.Print_Area" localSheetId="18">'Банки та філії'!$A$3:$D$146</definedName>
    <definedName name="_xlnm.Print_Area" localSheetId="10">'Депозити ДГ'!$A$3:$S$146</definedName>
    <definedName name="_xlnm.Print_Area" localSheetId="8">'Депозити за секторами'!$A$3:$P$146</definedName>
    <definedName name="_xlnm.Print_Area" localSheetId="9">'Депозити НФК'!$A$3:$S$146</definedName>
    <definedName name="_xlnm.Print_Area" localSheetId="11">'Депозити НФК за КВЕД'!$A$3:$S$146</definedName>
    <definedName name="_xlnm.Print_Area" localSheetId="4">'Кредити ДГ'!$A$3:$M$146</definedName>
    <definedName name="_xlnm.Print_Area" localSheetId="7">'Кредити ДГ за цілями'!$A$3:$V$146</definedName>
    <definedName name="_xlnm.Print_Area" localSheetId="2">'Кредити за секторами'!$A$3:$P$146</definedName>
    <definedName name="_xlnm.Print_Area" localSheetId="3">'Кредити НФК'!$A$3:$M$146</definedName>
    <definedName name="_xlnm.Print_Area" localSheetId="5">'Кредити НФК за КВЕД'!$A$3:$S$146</definedName>
    <definedName name="_xlnm.Print_Area" localSheetId="6">'Кредити НФК за цілями'!$A$3:$M$146</definedName>
    <definedName name="_xlnm.Print_Area" localSheetId="1">'на звітну дату'!$A$2:$G$51</definedName>
    <definedName name="_xlnm.Print_Area" localSheetId="20">Україна!$A$3:$AC$146</definedName>
    <definedName name="оггне" localSheetId="19" hidden="1">{#N/A,#N/A,FALSE,"Лист4"}</definedName>
    <definedName name="оггне" localSheetId="20" hidden="1">{#N/A,#N/A,FALSE,"Лист4"}</definedName>
    <definedName name="оггне" hidden="1">{#N/A,#N/A,FALSE,"Лист4"}</definedName>
    <definedName name="оллд" localSheetId="19" hidden="1">{#N/A,#N/A,FALSE,"Лист4"}</definedName>
    <definedName name="оллд" localSheetId="20" hidden="1">{#N/A,#N/A,FALSE,"Лист4"}</definedName>
    <definedName name="оллд" hidden="1">{#N/A,#N/A,FALSE,"Лист4"}</definedName>
    <definedName name="олол" localSheetId="19" hidden="1">{#N/A,#N/A,FALSE,"Лист4"}</definedName>
    <definedName name="олол" localSheetId="20" hidden="1">{#N/A,#N/A,FALSE,"Лист4"}</definedName>
    <definedName name="олол" hidden="1">{#N/A,#N/A,FALSE,"Лист4"}</definedName>
    <definedName name="оо" localSheetId="19" hidden="1">{#N/A,#N/A,FALSE,"Лист4"}</definedName>
    <definedName name="оо" localSheetId="20" hidden="1">{#N/A,#N/A,FALSE,"Лист4"}</definedName>
    <definedName name="оо" hidden="1">{#N/A,#N/A,FALSE,"Лист4"}</definedName>
    <definedName name="ооо" localSheetId="19" hidden="1">{#N/A,#N/A,FALSE,"Лист4"}</definedName>
    <definedName name="ооо" localSheetId="20" hidden="1">{#N/A,#N/A,FALSE,"Лист4"}</definedName>
    <definedName name="ооо" hidden="1">{#N/A,#N/A,FALSE,"Лист4"}</definedName>
    <definedName name="оооо" localSheetId="19" hidden="1">{#N/A,#N/A,FALSE,"Лист4"}</definedName>
    <definedName name="оооо" localSheetId="20" hidden="1">{#N/A,#N/A,FALSE,"Лист4"}</definedName>
    <definedName name="оооо" hidden="1">{#N/A,#N/A,FALSE,"Лист4"}</definedName>
    <definedName name="орнг" localSheetId="19" hidden="1">{#N/A,#N/A,FALSE,"Лист4"}</definedName>
    <definedName name="орнг" localSheetId="20" hidden="1">{#N/A,#N/A,FALSE,"Лист4"}</definedName>
    <definedName name="орнг" hidden="1">{#N/A,#N/A,FALSE,"Лист4"}</definedName>
    <definedName name="освіта" localSheetId="19" hidden="1">{#N/A,#N/A,FALSE,"Лист4"}</definedName>
    <definedName name="освіта" localSheetId="20" hidden="1">{#N/A,#N/A,FALSE,"Лист4"}</definedName>
    <definedName name="освіта" hidden="1">{#N/A,#N/A,FALSE,"Лист4"}</definedName>
    <definedName name="ох" localSheetId="19" hidden="1">{#N/A,#N/A,FALSE,"Лист4"}</definedName>
    <definedName name="ох" localSheetId="20" hidden="1">{#N/A,#N/A,FALSE,"Лист4"}</definedName>
    <definedName name="ох" hidden="1">{#N/A,#N/A,FALSE,"Лист4"}</definedName>
    <definedName name="охорона" localSheetId="19" hidden="1">{#N/A,#N/A,FALSE,"Лист4"}</definedName>
    <definedName name="охорона" localSheetId="20" hidden="1">{#N/A,#N/A,FALSE,"Лист4"}</definedName>
    <definedName name="охорона" hidden="1">{#N/A,#N/A,FALSE,"Лист4"}</definedName>
    <definedName name="плеккккг" localSheetId="19" hidden="1">{#N/A,#N/A,FALSE,"Лист4"}</definedName>
    <definedName name="плеккккг" localSheetId="20" hidden="1">{#N/A,#N/A,FALSE,"Лист4"}</definedName>
    <definedName name="плеккккг" hidden="1">{#N/A,#N/A,FALSE,"Лист4"}</definedName>
    <definedName name="пллеелш" localSheetId="19" hidden="1">{#N/A,#N/A,FALSE,"Лист4"}</definedName>
    <definedName name="пллеелш" localSheetId="20" hidden="1">{#N/A,#N/A,FALSE,"Лист4"}</definedName>
    <definedName name="пллеелш" hidden="1">{#N/A,#N/A,FALSE,"Лист4"}</definedName>
    <definedName name="попле" localSheetId="19" hidden="1">{#N/A,#N/A,FALSE,"Лист4"}</definedName>
    <definedName name="попле" localSheetId="20" hidden="1">{#N/A,#N/A,FALSE,"Лист4"}</definedName>
    <definedName name="попле" hidden="1">{#N/A,#N/A,FALSE,"Лист4"}</definedName>
    <definedName name="пот" localSheetId="19" hidden="1">{#N/A,#N/A,FALSE,"Лист4"}</definedName>
    <definedName name="пот" localSheetId="20" hidden="1">{#N/A,#N/A,FALSE,"Лист4"}</definedName>
    <definedName name="пот" hidden="1">{#N/A,#N/A,FALSE,"Лист4"}</definedName>
    <definedName name="пп" localSheetId="19" hidden="1">{#N/A,#N/A,FALSE,"Лист4"}</definedName>
    <definedName name="пп" localSheetId="20" hidden="1">{#N/A,#N/A,FALSE,"Лист4"}</definedName>
    <definedName name="пп" hidden="1">{#N/A,#N/A,FALSE,"Лист4"}</definedName>
    <definedName name="ппше" localSheetId="19" hidden="1">{#N/A,#N/A,FALSE,"Лист4"}</definedName>
    <definedName name="ппше" localSheetId="20" hidden="1">{#N/A,#N/A,FALSE,"Лист4"}</definedName>
    <definedName name="ппше" hidden="1">{#N/A,#N/A,FALSE,"Лист4"}</definedName>
    <definedName name="про" localSheetId="19" hidden="1">{#N/A,#N/A,FALSE,"Лист4"}</definedName>
    <definedName name="про" localSheetId="20" hidden="1">{#N/A,#N/A,FALSE,"Лист4"}</definedName>
    <definedName name="про" hidden="1">{#N/A,#N/A,FALSE,"Лист4"}</definedName>
    <definedName name="прое" localSheetId="19" hidden="1">{#N/A,#N/A,FALSE,"Лист4"}</definedName>
    <definedName name="прое" localSheetId="20" hidden="1">{#N/A,#N/A,FALSE,"Лист4"}</definedName>
    <definedName name="прое" hidden="1">{#N/A,#N/A,FALSE,"Лист4"}</definedName>
    <definedName name="прои" localSheetId="19" hidden="1">{#N/A,#N/A,FALSE,"Лист4"}</definedName>
    <definedName name="прои" localSheetId="20" hidden="1">{#N/A,#N/A,FALSE,"Лист4"}</definedName>
    <definedName name="прои" hidden="1">{#N/A,#N/A,FALSE,"Лист4"}</definedName>
    <definedName name="рор" localSheetId="19" hidden="1">{#N/A,#N/A,FALSE,"Лист4"}</definedName>
    <definedName name="рор" localSheetId="20" hidden="1">{#N/A,#N/A,FALSE,"Лист4"}</definedName>
    <definedName name="рор" hidden="1">{#N/A,#N/A,FALSE,"Лист4"}</definedName>
    <definedName name="роро" localSheetId="19" hidden="1">{#N/A,#N/A,FALSE,"Лист4"}</definedName>
    <definedName name="роро" localSheetId="20" hidden="1">{#N/A,#N/A,FALSE,"Лист4"}</definedName>
    <definedName name="роро" hidden="1">{#N/A,#N/A,FALSE,"Лист4"}</definedName>
    <definedName name="рррр" localSheetId="19" hidden="1">{#N/A,#N/A,FALSE,"Лист4"}</definedName>
    <definedName name="рррр" localSheetId="20" hidden="1">{#N/A,#N/A,FALSE,"Лист4"}</definedName>
    <definedName name="рррр" hidden="1">{#N/A,#N/A,FALSE,"Лист4"}</definedName>
    <definedName name="сми" localSheetId="19" hidden="1">{#N/A,#N/A,FALSE,"Лист4"}</definedName>
    <definedName name="сми" localSheetId="20" hidden="1">{#N/A,#N/A,FALSE,"Лист4"}</definedName>
    <definedName name="сми" hidden="1">{#N/A,#N/A,FALSE,"Лист4"}</definedName>
    <definedName name="сс" localSheetId="19" hidden="1">{#N/A,#N/A,FALSE,"Лист4"}</definedName>
    <definedName name="сс" localSheetId="20" hidden="1">{#N/A,#N/A,FALSE,"Лист4"}</definedName>
    <definedName name="сс" hidden="1">{#N/A,#N/A,FALSE,"Лист4"}</definedName>
    <definedName name="сум" localSheetId="19" hidden="1">{#N/A,#N/A,FALSE,"Лист4"}</definedName>
    <definedName name="сум" localSheetId="20" hidden="1">{#N/A,#N/A,FALSE,"Лист4"}</definedName>
    <definedName name="сум" hidden="1">{#N/A,#N/A,FALSE,"Лист4"}</definedName>
    <definedName name="Суми" localSheetId="19" hidden="1">{#N/A,#N/A,FALSE,"Лист4"}</definedName>
    <definedName name="Суми" localSheetId="20" hidden="1">{#N/A,#N/A,FALSE,"Лист4"}</definedName>
    <definedName name="Суми" hidden="1">{#N/A,#N/A,FALSE,"Лист4"}</definedName>
    <definedName name="счу" localSheetId="19" hidden="1">{#N/A,#N/A,FALSE,"Лист4"}</definedName>
    <definedName name="счу" localSheetId="20" hidden="1">{#N/A,#N/A,FALSE,"Лист4"}</definedName>
    <definedName name="счу" hidden="1">{#N/A,#N/A,FALSE,"Лист4"}</definedName>
    <definedName name="счя" localSheetId="19" hidden="1">{#N/A,#N/A,FALSE,"Лист4"}</definedName>
    <definedName name="счя" localSheetId="20" hidden="1">{#N/A,#N/A,FALSE,"Лист4"}</definedName>
    <definedName name="счя" hidden="1">{#N/A,#N/A,FALSE,"Лист4"}</definedName>
    <definedName name="т01">#REF!</definedName>
    <definedName name="т05" localSheetId="19" hidden="1">{#N/A,#N/A,FALSE,"т04"}</definedName>
    <definedName name="т05" localSheetId="20" hidden="1">{#N/A,#N/A,FALSE,"т04"}</definedName>
    <definedName name="т05" hidden="1">{#N/A,#N/A,FALSE,"т04"}</definedName>
    <definedName name="т06">#REF!</definedName>
    <definedName name="т07КБ98">'[5]т07(98)'!$A$1</definedName>
    <definedName name="т09СЕ98">'[6]т09(98) по сек-рам ек-ки'!$A$1</definedName>
    <definedName name="т15">[7]т15!$A$1</definedName>
    <definedName name="т17.1">'[8]т17-1(шаблон)'!$A$1:$H$1</definedName>
    <definedName name="т17.1.2001">'[8]т17-1(шаблон)'!$A$1:$H$1</definedName>
    <definedName name="т17.1обл2001">'[8]т17-1(шаблон)'!$A$1:$H$1</definedName>
    <definedName name="т17.2" localSheetId="19">#REF!</definedName>
    <definedName name="т17.2">#REF!</definedName>
    <definedName name="т17.2.2001">'[9]т17-2 '!$A$1</definedName>
    <definedName name="т17.3">'[9]т17-3'!$A$1:$L$2</definedName>
    <definedName name="т17.3.2001">'[9]т17-2 '!$A$1</definedName>
    <definedName name="т17.4" localSheetId="19">#REF!</definedName>
    <definedName name="т17.4">#REF!</definedName>
    <definedName name="т17.4.1999" localSheetId="19">#REF!</definedName>
    <definedName name="т17.4.1999">#REF!</definedName>
    <definedName name="т17.4.2001" localSheetId="19">#REF!</definedName>
    <definedName name="т17.4.2001">#REF!</definedName>
    <definedName name="т17.5.2001" localSheetId="19">#REF!</definedName>
    <definedName name="т17.5.2001">#REF!</definedName>
    <definedName name="т17мб">'[10]т17мб(шаблон)'!$A$1</definedName>
    <definedName name="т841" localSheetId="19" hidden="1">{#N/A,#N/A,FALSE,"т02бд"}</definedName>
    <definedName name="т841" localSheetId="20" hidden="1">{#N/A,#N/A,FALSE,"т02бд"}</definedName>
    <definedName name="т841" hidden="1">{#N/A,#N/A,FALSE,"т02бд"}</definedName>
    <definedName name="тогн" localSheetId="19" hidden="1">{#N/A,#N/A,FALSE,"Лист4"}</definedName>
    <definedName name="тогн" localSheetId="20" hidden="1">{#N/A,#N/A,FALSE,"Лист4"}</definedName>
    <definedName name="тогн" hidden="1">{#N/A,#N/A,FALSE,"Лист4"}</definedName>
    <definedName name="трн" localSheetId="19" hidden="1">{#N/A,#N/A,FALSE,"Лист4"}</definedName>
    <definedName name="трн" localSheetId="20" hidden="1">{#N/A,#N/A,FALSE,"Лист4"}</definedName>
    <definedName name="трн" hidden="1">{#N/A,#N/A,FALSE,"Лист4"}</definedName>
    <definedName name="ттт" localSheetId="19" hidden="1">{#N/A,#N/A,FALSE,"Лист4"}</definedName>
    <definedName name="ттт" localSheetId="20" hidden="1">{#N/A,#N/A,FALSE,"Лист4"}</definedName>
    <definedName name="ттт" hidden="1">{#N/A,#N/A,FALSE,"Лист4"}</definedName>
    <definedName name="ть" localSheetId="19" hidden="1">{#N/A,#N/A,FALSE,"Лист4"}</definedName>
    <definedName name="ть" localSheetId="20" hidden="1">{#N/A,#N/A,FALSE,"Лист4"}</definedName>
    <definedName name="ть" hidden="1">{#N/A,#N/A,FALSE,"Лист4"}</definedName>
    <definedName name="уа" localSheetId="19" hidden="1">{#N/A,#N/A,FALSE,"Лист4"}</definedName>
    <definedName name="уа" localSheetId="20" hidden="1">{#N/A,#N/A,FALSE,"Лист4"}</definedName>
    <definedName name="уа" hidden="1">{#N/A,#N/A,FALSE,"Лист4"}</definedName>
    <definedName name="увке" localSheetId="19" hidden="1">{#N/A,#N/A,FALSE,"Лист4"}</definedName>
    <definedName name="увке" localSheetId="20" hidden="1">{#N/A,#N/A,FALSE,"Лист4"}</definedName>
    <definedName name="увке" hidden="1">{#N/A,#N/A,FALSE,"Лист4"}</definedName>
    <definedName name="уеунукнун" localSheetId="19" hidden="1">{#N/A,#N/A,FALSE,"Лист4"}</definedName>
    <definedName name="уеунукнун" localSheetId="20" hidden="1">{#N/A,#N/A,FALSE,"Лист4"}</definedName>
    <definedName name="уеунукнун" hidden="1">{#N/A,#N/A,FALSE,"Лист4"}</definedName>
    <definedName name="уке" localSheetId="19" hidden="1">{#N/A,#N/A,FALSE,"Лист4"}</definedName>
    <definedName name="уке" localSheetId="20" hidden="1">{#N/A,#N/A,FALSE,"Лист4"}</definedName>
    <definedName name="уке" hidden="1">{#N/A,#N/A,FALSE,"Лист4"}</definedName>
    <definedName name="укй" localSheetId="19" hidden="1">{#N/A,#N/A,FALSE,"Лист4"}</definedName>
    <definedName name="укй" localSheetId="20" hidden="1">{#N/A,#N/A,FALSE,"Лист4"}</definedName>
    <definedName name="укй" hidden="1">{#N/A,#N/A,FALSE,"Лист4"}</definedName>
    <definedName name="укунн" localSheetId="19" hidden="1">{#N/A,#N/A,FALSE,"Лист4"}</definedName>
    <definedName name="укунн" localSheetId="20" hidden="1">{#N/A,#N/A,FALSE,"Лист4"}</definedName>
    <definedName name="укунн" hidden="1">{#N/A,#N/A,FALSE,"Лист4"}</definedName>
    <definedName name="унунен" localSheetId="19" hidden="1">{#N/A,#N/A,FALSE,"Лист4"}</definedName>
    <definedName name="унунен" localSheetId="20" hidden="1">{#N/A,#N/A,FALSE,"Лист4"}</definedName>
    <definedName name="унунен" hidden="1">{#N/A,#N/A,FALSE,"Лист4"}</definedName>
    <definedName name="унунун" localSheetId="19" hidden="1">{#N/A,#N/A,FALSE,"Лист4"}</definedName>
    <definedName name="унунун" localSheetId="20" hidden="1">{#N/A,#N/A,FALSE,"Лист4"}</definedName>
    <definedName name="унунун" hidden="1">{#N/A,#N/A,FALSE,"Лист4"}</definedName>
    <definedName name="унуу" localSheetId="19" hidden="1">{#N/A,#N/A,FALSE,"Лист4"}</definedName>
    <definedName name="унуу" localSheetId="20" hidden="1">{#N/A,#N/A,FALSE,"Лист4"}</definedName>
    <definedName name="унуу" hidden="1">{#N/A,#N/A,FALSE,"Лист4"}</definedName>
    <definedName name="унуун" localSheetId="19" hidden="1">{#N/A,#N/A,FALSE,"Лист4"}</definedName>
    <definedName name="унуун" localSheetId="20" hidden="1">{#N/A,#N/A,FALSE,"Лист4"}</definedName>
    <definedName name="унуун" hidden="1">{#N/A,#N/A,FALSE,"Лист4"}</definedName>
    <definedName name="унууу" localSheetId="19" hidden="1">{#N/A,#N/A,FALSE,"Лист4"}</definedName>
    <definedName name="унууу" localSheetId="20" hidden="1">{#N/A,#N/A,FALSE,"Лист4"}</definedName>
    <definedName name="унууу" hidden="1">{#N/A,#N/A,FALSE,"Лист4"}</definedName>
    <definedName name="управ" localSheetId="19" hidden="1">{#N/A,#N/A,FALSE,"Лист4"}</definedName>
    <definedName name="управ" localSheetId="20" hidden="1">{#N/A,#N/A,FALSE,"Лист4"}</definedName>
    <definedName name="управ" hidden="1">{#N/A,#N/A,FALSE,"Лист4"}</definedName>
    <definedName name="управління" localSheetId="19" hidden="1">{#N/A,#N/A,FALSE,"Лист4"}</definedName>
    <definedName name="управління" localSheetId="20" hidden="1">{#N/A,#N/A,FALSE,"Лист4"}</definedName>
    <definedName name="управління" hidden="1">{#N/A,#N/A,FALSE,"Лист4"}</definedName>
    <definedName name="уукее" localSheetId="19" hidden="1">{#N/A,#N/A,FALSE,"Лист4"}</definedName>
    <definedName name="уукее" localSheetId="20" hidden="1">{#N/A,#N/A,FALSE,"Лист4"}</definedName>
    <definedName name="уукее" hidden="1">{#N/A,#N/A,FALSE,"Лист4"}</definedName>
    <definedName name="ууннну" localSheetId="19" hidden="1">{#N/A,#N/A,FALSE,"Лист4"}</definedName>
    <definedName name="ууннну" localSheetId="20" hidden="1">{#N/A,#N/A,FALSE,"Лист4"}</definedName>
    <definedName name="ууннну" hidden="1">{#N/A,#N/A,FALSE,"Лист4"}</definedName>
    <definedName name="ууну" localSheetId="19" hidden="1">{#N/A,#N/A,FALSE,"Лист4"}</definedName>
    <definedName name="ууну" localSheetId="20" hidden="1">{#N/A,#N/A,FALSE,"Лист4"}</definedName>
    <definedName name="ууну" hidden="1">{#N/A,#N/A,FALSE,"Лист4"}</definedName>
    <definedName name="уунунг" localSheetId="19" hidden="1">{#N/A,#N/A,FALSE,"Лист4"}</definedName>
    <definedName name="уунунг" localSheetId="20" hidden="1">{#N/A,#N/A,FALSE,"Лист4"}</definedName>
    <definedName name="уунунг" hidden="1">{#N/A,#N/A,FALSE,"Лист4"}</definedName>
    <definedName name="уунунууу" localSheetId="19" hidden="1">{#N/A,#N/A,FALSE,"Лист4"}</definedName>
    <definedName name="уунунууу" localSheetId="20" hidden="1">{#N/A,#N/A,FALSE,"Лист4"}</definedName>
    <definedName name="уунунууу" hidden="1">{#N/A,#N/A,FALSE,"Лист4"}</definedName>
    <definedName name="уунуурр" localSheetId="19" hidden="1">{#N/A,#N/A,FALSE,"Лист4"}</definedName>
    <definedName name="уунуурр" localSheetId="20" hidden="1">{#N/A,#N/A,FALSE,"Лист4"}</definedName>
    <definedName name="уунуурр" hidden="1">{#N/A,#N/A,FALSE,"Лист4"}</definedName>
    <definedName name="уунуууу" localSheetId="19" hidden="1">{#N/A,#N/A,FALSE,"Лист4"}</definedName>
    <definedName name="уунуууу" localSheetId="20" hidden="1">{#N/A,#N/A,FALSE,"Лист4"}</definedName>
    <definedName name="уунуууу" hidden="1">{#N/A,#N/A,FALSE,"Лист4"}</definedName>
    <definedName name="ууу" localSheetId="19" hidden="1">{#N/A,#N/A,FALSE,"Лист4"}</definedName>
    <definedName name="ууу" localSheetId="20" hidden="1">{#N/A,#N/A,FALSE,"Лист4"}</definedName>
    <definedName name="ууу" hidden="1">{#N/A,#N/A,FALSE,"Лист4"}</definedName>
    <definedName name="ууунну" localSheetId="19" hidden="1">{#N/A,#N/A,FALSE,"Лист4"}</definedName>
    <definedName name="ууунну" localSheetId="20" hidden="1">{#N/A,#N/A,FALSE,"Лист4"}</definedName>
    <definedName name="ууунну" hidden="1">{#N/A,#N/A,FALSE,"Лист4"}</definedName>
    <definedName name="ууунууууу" localSheetId="19" hidden="1">{#N/A,#N/A,FALSE,"Лист4"}</definedName>
    <definedName name="ууунууууу" localSheetId="20" hidden="1">{#N/A,#N/A,FALSE,"Лист4"}</definedName>
    <definedName name="ууунууууу" hidden="1">{#N/A,#N/A,FALSE,"Лист4"}</definedName>
    <definedName name="уууу" localSheetId="19" hidden="1">{#N/A,#N/A,FALSE,"Лист4"}</definedName>
    <definedName name="уууу" localSheetId="20" hidden="1">{#N/A,#N/A,FALSE,"Лист4"}</definedName>
    <definedName name="уууу" hidden="1">{#N/A,#N/A,FALSE,"Лист4"}</definedName>
    <definedName name="уууу32" localSheetId="19" hidden="1">{#N/A,#N/A,FALSE,"Лист4"}</definedName>
    <definedName name="уууу32" localSheetId="20" hidden="1">{#N/A,#N/A,FALSE,"Лист4"}</definedName>
    <definedName name="уууу32" hidden="1">{#N/A,#N/A,FALSE,"Лист4"}</definedName>
    <definedName name="уууун" localSheetId="19" hidden="1">{#N/A,#N/A,FALSE,"Лист4"}</definedName>
    <definedName name="уууун" localSheetId="20" hidden="1">{#N/A,#N/A,FALSE,"Лист4"}</definedName>
    <definedName name="уууун" hidden="1">{#N/A,#N/A,FALSE,"Лист4"}</definedName>
    <definedName name="фф" localSheetId="19" hidden="1">{#N/A,#N/A,FALSE,"Лист4"}</definedName>
    <definedName name="фф" localSheetId="20" hidden="1">{#N/A,#N/A,FALSE,"Лист4"}</definedName>
    <definedName name="фф" hidden="1">{#N/A,#N/A,FALSE,"Лист4"}</definedName>
    <definedName name="ффф" localSheetId="19" hidden="1">{#N/A,#N/A,FALSE,"Лист4"}</definedName>
    <definedName name="ффф" localSheetId="20" hidden="1">{#N/A,#N/A,FALSE,"Лист4"}</definedName>
    <definedName name="ффф" hidden="1">{#N/A,#N/A,FALSE,"Лист4"}</definedName>
    <definedName name="фффф" localSheetId="19" hidden="1">{#N/A,#N/A,FALSE,"Лист4"}</definedName>
    <definedName name="фффф" localSheetId="20" hidden="1">{#N/A,#N/A,FALSE,"Лист4"}</definedName>
    <definedName name="фффф" hidden="1">{#N/A,#N/A,FALSE,"Лист4"}</definedName>
    <definedName name="ффффф" localSheetId="19" hidden="1">{#N/A,#N/A,FALSE,"Лист4"}</definedName>
    <definedName name="ффффф" localSheetId="20" hidden="1">{#N/A,#N/A,FALSE,"Лист4"}</definedName>
    <definedName name="ффффф" hidden="1">{#N/A,#N/A,FALSE,"Лист4"}</definedName>
    <definedName name="хз" localSheetId="19" hidden="1">{#N/A,#N/A,FALSE,"Лист4"}</definedName>
    <definedName name="хз" localSheetId="20" hidden="1">{#N/A,#N/A,FALSE,"Лист4"}</definedName>
    <definedName name="хз" hidden="1">{#N/A,#N/A,FALSE,"Лист4"}</definedName>
    <definedName name="хїз" localSheetId="19" hidden="1">{#N/A,#N/A,FALSE,"Лист4"}</definedName>
    <definedName name="хїз" localSheetId="20" hidden="1">{#N/A,#N/A,FALSE,"Лист4"}</definedName>
    <definedName name="хїз" hidden="1">{#N/A,#N/A,FALSE,"Лист4"}</definedName>
    <definedName name="ххх" localSheetId="19" hidden="1">{#N/A,#N/A,FALSE,"Лист4"}</definedName>
    <definedName name="ххх" localSheetId="20" hidden="1">{#N/A,#N/A,FALSE,"Лист4"}</definedName>
    <definedName name="ххх" hidden="1">{#N/A,#N/A,FALSE,"Лист4"}</definedName>
    <definedName name="ц" localSheetId="19" hidden="1">{#N/A,#N/A,FALSE,"Лист4"}</definedName>
    <definedName name="ц" localSheetId="20" hidden="1">{#N/A,#N/A,FALSE,"Лист4"}</definedName>
    <definedName name="ц" hidden="1">{#N/A,#N/A,FALSE,"Лист4"}</definedName>
    <definedName name="цва" localSheetId="19" hidden="1">{#N/A,#N/A,FALSE,"Лист4"}</definedName>
    <definedName name="цва" localSheetId="20" hidden="1">{#N/A,#N/A,FALSE,"Лист4"}</definedName>
    <definedName name="цва" hidden="1">{#N/A,#N/A,FALSE,"Лист4"}</definedName>
    <definedName name="цекццецце" localSheetId="19" hidden="1">{#N/A,#N/A,FALSE,"Лист4"}</definedName>
    <definedName name="цекццецце" localSheetId="20" hidden="1">{#N/A,#N/A,FALSE,"Лист4"}</definedName>
    <definedName name="цекццецце" hidden="1">{#N/A,#N/A,FALSE,"Лист4"}</definedName>
    <definedName name="цеце" localSheetId="19" hidden="1">{#N/A,#N/A,FALSE,"Лист4"}</definedName>
    <definedName name="цеце" localSheetId="20" hidden="1">{#N/A,#N/A,FALSE,"Лист4"}</definedName>
    <definedName name="цеце" hidden="1">{#N/A,#N/A,FALSE,"Лист4"}</definedName>
    <definedName name="цецеце" localSheetId="19" hidden="1">{#N/A,#N/A,FALSE,"Лист4"}</definedName>
    <definedName name="цецеце" localSheetId="20" hidden="1">{#N/A,#N/A,FALSE,"Лист4"}</definedName>
    <definedName name="цецеце" hidden="1">{#N/A,#N/A,FALSE,"Лист4"}</definedName>
    <definedName name="цук" localSheetId="19" hidden="1">{#N/A,#N/A,FALSE,"Лист4"}</definedName>
    <definedName name="цук" localSheetId="20" hidden="1">{#N/A,#N/A,FALSE,"Лист4"}</definedName>
    <definedName name="цук" hidden="1">{#N/A,#N/A,FALSE,"Лист4"}</definedName>
    <definedName name="цуку" localSheetId="19" hidden="1">{#N/A,#N/A,FALSE,"Лист4"}</definedName>
    <definedName name="цуку" localSheetId="20" hidden="1">{#N/A,#N/A,FALSE,"Лист4"}</definedName>
    <definedName name="цуку" hidden="1">{#N/A,#N/A,FALSE,"Лист4"}</definedName>
    <definedName name="цууу" localSheetId="19" hidden="1">{#N/A,#N/A,FALSE,"Лист4"}</definedName>
    <definedName name="цууу" localSheetId="20" hidden="1">{#N/A,#N/A,FALSE,"Лист4"}</definedName>
    <definedName name="цууу" hidden="1">{#N/A,#N/A,FALSE,"Лист4"}</definedName>
    <definedName name="цц" localSheetId="19" hidden="1">{#N/A,#N/A,FALSE,"Лист4"}</definedName>
    <definedName name="цц" localSheetId="20" hidden="1">{#N/A,#N/A,FALSE,"Лист4"}</definedName>
    <definedName name="цц" hidden="1">{#N/A,#N/A,FALSE,"Лист4"}</definedName>
    <definedName name="ццвва" localSheetId="19" hidden="1">{#N/A,#N/A,FALSE,"Лист4"}</definedName>
    <definedName name="ццвва" localSheetId="20" hidden="1">{#N/A,#N/A,FALSE,"Лист4"}</definedName>
    <definedName name="ццвва" hidden="1">{#N/A,#N/A,FALSE,"Лист4"}</definedName>
    <definedName name="ццецц" localSheetId="19" hidden="1">{#N/A,#N/A,FALSE,"Лист4"}</definedName>
    <definedName name="ццецц" localSheetId="20" hidden="1">{#N/A,#N/A,FALSE,"Лист4"}</definedName>
    <definedName name="ццецц" hidden="1">{#N/A,#N/A,FALSE,"Лист4"}</definedName>
    <definedName name="ццеццке" localSheetId="19" hidden="1">{#N/A,#N/A,FALSE,"Лист4"}</definedName>
    <definedName name="ццеццке" localSheetId="20" hidden="1">{#N/A,#N/A,FALSE,"Лист4"}</definedName>
    <definedName name="ццеццке" hidden="1">{#N/A,#N/A,FALSE,"Лист4"}</definedName>
    <definedName name="ццеццкевап" localSheetId="19" hidden="1">{#N/A,#N/A,FALSE,"Лист4"}</definedName>
    <definedName name="ццеццкевап" localSheetId="20" hidden="1">{#N/A,#N/A,FALSE,"Лист4"}</definedName>
    <definedName name="ццеццкевап" hidden="1">{#N/A,#N/A,FALSE,"Лист4"}</definedName>
    <definedName name="ццке" localSheetId="19" hidden="1">{#N/A,#N/A,FALSE,"Лист4"}</definedName>
    <definedName name="ццке" localSheetId="20" hidden="1">{#N/A,#N/A,FALSE,"Лист4"}</definedName>
    <definedName name="ццке" hidden="1">{#N/A,#N/A,FALSE,"Лист4"}</definedName>
    <definedName name="ццук" localSheetId="19" hidden="1">{#N/A,#N/A,FALSE,"Лист4"}</definedName>
    <definedName name="ццук" localSheetId="20" hidden="1">{#N/A,#N/A,FALSE,"Лист4"}</definedName>
    <definedName name="ццук" hidden="1">{#N/A,#N/A,FALSE,"Лист4"}</definedName>
    <definedName name="цццецц" localSheetId="19" hidden="1">{#N/A,#N/A,FALSE,"Лист4"}</definedName>
    <definedName name="цццецц" localSheetId="20" hidden="1">{#N/A,#N/A,FALSE,"Лист4"}</definedName>
    <definedName name="цццецц" hidden="1">{#N/A,#N/A,FALSE,"Лист4"}</definedName>
    <definedName name="цццкеец" localSheetId="19" hidden="1">{#N/A,#N/A,FALSE,"Лист4"}</definedName>
    <definedName name="цццкеец" localSheetId="20" hidden="1">{#N/A,#N/A,FALSE,"Лист4"}</definedName>
    <definedName name="цццкеец" hidden="1">{#N/A,#N/A,FALSE,"Лист4"}</definedName>
    <definedName name="цццц" localSheetId="19" hidden="1">{#N/A,#N/A,FALSE,"Лист4"}</definedName>
    <definedName name="цццц" localSheetId="20" hidden="1">{#N/A,#N/A,FALSE,"Лист4"}</definedName>
    <definedName name="цццц" hidden="1">{#N/A,#N/A,FALSE,"Лист4"}</definedName>
    <definedName name="ццццкц" localSheetId="19" hidden="1">{#N/A,#N/A,FALSE,"Лист4"}</definedName>
    <definedName name="ццццкц" localSheetId="20" hidden="1">{#N/A,#N/A,FALSE,"Лист4"}</definedName>
    <definedName name="ццццкц" hidden="1">{#N/A,#N/A,FALSE,"Лист4"}</definedName>
    <definedName name="ццццц" localSheetId="19" hidden="1">{#N/A,#N/A,FALSE,"Лист4"}</definedName>
    <definedName name="ццццц" localSheetId="20" hidden="1">{#N/A,#N/A,FALSE,"Лист4"}</definedName>
    <definedName name="ццццц" hidden="1">{#N/A,#N/A,FALSE,"Лист4"}</definedName>
    <definedName name="цццццц" localSheetId="19" hidden="1">{#N/A,#N/A,FALSE,"Лист4"}</definedName>
    <definedName name="цццццц" localSheetId="20" hidden="1">{#N/A,#N/A,FALSE,"Лист4"}</definedName>
    <definedName name="цццццц" hidden="1">{#N/A,#N/A,FALSE,"Лист4"}</definedName>
    <definedName name="чву" localSheetId="19" hidden="1">{#N/A,#N/A,FALSE,"Лист4"}</definedName>
    <definedName name="чву" localSheetId="20" hidden="1">{#N/A,#N/A,FALSE,"Лист4"}</definedName>
    <definedName name="чву" hidden="1">{#N/A,#N/A,FALSE,"Лист4"}</definedName>
    <definedName name="чч" localSheetId="19" hidden="1">{#N/A,#N/A,FALSE,"Лист4"}</definedName>
    <definedName name="чч" localSheetId="20" hidden="1">{#N/A,#N/A,FALSE,"Лист4"}</definedName>
    <definedName name="чч" hidden="1">{#N/A,#N/A,FALSE,"Лист4"}</definedName>
    <definedName name="ччч" localSheetId="19" hidden="1">{#N/A,#N/A,FALSE,"Лист4"}</definedName>
    <definedName name="ччч" localSheetId="20" hidden="1">{#N/A,#N/A,FALSE,"Лист4"}</definedName>
    <definedName name="ччч" hidden="1">{#N/A,#N/A,FALSE,"Лист4"}</definedName>
    <definedName name="шш" localSheetId="19" hidden="1">{#N/A,#N/A,FALSE,"Лист4"}</definedName>
    <definedName name="шш" localSheetId="20" hidden="1">{#N/A,#N/A,FALSE,"Лист4"}</definedName>
    <definedName name="шш" hidden="1">{#N/A,#N/A,FALSE,"Лист4"}</definedName>
    <definedName name="шшшш" localSheetId="19" hidden="1">{#N/A,#N/A,FALSE,"Лист4"}</definedName>
    <definedName name="шшшш" localSheetId="20" hidden="1">{#N/A,#N/A,FALSE,"Лист4"}</definedName>
    <definedName name="шшшш" hidden="1">{#N/A,#N/A,FALSE,"Лист4"}</definedName>
    <definedName name="щщ" localSheetId="19" hidden="1">{#N/A,#N/A,FALSE,"Лист4"}</definedName>
    <definedName name="щщ" localSheetId="20" hidden="1">{#N/A,#N/A,FALSE,"Лист4"}</definedName>
    <definedName name="щщ" hidden="1">{#N/A,#N/A,FALSE,"Лист4"}</definedName>
    <definedName name="щщщ" localSheetId="19" hidden="1">{#N/A,#N/A,FALSE,"Лист4"}</definedName>
    <definedName name="щщщ" localSheetId="20" hidden="1">{#N/A,#N/A,FALSE,"Лист4"}</definedName>
    <definedName name="щщщ" hidden="1">{#N/A,#N/A,FALSE,"Лист4"}</definedName>
    <definedName name="щщщшг" localSheetId="19" hidden="1">{#N/A,#N/A,FALSE,"Лист4"}</definedName>
    <definedName name="щщщшг" localSheetId="20" hidden="1">{#N/A,#N/A,FALSE,"Лист4"}</definedName>
    <definedName name="щщщшг" hidden="1">{#N/A,#N/A,FALSE,"Лист4"}</definedName>
    <definedName name="юю" localSheetId="19" hidden="1">{#N/A,#N/A,FALSE,"Лист4"}</definedName>
    <definedName name="юю" localSheetId="20" hidden="1">{#N/A,#N/A,FALSE,"Лист4"}</definedName>
    <definedName name="юю" hidden="1">{#N/A,#N/A,FALSE,"Лист4"}</definedName>
    <definedName name="ююю" localSheetId="19" hidden="1">{#N/A,#N/A,FALSE,"Лист4"}</definedName>
    <definedName name="ююю" localSheetId="20" hidden="1">{#N/A,#N/A,FALSE,"Лист4"}</definedName>
    <definedName name="ююю" hidden="1">{#N/A,#N/A,FALSE,"Лист4"}</definedName>
    <definedName name="яяя" localSheetId="19" hidden="1">{#N/A,#N/A,FALSE,"Лист4"}</definedName>
    <definedName name="яяя" localSheetId="20" hidden="1">{#N/A,#N/A,FALSE,"Лист4"}</definedName>
    <definedName name="яяя" hidden="1">{#N/A,#N/A,FALSE,"Лист4"}</definedName>
    <definedName name="яяяя" localSheetId="19" hidden="1">{#N/A,#N/A,FALSE,"Лист4"}</definedName>
    <definedName name="яяяя" localSheetId="20" hidden="1">{#N/A,#N/A,FALSE,"Лист4"}</definedName>
    <definedName name="яяяя" hidden="1">{#N/A,#N/A,FALSE,"Лист4"}</definedName>
  </definedNames>
  <calcPr calcId="162913"/>
</workbook>
</file>

<file path=xl/calcChain.xml><?xml version="1.0" encoding="utf-8"?>
<calcChain xmlns="http://schemas.openxmlformats.org/spreadsheetml/2006/main">
  <c r="G145" i="24" l="1"/>
  <c r="F145" i="24"/>
  <c r="E145" i="24"/>
  <c r="C145" i="24"/>
  <c r="E145" i="4"/>
  <c r="E145" i="23"/>
  <c r="D145" i="23"/>
  <c r="C145" i="23"/>
  <c r="D145" i="5"/>
  <c r="C145" i="5"/>
  <c r="J145" i="4" l="1"/>
  <c r="H145" i="4" s="1"/>
  <c r="P145" i="4"/>
  <c r="N145" i="4" s="1"/>
  <c r="C145" i="4"/>
  <c r="F145" i="4"/>
  <c r="E145" i="5"/>
  <c r="J145" i="24"/>
  <c r="H145" i="24" s="1"/>
  <c r="G145" i="4"/>
  <c r="P145" i="24"/>
  <c r="N145" i="24" s="1"/>
  <c r="D145" i="4"/>
  <c r="E144" i="24"/>
  <c r="C144" i="24"/>
  <c r="G144" i="24"/>
  <c r="E144" i="4"/>
  <c r="C144" i="4"/>
  <c r="F144" i="4"/>
  <c r="E144" i="23"/>
  <c r="C144" i="23"/>
  <c r="D144" i="23"/>
  <c r="E144" i="5"/>
  <c r="D144" i="5"/>
  <c r="C144" i="5"/>
  <c r="J144" i="4" l="1"/>
  <c r="P144" i="24"/>
  <c r="N144" i="24" s="1"/>
  <c r="J144" i="24"/>
  <c r="H144" i="24" s="1"/>
  <c r="D145" i="24"/>
  <c r="H144" i="4"/>
  <c r="G144" i="4"/>
  <c r="P144" i="4"/>
  <c r="N144" i="4" s="1"/>
  <c r="F144" i="24"/>
  <c r="C143" i="24"/>
  <c r="G143" i="24"/>
  <c r="G143" i="4"/>
  <c r="C143" i="4"/>
  <c r="E143" i="23"/>
  <c r="D143" i="23"/>
  <c r="C143" i="23"/>
  <c r="E143" i="5"/>
  <c r="D143" i="5"/>
  <c r="C143" i="5"/>
  <c r="D144" i="24" l="1"/>
  <c r="P143" i="24"/>
  <c r="N143" i="24" s="1"/>
  <c r="P143" i="4"/>
  <c r="N143" i="4" s="1"/>
  <c r="J143" i="4"/>
  <c r="D144" i="4"/>
  <c r="E143" i="24"/>
  <c r="E143" i="4"/>
  <c r="J143" i="24"/>
  <c r="H143" i="24" s="1"/>
  <c r="F143" i="24"/>
  <c r="F143" i="4"/>
  <c r="G142" i="24"/>
  <c r="F142" i="24"/>
  <c r="E142" i="24"/>
  <c r="C142" i="24"/>
  <c r="E142" i="4"/>
  <c r="C142" i="4"/>
  <c r="G142" i="4"/>
  <c r="F142" i="4"/>
  <c r="D142" i="23"/>
  <c r="E142" i="23"/>
  <c r="C142" i="23"/>
  <c r="E142" i="5"/>
  <c r="D142" i="5"/>
  <c r="C142" i="5"/>
  <c r="P142" i="24" l="1"/>
  <c r="N142" i="24" s="1"/>
  <c r="D143" i="4"/>
  <c r="H143" i="4"/>
  <c r="D143" i="24"/>
  <c r="J142" i="24"/>
  <c r="H142" i="24" s="1"/>
  <c r="P142" i="4"/>
  <c r="N142" i="4" s="1"/>
  <c r="J142" i="4"/>
  <c r="H142" i="4" s="1"/>
  <c r="F141" i="24"/>
  <c r="C141" i="24"/>
  <c r="F141" i="4"/>
  <c r="C141" i="4"/>
  <c r="E141" i="23"/>
  <c r="D141" i="23"/>
  <c r="C141" i="23"/>
  <c r="E141" i="5"/>
  <c r="D141" i="5"/>
  <c r="C141" i="5"/>
  <c r="P141" i="4" l="1"/>
  <c r="P141" i="24"/>
  <c r="N141" i="24" s="1"/>
  <c r="G141" i="4"/>
  <c r="G141" i="24"/>
  <c r="D142" i="4"/>
  <c r="D142" i="24"/>
  <c r="J141" i="4"/>
  <c r="H141" i="4" s="1"/>
  <c r="J141" i="24"/>
  <c r="D141" i="24" s="1"/>
  <c r="E141" i="24"/>
  <c r="N141" i="4"/>
  <c r="D141" i="4"/>
  <c r="E141" i="4"/>
  <c r="E140" i="24"/>
  <c r="C140" i="24"/>
  <c r="G140" i="24"/>
  <c r="G140" i="4"/>
  <c r="E140" i="4"/>
  <c r="C140" i="4"/>
  <c r="C140" i="23"/>
  <c r="E140" i="23"/>
  <c r="D140" i="23"/>
  <c r="D140" i="5"/>
  <c r="C140" i="5"/>
  <c r="H141" i="24" l="1"/>
  <c r="P140" i="4"/>
  <c r="N140" i="4" s="1"/>
  <c r="P140" i="24"/>
  <c r="N140" i="24" s="1"/>
  <c r="J140" i="24"/>
  <c r="D140" i="24" s="1"/>
  <c r="E140" i="5"/>
  <c r="J140" i="4"/>
  <c r="H140" i="4" s="1"/>
  <c r="F140" i="24"/>
  <c r="F140" i="4"/>
  <c r="G139" i="24"/>
  <c r="E139" i="24"/>
  <c r="C139" i="24"/>
  <c r="E139" i="4"/>
  <c r="C139" i="4"/>
  <c r="E139" i="23"/>
  <c r="D139" i="23"/>
  <c r="C139" i="23"/>
  <c r="C139" i="5"/>
  <c r="E139" i="5"/>
  <c r="D139" i="5"/>
  <c r="H140" i="24" l="1"/>
  <c r="D140" i="4"/>
  <c r="G139" i="4"/>
  <c r="P139" i="24"/>
  <c r="N139" i="24" s="1"/>
  <c r="P139" i="4"/>
  <c r="N139" i="4" s="1"/>
  <c r="J139" i="4"/>
  <c r="H139" i="4" s="1"/>
  <c r="J139" i="24"/>
  <c r="H139" i="24" s="1"/>
  <c r="F139" i="24"/>
  <c r="F139" i="4"/>
  <c r="F138" i="24"/>
  <c r="F138" i="4"/>
  <c r="C138" i="4"/>
  <c r="E138" i="23"/>
  <c r="D138" i="23"/>
  <c r="C138" i="23"/>
  <c r="E138" i="5"/>
  <c r="D138" i="5"/>
  <c r="C138" i="5"/>
  <c r="D139" i="4" l="1"/>
  <c r="G138" i="4"/>
  <c r="E138" i="24"/>
  <c r="P138" i="4"/>
  <c r="N138" i="4" s="1"/>
  <c r="D139" i="24"/>
  <c r="J138" i="24"/>
  <c r="H138" i="24" s="1"/>
  <c r="P138" i="24"/>
  <c r="N138" i="24" s="1"/>
  <c r="E138" i="4"/>
  <c r="J138" i="4"/>
  <c r="H138" i="4" s="1"/>
  <c r="C138" i="24"/>
  <c r="G138" i="24"/>
  <c r="G137" i="24"/>
  <c r="C137" i="24"/>
  <c r="E137" i="4"/>
  <c r="G137" i="4"/>
  <c r="C137" i="4"/>
  <c r="D137" i="23"/>
  <c r="C137" i="23"/>
  <c r="E137" i="5"/>
  <c r="D137" i="5"/>
  <c r="C137" i="5"/>
  <c r="E137" i="23" l="1"/>
  <c r="P137" i="24"/>
  <c r="N137" i="24" s="1"/>
  <c r="P137" i="4"/>
  <c r="N137" i="4" s="1"/>
  <c r="J137" i="4"/>
  <c r="D138" i="24"/>
  <c r="E137" i="24"/>
  <c r="D138" i="4"/>
  <c r="J137" i="24"/>
  <c r="H137" i="24" s="1"/>
  <c r="F137" i="24"/>
  <c r="F137" i="4"/>
  <c r="G136" i="24"/>
  <c r="E136" i="24"/>
  <c r="G136" i="4"/>
  <c r="C136" i="4"/>
  <c r="E136" i="4"/>
  <c r="E136" i="23"/>
  <c r="D136" i="23"/>
  <c r="C136" i="23"/>
  <c r="E136" i="5"/>
  <c r="D136" i="5"/>
  <c r="D137" i="4" l="1"/>
  <c r="H137" i="4"/>
  <c r="P136" i="24"/>
  <c r="N136" i="24" s="1"/>
  <c r="F136" i="24"/>
  <c r="C136" i="5"/>
  <c r="P136" i="4"/>
  <c r="N136" i="4" s="1"/>
  <c r="D137" i="24"/>
  <c r="J136" i="24"/>
  <c r="H136" i="24" s="1"/>
  <c r="J136" i="4"/>
  <c r="C136" i="24"/>
  <c r="F136" i="4"/>
  <c r="E135" i="24"/>
  <c r="C135" i="24"/>
  <c r="G135" i="4"/>
  <c r="E135" i="4"/>
  <c r="C135" i="4"/>
  <c r="E135" i="23"/>
  <c r="D135" i="23"/>
  <c r="C135" i="23"/>
  <c r="E135" i="5"/>
  <c r="D135" i="5"/>
  <c r="C135" i="5"/>
  <c r="P135" i="4" l="1"/>
  <c r="N135" i="4" s="1"/>
  <c r="D136" i="4"/>
  <c r="G135" i="24"/>
  <c r="P135" i="24"/>
  <c r="N135" i="24" s="1"/>
  <c r="J135" i="24"/>
  <c r="H135" i="24" s="1"/>
  <c r="H136" i="4"/>
  <c r="J135" i="4"/>
  <c r="H135" i="4" s="1"/>
  <c r="D136" i="24"/>
  <c r="F135" i="24"/>
  <c r="F135" i="4"/>
  <c r="E134" i="24"/>
  <c r="C134" i="24"/>
  <c r="E134" i="4"/>
  <c r="C134" i="4"/>
  <c r="D134" i="23"/>
  <c r="E134" i="23"/>
  <c r="E134" i="5"/>
  <c r="D134" i="5"/>
  <c r="C134" i="5"/>
  <c r="D135" i="24" l="1"/>
  <c r="C134" i="23"/>
  <c r="P134" i="4"/>
  <c r="N134" i="4" s="1"/>
  <c r="G134" i="24"/>
  <c r="D135" i="4"/>
  <c r="G134" i="4"/>
  <c r="J134" i="24"/>
  <c r="H134" i="24" s="1"/>
  <c r="J134" i="4"/>
  <c r="P134" i="24"/>
  <c r="N134" i="24" s="1"/>
  <c r="F134" i="24"/>
  <c r="F134" i="4"/>
  <c r="G133" i="24"/>
  <c r="F133" i="24"/>
  <c r="E133" i="24"/>
  <c r="C133" i="24"/>
  <c r="C133" i="4"/>
  <c r="G133" i="4"/>
  <c r="F133" i="4"/>
  <c r="C133" i="23"/>
  <c r="E133" i="23"/>
  <c r="D133" i="23"/>
  <c r="C133" i="5"/>
  <c r="E133" i="5"/>
  <c r="D133" i="5"/>
  <c r="D134" i="4" l="1"/>
  <c r="H134" i="4"/>
  <c r="P133" i="4"/>
  <c r="N133" i="4" s="1"/>
  <c r="E133" i="4"/>
  <c r="D134" i="24"/>
  <c r="J133" i="24"/>
  <c r="H133" i="24" s="1"/>
  <c r="J133" i="4"/>
  <c r="H133" i="4" s="1"/>
  <c r="P133" i="24"/>
  <c r="N133" i="24" s="1"/>
  <c r="F132" i="24"/>
  <c r="E132" i="24"/>
  <c r="C132" i="24"/>
  <c r="G132" i="4"/>
  <c r="F132" i="4"/>
  <c r="E132" i="4"/>
  <c r="C132" i="4"/>
  <c r="E132" i="23"/>
  <c r="D132" i="23"/>
  <c r="C132" i="23"/>
  <c r="E132" i="5"/>
  <c r="D132" i="5"/>
  <c r="C132" i="5"/>
  <c r="D133" i="24" l="1"/>
  <c r="D133" i="4"/>
  <c r="P132" i="4"/>
  <c r="N132" i="4" s="1"/>
  <c r="J132" i="24"/>
  <c r="H132" i="24" s="1"/>
  <c r="P132" i="24"/>
  <c r="N132" i="24" s="1"/>
  <c r="J132" i="4"/>
  <c r="H132" i="4" s="1"/>
  <c r="G132" i="24"/>
  <c r="G131" i="24"/>
  <c r="E131" i="24"/>
  <c r="C131" i="24"/>
  <c r="G131" i="4"/>
  <c r="E131" i="4"/>
  <c r="C131" i="4"/>
  <c r="E131" i="23"/>
  <c r="D131" i="23"/>
  <c r="C131" i="23"/>
  <c r="D131" i="5"/>
  <c r="E131" i="5"/>
  <c r="C131" i="5" l="1"/>
  <c r="D132" i="24"/>
  <c r="P131" i="24"/>
  <c r="N131" i="24" s="1"/>
  <c r="P131" i="4"/>
  <c r="N131" i="4" s="1"/>
  <c r="D132" i="4"/>
  <c r="J131" i="4"/>
  <c r="J131" i="24"/>
  <c r="H131" i="24" s="1"/>
  <c r="F131" i="24"/>
  <c r="F131" i="4"/>
  <c r="F130" i="24"/>
  <c r="E130" i="24"/>
  <c r="G130" i="24"/>
  <c r="F130" i="4"/>
  <c r="E130" i="4"/>
  <c r="C130" i="4"/>
  <c r="G130" i="4"/>
  <c r="E130" i="23"/>
  <c r="D130" i="23"/>
  <c r="C130" i="23"/>
  <c r="E130" i="5"/>
  <c r="D130" i="5"/>
  <c r="C130" i="5"/>
  <c r="C130" i="24" l="1"/>
  <c r="D131" i="4"/>
  <c r="H131" i="4"/>
  <c r="D131" i="24"/>
  <c r="P130" i="24"/>
  <c r="N130" i="24" s="1"/>
  <c r="J130" i="4"/>
  <c r="H130" i="4" s="1"/>
  <c r="J130" i="24"/>
  <c r="H130" i="24" s="1"/>
  <c r="P130" i="4"/>
  <c r="N130" i="4" s="1"/>
  <c r="G129" i="24"/>
  <c r="C129" i="24"/>
  <c r="G129" i="4"/>
  <c r="F129" i="4"/>
  <c r="E129" i="4"/>
  <c r="C129" i="4"/>
  <c r="E129" i="23"/>
  <c r="D129" i="23"/>
  <c r="C129" i="23"/>
  <c r="D129" i="5"/>
  <c r="C129" i="5"/>
  <c r="P129" i="24" l="1"/>
  <c r="P129" i="4"/>
  <c r="N129" i="4" s="1"/>
  <c r="J129" i="4"/>
  <c r="H129" i="4" s="1"/>
  <c r="J129" i="24"/>
  <c r="H129" i="24" s="1"/>
  <c r="D130" i="24"/>
  <c r="F129" i="24"/>
  <c r="E129" i="5"/>
  <c r="D130" i="4"/>
  <c r="N129" i="24"/>
  <c r="E129" i="24"/>
  <c r="E128" i="24"/>
  <c r="C128" i="24"/>
  <c r="G128" i="24"/>
  <c r="G128" i="4"/>
  <c r="E128" i="4"/>
  <c r="C128" i="4"/>
  <c r="C128" i="23"/>
  <c r="E128" i="23"/>
  <c r="D128" i="23"/>
  <c r="E128" i="5"/>
  <c r="D128" i="5"/>
  <c r="C128" i="5"/>
  <c r="D129" i="4" l="1"/>
  <c r="D129" i="24"/>
  <c r="P128" i="4"/>
  <c r="N128" i="4" s="1"/>
  <c r="P128" i="24"/>
  <c r="N128" i="24" s="1"/>
  <c r="J128" i="24"/>
  <c r="J128" i="4"/>
  <c r="F128" i="24"/>
  <c r="F128" i="4"/>
  <c r="G127" i="24"/>
  <c r="E127" i="24"/>
  <c r="C127" i="24"/>
  <c r="G127" i="4"/>
  <c r="C127" i="4"/>
  <c r="E127" i="23"/>
  <c r="D127" i="23"/>
  <c r="C127" i="23"/>
  <c r="E127" i="5"/>
  <c r="D127" i="5"/>
  <c r="C127" i="5" l="1"/>
  <c r="F127" i="4"/>
  <c r="D128" i="24"/>
  <c r="P127" i="24"/>
  <c r="N127" i="24" s="1"/>
  <c r="D128" i="4"/>
  <c r="H128" i="4"/>
  <c r="P127" i="4"/>
  <c r="N127" i="4" s="1"/>
  <c r="H128" i="24"/>
  <c r="E127" i="4"/>
  <c r="J127" i="24"/>
  <c r="H127" i="24" s="1"/>
  <c r="F127" i="24"/>
  <c r="J127" i="4"/>
  <c r="G126" i="24"/>
  <c r="E126" i="24"/>
  <c r="C126" i="24"/>
  <c r="E126" i="4"/>
  <c r="C126" i="4"/>
  <c r="G126" i="4"/>
  <c r="E126" i="23"/>
  <c r="D126" i="23"/>
  <c r="E126" i="5"/>
  <c r="D126" i="5"/>
  <c r="C126" i="5"/>
  <c r="P126" i="4" l="1"/>
  <c r="C126" i="23"/>
  <c r="P126" i="24"/>
  <c r="N126" i="24" s="1"/>
  <c r="D127" i="24"/>
  <c r="N126" i="4"/>
  <c r="J126" i="24"/>
  <c r="H126" i="24" s="1"/>
  <c r="J126" i="4"/>
  <c r="H126" i="4" s="1"/>
  <c r="D127" i="4"/>
  <c r="H127" i="4"/>
  <c r="F126" i="24"/>
  <c r="F126" i="4"/>
  <c r="C125" i="24"/>
  <c r="E125" i="23"/>
  <c r="C125" i="23"/>
  <c r="E125" i="5"/>
  <c r="D125" i="5"/>
  <c r="C125" i="5"/>
  <c r="D125" i="23" l="1"/>
  <c r="C125" i="4"/>
  <c r="D126" i="24"/>
  <c r="G125" i="24"/>
  <c r="J125" i="4"/>
  <c r="H125" i="4" s="1"/>
  <c r="J125" i="24"/>
  <c r="H125" i="24" s="1"/>
  <c r="G125" i="4"/>
  <c r="P125" i="4"/>
  <c r="N125" i="4" s="1"/>
  <c r="P125" i="24"/>
  <c r="D126" i="4"/>
  <c r="F125" i="4"/>
  <c r="F125" i="24"/>
  <c r="E125" i="4"/>
  <c r="E125" i="24"/>
  <c r="C124" i="24"/>
  <c r="E124" i="4"/>
  <c r="C124" i="4"/>
  <c r="E124" i="5"/>
  <c r="D125" i="24" l="1"/>
  <c r="D125" i="4"/>
  <c r="N125" i="24"/>
  <c r="G124" i="24"/>
  <c r="C124" i="23"/>
  <c r="D124" i="23"/>
  <c r="F124" i="4"/>
  <c r="J124" i="24"/>
  <c r="H124" i="24" s="1"/>
  <c r="F124" i="24"/>
  <c r="C124" i="5"/>
  <c r="P124" i="4"/>
  <c r="N124" i="4" s="1"/>
  <c r="J124" i="4"/>
  <c r="H124" i="4" s="1"/>
  <c r="D124" i="5"/>
  <c r="P124" i="24"/>
  <c r="N124" i="24" s="1"/>
  <c r="G124" i="4"/>
  <c r="E124" i="23"/>
  <c r="E124" i="24"/>
  <c r="G123" i="24"/>
  <c r="E123" i="24"/>
  <c r="C123" i="24"/>
  <c r="C123" i="4" l="1"/>
  <c r="D124" i="24"/>
  <c r="G123" i="4"/>
  <c r="P123" i="4"/>
  <c r="N123" i="4" s="1"/>
  <c r="C123" i="23"/>
  <c r="D123" i="23"/>
  <c r="D124" i="4"/>
  <c r="J123" i="4"/>
  <c r="E123" i="23"/>
  <c r="E123" i="5"/>
  <c r="E123" i="4"/>
  <c r="C123" i="5"/>
  <c r="D123" i="5"/>
  <c r="P123" i="24"/>
  <c r="N123" i="24" s="1"/>
  <c r="J123" i="24"/>
  <c r="H123" i="24" s="1"/>
  <c r="F123" i="24"/>
  <c r="F123" i="4"/>
  <c r="D123" i="4" l="1"/>
  <c r="E122" i="5"/>
  <c r="E122" i="24"/>
  <c r="C122" i="5"/>
  <c r="D122" i="5"/>
  <c r="H123" i="4"/>
  <c r="C122" i="4"/>
  <c r="D123" i="24"/>
  <c r="E122" i="23"/>
  <c r="F122" i="24"/>
  <c r="C122" i="23"/>
  <c r="P122" i="24"/>
  <c r="N122" i="24" s="1"/>
  <c r="E122" i="4"/>
  <c r="G122" i="4"/>
  <c r="J122" i="24"/>
  <c r="H122" i="24" s="1"/>
  <c r="G122" i="24"/>
  <c r="C122" i="24"/>
  <c r="P122" i="4"/>
  <c r="N122" i="4" s="1"/>
  <c r="J122" i="4"/>
  <c r="H122" i="4" s="1"/>
  <c r="F122" i="4"/>
  <c r="D122" i="23"/>
  <c r="D122" i="24" l="1"/>
  <c r="D122" i="4"/>
  <c r="G121" i="24"/>
  <c r="E121" i="23"/>
  <c r="D121" i="23"/>
  <c r="E121" i="4" l="1"/>
  <c r="E121" i="24"/>
  <c r="D121" i="5"/>
  <c r="F121" i="24"/>
  <c r="E121" i="5"/>
  <c r="C121" i="4"/>
  <c r="C121" i="5"/>
  <c r="F121" i="4"/>
  <c r="C121" i="24"/>
  <c r="C121" i="23"/>
  <c r="P121" i="24"/>
  <c r="N121" i="24" s="1"/>
  <c r="P121" i="4"/>
  <c r="N121" i="4" s="1"/>
  <c r="G121" i="4"/>
  <c r="J121" i="4"/>
  <c r="H121" i="4" s="1"/>
  <c r="J121" i="24"/>
  <c r="H121" i="24" s="1"/>
  <c r="D121" i="24" l="1"/>
  <c r="D121" i="4"/>
  <c r="G120" i="24"/>
  <c r="C120" i="4" l="1"/>
  <c r="D120" i="5"/>
  <c r="E120" i="5"/>
  <c r="D120" i="23"/>
  <c r="E120" i="4"/>
  <c r="E120" i="23"/>
  <c r="C120" i="24"/>
  <c r="E120" i="24"/>
  <c r="C120" i="5"/>
  <c r="C120" i="23"/>
  <c r="P120" i="24"/>
  <c r="N120" i="24" s="1"/>
  <c r="G120" i="4"/>
  <c r="J120" i="4"/>
  <c r="H120" i="4" s="1"/>
  <c r="P120" i="4"/>
  <c r="N120" i="4" s="1"/>
  <c r="J120" i="24"/>
  <c r="F120" i="24"/>
  <c r="F120" i="4"/>
  <c r="C119" i="5" l="1"/>
  <c r="E119" i="4"/>
  <c r="C119" i="24"/>
  <c r="C119" i="23"/>
  <c r="D119" i="23"/>
  <c r="E119" i="24"/>
  <c r="D120" i="24"/>
  <c r="E119" i="23"/>
  <c r="D119" i="5"/>
  <c r="E119" i="5"/>
  <c r="C119" i="4"/>
  <c r="D120" i="4"/>
  <c r="G119" i="4"/>
  <c r="P119" i="4"/>
  <c r="N119" i="4" s="1"/>
  <c r="G119" i="24"/>
  <c r="H120" i="24"/>
  <c r="J119" i="4"/>
  <c r="J119" i="24"/>
  <c r="P119" i="24"/>
  <c r="N119" i="24" s="1"/>
  <c r="F119" i="24"/>
  <c r="F119" i="4"/>
  <c r="F118" i="24"/>
  <c r="C118" i="5" l="1"/>
  <c r="E118" i="23"/>
  <c r="E118" i="24"/>
  <c r="D118" i="5"/>
  <c r="C118" i="4"/>
  <c r="E118" i="5"/>
  <c r="D118" i="23"/>
  <c r="E118" i="4"/>
  <c r="C118" i="24"/>
  <c r="C118" i="23"/>
  <c r="D119" i="4"/>
  <c r="H119" i="4"/>
  <c r="P118" i="24"/>
  <c r="N118" i="24" s="1"/>
  <c r="D119" i="24"/>
  <c r="H119" i="24"/>
  <c r="P118" i="4"/>
  <c r="N118" i="4" s="1"/>
  <c r="G118" i="24"/>
  <c r="J118" i="4"/>
  <c r="G118" i="4"/>
  <c r="J118" i="24"/>
  <c r="F118" i="4"/>
  <c r="E117" i="4"/>
  <c r="D117" i="23"/>
  <c r="E117" i="5"/>
  <c r="D117" i="5" l="1"/>
  <c r="C117" i="4"/>
  <c r="C117" i="24"/>
  <c r="E117" i="23"/>
  <c r="E117" i="24"/>
  <c r="G117" i="4"/>
  <c r="C117" i="5"/>
  <c r="D118" i="4"/>
  <c r="H118" i="4"/>
  <c r="P117" i="4"/>
  <c r="N117" i="4" s="1"/>
  <c r="P117" i="24"/>
  <c r="N117" i="24" s="1"/>
  <c r="C117" i="23"/>
  <c r="J117" i="24"/>
  <c r="H117" i="24" s="1"/>
  <c r="G117" i="24"/>
  <c r="D118" i="24"/>
  <c r="H118" i="24"/>
  <c r="J117" i="4"/>
  <c r="F117" i="24"/>
  <c r="F117" i="4"/>
  <c r="E116" i="4" l="1"/>
  <c r="C116" i="24"/>
  <c r="E116" i="23"/>
  <c r="E116" i="24"/>
  <c r="G116" i="4"/>
  <c r="C116" i="23"/>
  <c r="C116" i="4"/>
  <c r="C116" i="5"/>
  <c r="E116" i="5"/>
  <c r="D116" i="5"/>
  <c r="D116" i="23"/>
  <c r="D117" i="24"/>
  <c r="D117" i="4"/>
  <c r="H117" i="4"/>
  <c r="J116" i="24"/>
  <c r="H116" i="24" s="1"/>
  <c r="P116" i="4"/>
  <c r="N116" i="4" s="1"/>
  <c r="P116" i="24"/>
  <c r="N116" i="24" s="1"/>
  <c r="G116" i="24"/>
  <c r="J116" i="4"/>
  <c r="H116" i="4" s="1"/>
  <c r="F116" i="24"/>
  <c r="F116" i="4"/>
  <c r="G115" i="24" l="1"/>
  <c r="E115" i="24"/>
  <c r="G115" i="4"/>
  <c r="C115" i="5"/>
  <c r="D115" i="5"/>
  <c r="C115" i="23"/>
  <c r="C115" i="4"/>
  <c r="E115" i="5"/>
  <c r="D115" i="23"/>
  <c r="E115" i="4"/>
  <c r="C115" i="24"/>
  <c r="D116" i="24"/>
  <c r="D116" i="4"/>
  <c r="E115" i="23"/>
  <c r="P115" i="24"/>
  <c r="N115" i="24" s="1"/>
  <c r="P115" i="4"/>
  <c r="N115" i="4" s="1"/>
  <c r="J115" i="4"/>
  <c r="H115" i="4" s="1"/>
  <c r="J115" i="24"/>
  <c r="H115" i="24" s="1"/>
  <c r="F115" i="24"/>
  <c r="F115" i="4"/>
  <c r="C114" i="5"/>
  <c r="G114" i="24" l="1"/>
  <c r="E114" i="4"/>
  <c r="C114" i="4"/>
  <c r="D114" i="23"/>
  <c r="C114" i="24"/>
  <c r="E114" i="23"/>
  <c r="E114" i="24"/>
  <c r="D114" i="5"/>
  <c r="E114" i="5"/>
  <c r="D115" i="4"/>
  <c r="C114" i="23"/>
  <c r="D115" i="24"/>
  <c r="P114" i="24"/>
  <c r="N114" i="24" s="1"/>
  <c r="P114" i="4"/>
  <c r="N114" i="4" s="1"/>
  <c r="J114" i="4"/>
  <c r="H114" i="4" s="1"/>
  <c r="G114" i="4"/>
  <c r="J114" i="24"/>
  <c r="H114" i="24" s="1"/>
  <c r="F114" i="24"/>
  <c r="F114" i="4"/>
  <c r="C113" i="4"/>
  <c r="C113" i="5"/>
  <c r="E113" i="5" l="1"/>
  <c r="C113" i="24"/>
  <c r="E113" i="23"/>
  <c r="G113" i="4"/>
  <c r="D113" i="23"/>
  <c r="D113" i="5"/>
  <c r="C113" i="23"/>
  <c r="P113" i="24"/>
  <c r="N113" i="24" s="1"/>
  <c r="D114" i="4"/>
  <c r="P113" i="4"/>
  <c r="N113" i="4" s="1"/>
  <c r="J113" i="24"/>
  <c r="D114" i="24"/>
  <c r="E113" i="4"/>
  <c r="J113" i="4"/>
  <c r="E113" i="24"/>
  <c r="G113" i="24"/>
  <c r="F113" i="24"/>
  <c r="F113" i="4"/>
  <c r="C112" i="5"/>
  <c r="G112" i="4" l="1"/>
  <c r="D112" i="5"/>
  <c r="C112" i="4"/>
  <c r="E112" i="4"/>
  <c r="C112" i="24"/>
  <c r="D112" i="23"/>
  <c r="E112" i="5"/>
  <c r="C112" i="23"/>
  <c r="D113" i="4"/>
  <c r="D113" i="24"/>
  <c r="E112" i="23"/>
  <c r="H113" i="24"/>
  <c r="H113" i="4"/>
  <c r="P112" i="4"/>
  <c r="N112" i="4" s="1"/>
  <c r="P112" i="24"/>
  <c r="N112" i="24" s="1"/>
  <c r="J112" i="24"/>
  <c r="J112" i="4"/>
  <c r="H112" i="4" s="1"/>
  <c r="E112" i="24"/>
  <c r="G112" i="24"/>
  <c r="F112" i="24"/>
  <c r="F112" i="4"/>
  <c r="C111" i="24"/>
  <c r="C111" i="4"/>
  <c r="E111" i="24" l="1"/>
  <c r="D111" i="23"/>
  <c r="E111" i="4"/>
  <c r="G111" i="4"/>
  <c r="E111" i="5"/>
  <c r="G111" i="24"/>
  <c r="C111" i="5"/>
  <c r="E111" i="23"/>
  <c r="C111" i="23"/>
  <c r="D111" i="5"/>
  <c r="D112" i="24"/>
  <c r="H112" i="24"/>
  <c r="D112" i="4"/>
  <c r="P111" i="4"/>
  <c r="N111" i="4" s="1"/>
  <c r="J111" i="4"/>
  <c r="H111" i="4" s="1"/>
  <c r="P111" i="24"/>
  <c r="N111" i="24" s="1"/>
  <c r="J111" i="24"/>
  <c r="H111" i="24" s="1"/>
  <c r="F111" i="24"/>
  <c r="F111" i="4"/>
  <c r="E110" i="4" l="1"/>
  <c r="C110" i="24"/>
  <c r="E110" i="24"/>
  <c r="D110" i="5"/>
  <c r="E110" i="23"/>
  <c r="E110" i="5"/>
  <c r="D110" i="23"/>
  <c r="F110" i="24"/>
  <c r="C110" i="23"/>
  <c r="C110" i="5"/>
  <c r="D111" i="4"/>
  <c r="C110" i="4"/>
  <c r="P110" i="24"/>
  <c r="N110" i="24" s="1"/>
  <c r="P110" i="4"/>
  <c r="N110" i="4" s="1"/>
  <c r="D111" i="24"/>
  <c r="G110" i="24"/>
  <c r="G110" i="4"/>
  <c r="J110" i="4"/>
  <c r="H110" i="4" s="1"/>
  <c r="J110" i="24"/>
  <c r="F110" i="4"/>
  <c r="C109" i="5" l="1"/>
  <c r="E109" i="23"/>
  <c r="F109" i="4"/>
  <c r="E109" i="5"/>
  <c r="D109" i="23"/>
  <c r="E109" i="4"/>
  <c r="C109" i="24"/>
  <c r="E109" i="24"/>
  <c r="G109" i="24"/>
  <c r="C109" i="23"/>
  <c r="D109" i="5"/>
  <c r="C109" i="4"/>
  <c r="D110" i="4"/>
  <c r="H110" i="24"/>
  <c r="D110" i="24"/>
  <c r="P109" i="24"/>
  <c r="N109" i="24" s="1"/>
  <c r="G109" i="4"/>
  <c r="P109" i="4"/>
  <c r="N109" i="4" s="1"/>
  <c r="J109" i="24"/>
  <c r="F109" i="24"/>
  <c r="J109" i="4"/>
  <c r="C108" i="4"/>
  <c r="E108" i="5" l="1"/>
  <c r="E108" i="4"/>
  <c r="C108" i="24"/>
  <c r="E108" i="23"/>
  <c r="E108" i="24"/>
  <c r="D108" i="23"/>
  <c r="C108" i="5"/>
  <c r="D108" i="5"/>
  <c r="C108" i="23"/>
  <c r="D109" i="24"/>
  <c r="H109" i="24"/>
  <c r="G108" i="24"/>
  <c r="D109" i="4"/>
  <c r="H109" i="4"/>
  <c r="P108" i="24"/>
  <c r="N108" i="24" s="1"/>
  <c r="G108" i="4"/>
  <c r="P108" i="4"/>
  <c r="N108" i="4" s="1"/>
  <c r="J108" i="4"/>
  <c r="J108" i="24"/>
  <c r="F108" i="24"/>
  <c r="F108" i="4"/>
  <c r="E107" i="24"/>
  <c r="D107" i="23" l="1"/>
  <c r="C107" i="24"/>
  <c r="G107" i="4"/>
  <c r="D107" i="5"/>
  <c r="C107" i="23"/>
  <c r="C107" i="4"/>
  <c r="E107" i="5"/>
  <c r="D108" i="24"/>
  <c r="C107" i="5"/>
  <c r="E107" i="4"/>
  <c r="D108" i="4"/>
  <c r="H108" i="4"/>
  <c r="E107" i="23"/>
  <c r="H108" i="24"/>
  <c r="P107" i="24"/>
  <c r="N107" i="24" s="1"/>
  <c r="G107" i="24"/>
  <c r="P107" i="4"/>
  <c r="N107" i="4" s="1"/>
  <c r="J107" i="24"/>
  <c r="J107" i="4"/>
  <c r="H107" i="4" s="1"/>
  <c r="F107" i="24"/>
  <c r="F107" i="4"/>
  <c r="D107" i="24" l="1"/>
  <c r="H107" i="24"/>
  <c r="D107" i="4"/>
  <c r="G106" i="24"/>
  <c r="G106" i="4"/>
  <c r="C106" i="5" l="1"/>
  <c r="C106" i="23"/>
  <c r="D106" i="23"/>
  <c r="E106" i="4"/>
  <c r="C106" i="24"/>
  <c r="E106" i="23"/>
  <c r="F106" i="24"/>
  <c r="E106" i="5"/>
  <c r="D106" i="5"/>
  <c r="F106" i="4"/>
  <c r="J106" i="24"/>
  <c r="P106" i="24"/>
  <c r="N106" i="24" s="1"/>
  <c r="E106" i="24"/>
  <c r="J106" i="4"/>
  <c r="P106" i="4"/>
  <c r="N106" i="4" s="1"/>
  <c r="C106" i="4"/>
  <c r="D106" i="24" l="1"/>
  <c r="H106" i="24"/>
  <c r="D106" i="4"/>
  <c r="H106" i="4"/>
  <c r="G105" i="24"/>
  <c r="G105" i="4"/>
  <c r="E105" i="4" l="1"/>
  <c r="C105" i="24"/>
  <c r="E105" i="5"/>
  <c r="E105" i="23"/>
  <c r="E105" i="24"/>
  <c r="D105" i="5"/>
  <c r="C105" i="4"/>
  <c r="C105" i="23"/>
  <c r="F105" i="4"/>
  <c r="D105" i="23"/>
  <c r="C105" i="5"/>
  <c r="P105" i="24"/>
  <c r="N105" i="24" s="1"/>
  <c r="P105" i="4"/>
  <c r="N105" i="4" s="1"/>
  <c r="J105" i="4"/>
  <c r="H105" i="4" s="1"/>
  <c r="J105" i="24"/>
  <c r="F105" i="24"/>
  <c r="E104" i="24"/>
  <c r="F104" i="4"/>
  <c r="F104" i="24" l="1"/>
  <c r="G104" i="24"/>
  <c r="G104" i="4"/>
  <c r="C104" i="4"/>
  <c r="E104" i="5"/>
  <c r="D104" i="23"/>
  <c r="E104" i="4"/>
  <c r="C104" i="23"/>
  <c r="C104" i="24"/>
  <c r="C104" i="5"/>
  <c r="E104" i="23"/>
  <c r="D105" i="4"/>
  <c r="D105" i="24"/>
  <c r="D104" i="5"/>
  <c r="H105" i="24"/>
  <c r="J104" i="24"/>
  <c r="H104" i="24" s="1"/>
  <c r="P104" i="24"/>
  <c r="N104" i="24" s="1"/>
  <c r="J104" i="4"/>
  <c r="H104" i="4" s="1"/>
  <c r="P104" i="4"/>
  <c r="E103" i="23" l="1"/>
  <c r="F103" i="4"/>
  <c r="E103" i="24"/>
  <c r="C103" i="5"/>
  <c r="D103" i="5"/>
  <c r="E103" i="5"/>
  <c r="D103" i="23"/>
  <c r="C103" i="24"/>
  <c r="G103" i="4"/>
  <c r="F103" i="24"/>
  <c r="G103" i="24"/>
  <c r="E103" i="4"/>
  <c r="C103" i="23"/>
  <c r="D104" i="24"/>
  <c r="D104" i="4"/>
  <c r="P103" i="24"/>
  <c r="N103" i="24" s="1"/>
  <c r="N104" i="4"/>
  <c r="J103" i="4"/>
  <c r="H103" i="4" s="1"/>
  <c r="P103" i="4"/>
  <c r="N103" i="4" s="1"/>
  <c r="J103" i="24"/>
  <c r="C103" i="4"/>
  <c r="G102" i="24"/>
  <c r="C102" i="4" l="1"/>
  <c r="E102" i="5"/>
  <c r="E102" i="4"/>
  <c r="C102" i="24"/>
  <c r="E102" i="23"/>
  <c r="F102" i="4"/>
  <c r="E102" i="24"/>
  <c r="G102" i="4"/>
  <c r="F102" i="24"/>
  <c r="D102" i="5"/>
  <c r="C102" i="5"/>
  <c r="D102" i="23"/>
  <c r="D103" i="24"/>
  <c r="D103" i="4"/>
  <c r="H103" i="24"/>
  <c r="J102" i="24"/>
  <c r="H102" i="24" s="1"/>
  <c r="P102" i="24"/>
  <c r="N102" i="24" s="1"/>
  <c r="C102" i="23"/>
  <c r="J102" i="4"/>
  <c r="H102" i="4" s="1"/>
  <c r="P102" i="4"/>
  <c r="N102" i="4" s="1"/>
  <c r="G101" i="24"/>
  <c r="F101" i="24"/>
  <c r="G101" i="4"/>
  <c r="C101" i="4" l="1"/>
  <c r="E101" i="4"/>
  <c r="C101" i="23"/>
  <c r="E101" i="23"/>
  <c r="F101" i="4"/>
  <c r="E101" i="24"/>
  <c r="E101" i="5"/>
  <c r="D101" i="5"/>
  <c r="D101" i="23"/>
  <c r="C101" i="5"/>
  <c r="D102" i="24"/>
  <c r="J101" i="24"/>
  <c r="H101" i="24" s="1"/>
  <c r="J101" i="4"/>
  <c r="H101" i="4" s="1"/>
  <c r="P101" i="4"/>
  <c r="N101" i="4" s="1"/>
  <c r="C101" i="24"/>
  <c r="D102" i="4"/>
  <c r="P101" i="24"/>
  <c r="N101" i="24" s="1"/>
  <c r="C100" i="24"/>
  <c r="E100" i="4"/>
  <c r="G100" i="4" l="1"/>
  <c r="F100" i="24"/>
  <c r="F100" i="4"/>
  <c r="E100" i="24"/>
  <c r="G100" i="24"/>
  <c r="C100" i="23"/>
  <c r="E100" i="5"/>
  <c r="D100" i="23"/>
  <c r="C100" i="5"/>
  <c r="D100" i="5"/>
  <c r="C100" i="4"/>
  <c r="E100" i="23"/>
  <c r="D101" i="4"/>
  <c r="J100" i="24"/>
  <c r="P100" i="24"/>
  <c r="N100" i="24" s="1"/>
  <c r="J100" i="4"/>
  <c r="P100" i="4"/>
  <c r="N100" i="4" s="1"/>
  <c r="D101" i="24"/>
  <c r="E99" i="24"/>
  <c r="C99" i="24"/>
  <c r="F99" i="4"/>
  <c r="E99" i="4"/>
  <c r="D99" i="5" l="1"/>
  <c r="C99" i="23"/>
  <c r="G99" i="4"/>
  <c r="F99" i="24"/>
  <c r="G99" i="24"/>
  <c r="C99" i="4"/>
  <c r="C99" i="5"/>
  <c r="E99" i="23"/>
  <c r="E99" i="5"/>
  <c r="D100" i="4"/>
  <c r="D100" i="24"/>
  <c r="H100" i="24"/>
  <c r="H100" i="4"/>
  <c r="D99" i="23"/>
  <c r="J99" i="4"/>
  <c r="H99" i="4" s="1"/>
  <c r="P99" i="4"/>
  <c r="N99" i="4" s="1"/>
  <c r="J99" i="24"/>
  <c r="H99" i="24" s="1"/>
  <c r="P99" i="24"/>
  <c r="N99" i="24" s="1"/>
  <c r="C98" i="4" l="1"/>
  <c r="E98" i="4"/>
  <c r="E98" i="24"/>
  <c r="G98" i="4"/>
  <c r="G98" i="24"/>
  <c r="C98" i="23"/>
  <c r="C98" i="5"/>
  <c r="D98" i="5"/>
  <c r="C98" i="24"/>
  <c r="E98" i="23"/>
  <c r="F98" i="24"/>
  <c r="F98" i="4"/>
  <c r="D98" i="23"/>
  <c r="E98" i="5"/>
  <c r="D99" i="4"/>
  <c r="D99" i="24"/>
  <c r="J98" i="24"/>
  <c r="H98" i="24" s="1"/>
  <c r="P98" i="24"/>
  <c r="N98" i="24" s="1"/>
  <c r="P98" i="4"/>
  <c r="N98" i="4" s="1"/>
  <c r="J98" i="4"/>
  <c r="G97" i="24"/>
  <c r="F97" i="24"/>
  <c r="E97" i="5" l="1"/>
  <c r="D97" i="23"/>
  <c r="C97" i="24"/>
  <c r="E97" i="23"/>
  <c r="E97" i="24"/>
  <c r="C97" i="5"/>
  <c r="D97" i="5"/>
  <c r="C97" i="23"/>
  <c r="F97" i="4"/>
  <c r="D98" i="24"/>
  <c r="D98" i="4"/>
  <c r="J97" i="4"/>
  <c r="H97" i="4" s="1"/>
  <c r="P97" i="4"/>
  <c r="N97" i="4" s="1"/>
  <c r="H98" i="4"/>
  <c r="C97" i="4"/>
  <c r="J97" i="24"/>
  <c r="H97" i="24" s="1"/>
  <c r="P97" i="24"/>
  <c r="N97" i="24" s="1"/>
  <c r="G97" i="4"/>
  <c r="E97" i="4"/>
  <c r="F96" i="24"/>
  <c r="G96" i="4"/>
  <c r="F96" i="4" l="1"/>
  <c r="E96" i="5"/>
  <c r="E96" i="4"/>
  <c r="C96" i="23"/>
  <c r="C96" i="5"/>
  <c r="D96" i="5"/>
  <c r="D96" i="23"/>
  <c r="E96" i="23"/>
  <c r="D97" i="4"/>
  <c r="P96" i="4"/>
  <c r="N96" i="4" s="1"/>
  <c r="J96" i="24"/>
  <c r="H96" i="24" s="1"/>
  <c r="P96" i="24"/>
  <c r="N96" i="24" s="1"/>
  <c r="D97" i="24"/>
  <c r="C96" i="4"/>
  <c r="J96" i="4"/>
  <c r="C96" i="24"/>
  <c r="G96" i="24"/>
  <c r="E96" i="24"/>
  <c r="D95" i="23"/>
  <c r="E95" i="5"/>
  <c r="C95" i="4" l="1"/>
  <c r="C95" i="24"/>
  <c r="F95" i="4"/>
  <c r="E95" i="23"/>
  <c r="G95" i="4"/>
  <c r="F95" i="24"/>
  <c r="G95" i="24"/>
  <c r="E95" i="4"/>
  <c r="C95" i="23"/>
  <c r="C95" i="5"/>
  <c r="D95" i="5"/>
  <c r="D96" i="4"/>
  <c r="E95" i="24"/>
  <c r="H96" i="4"/>
  <c r="P95" i="4"/>
  <c r="N95" i="4" s="1"/>
  <c r="J95" i="4"/>
  <c r="J95" i="24"/>
  <c r="H95" i="24" s="1"/>
  <c r="P95" i="24"/>
  <c r="N95" i="24" s="1"/>
  <c r="D96" i="24"/>
  <c r="G94" i="24"/>
  <c r="E94" i="23" l="1"/>
  <c r="E94" i="24"/>
  <c r="D94" i="23"/>
  <c r="C94" i="24"/>
  <c r="C94" i="23"/>
  <c r="F94" i="24"/>
  <c r="E94" i="5"/>
  <c r="D94" i="5"/>
  <c r="C94" i="5"/>
  <c r="P94" i="4"/>
  <c r="N94" i="4" s="1"/>
  <c r="G94" i="4"/>
  <c r="D95" i="4"/>
  <c r="J94" i="4"/>
  <c r="H94" i="4" s="1"/>
  <c r="J94" i="24"/>
  <c r="H94" i="24" s="1"/>
  <c r="D95" i="24"/>
  <c r="H95" i="4"/>
  <c r="P94" i="24"/>
  <c r="N94" i="24" s="1"/>
  <c r="F94" i="4"/>
  <c r="E94" i="4"/>
  <c r="C94" i="4"/>
  <c r="G93" i="24"/>
  <c r="D93" i="23" l="1"/>
  <c r="E93" i="24"/>
  <c r="C93" i="4"/>
  <c r="D93" i="5"/>
  <c r="C93" i="5"/>
  <c r="F93" i="24"/>
  <c r="C93" i="24"/>
  <c r="G93" i="4"/>
  <c r="E93" i="5"/>
  <c r="E93" i="23"/>
  <c r="C93" i="23"/>
  <c r="D94" i="24"/>
  <c r="D94" i="4"/>
  <c r="J93" i="24"/>
  <c r="H93" i="24" s="1"/>
  <c r="P93" i="24"/>
  <c r="N93" i="24" s="1"/>
  <c r="J93" i="4"/>
  <c r="H93" i="4" s="1"/>
  <c r="P93" i="4"/>
  <c r="N93" i="4" s="1"/>
  <c r="F93" i="4"/>
  <c r="E93" i="4"/>
  <c r="E92" i="24"/>
  <c r="G92" i="4"/>
  <c r="F92" i="4"/>
  <c r="D92" i="5" l="1"/>
  <c r="D92" i="23"/>
  <c r="G92" i="24"/>
  <c r="C92" i="4"/>
  <c r="C92" i="5"/>
  <c r="C92" i="24"/>
  <c r="E92" i="5"/>
  <c r="E92" i="23"/>
  <c r="F92" i="24"/>
  <c r="C92" i="23"/>
  <c r="E92" i="4"/>
  <c r="D93" i="24"/>
  <c r="D93" i="4"/>
  <c r="J92" i="24"/>
  <c r="H92" i="24" s="1"/>
  <c r="P92" i="24"/>
  <c r="N92" i="24" s="1"/>
  <c r="J92" i="4"/>
  <c r="H92" i="4" s="1"/>
  <c r="P92" i="4"/>
  <c r="N92" i="4" s="1"/>
  <c r="C91" i="4" l="1"/>
  <c r="E91" i="23"/>
  <c r="C91" i="24"/>
  <c r="F91" i="4"/>
  <c r="G91" i="4"/>
  <c r="F91" i="24"/>
  <c r="G91" i="24"/>
  <c r="C91" i="5"/>
  <c r="D91" i="23"/>
  <c r="C91" i="23"/>
  <c r="D91" i="5"/>
  <c r="E91" i="5"/>
  <c r="E91" i="4"/>
  <c r="J91" i="4"/>
  <c r="H91" i="4" s="1"/>
  <c r="P91" i="4"/>
  <c r="N91" i="4" s="1"/>
  <c r="J91" i="24"/>
  <c r="H91" i="24" s="1"/>
  <c r="D92" i="24"/>
  <c r="P91" i="24"/>
  <c r="N91" i="24" s="1"/>
  <c r="D92" i="4"/>
  <c r="E91" i="24"/>
  <c r="G90" i="24"/>
  <c r="F90" i="24"/>
  <c r="G90" i="4"/>
  <c r="E90" i="24" l="1"/>
  <c r="D90" i="23"/>
  <c r="E90" i="4"/>
  <c r="C90" i="24"/>
  <c r="C90" i="5"/>
  <c r="F90" i="4"/>
  <c r="E90" i="5"/>
  <c r="C90" i="4"/>
  <c r="E90" i="23"/>
  <c r="D90" i="5"/>
  <c r="C90" i="23"/>
  <c r="D91" i="24"/>
  <c r="D91" i="4"/>
  <c r="J90" i="24"/>
  <c r="H90" i="24" s="1"/>
  <c r="P90" i="24"/>
  <c r="N90" i="24" s="1"/>
  <c r="J90" i="4"/>
  <c r="H90" i="4" s="1"/>
  <c r="P90" i="4"/>
  <c r="N90" i="4" s="1"/>
  <c r="D89" i="23"/>
  <c r="E89" i="5"/>
  <c r="D89" i="5"/>
  <c r="C89" i="24" l="1"/>
  <c r="C89" i="4"/>
  <c r="G89" i="4"/>
  <c r="C89" i="23"/>
  <c r="E89" i="23"/>
  <c r="E89" i="24"/>
  <c r="G89" i="24"/>
  <c r="C89" i="5"/>
  <c r="F89" i="24"/>
  <c r="D90" i="24"/>
  <c r="P89" i="4"/>
  <c r="N89" i="4" s="1"/>
  <c r="D90" i="4"/>
  <c r="J89" i="4"/>
  <c r="J89" i="24"/>
  <c r="H89" i="24" s="1"/>
  <c r="P89" i="24"/>
  <c r="N89" i="24" s="1"/>
  <c r="F89" i="4"/>
  <c r="E89" i="4"/>
  <c r="D89" i="4" l="1"/>
  <c r="H89" i="4"/>
  <c r="D89" i="24"/>
  <c r="E88" i="24" l="1"/>
  <c r="G88" i="4"/>
  <c r="F88" i="24"/>
  <c r="G88" i="24"/>
  <c r="D88" i="5"/>
  <c r="C88" i="4"/>
  <c r="E88" i="5"/>
  <c r="E88" i="4"/>
  <c r="C88" i="24"/>
  <c r="D88" i="23"/>
  <c r="F88" i="4"/>
  <c r="C88" i="5"/>
  <c r="C88" i="23"/>
  <c r="E88" i="23"/>
  <c r="J88" i="24"/>
  <c r="H88" i="24" s="1"/>
  <c r="P88" i="24"/>
  <c r="N88" i="24" s="1"/>
  <c r="J88" i="4"/>
  <c r="P88" i="4"/>
  <c r="N88" i="4" s="1"/>
  <c r="G87" i="4" l="1"/>
  <c r="E87" i="5"/>
  <c r="D87" i="23"/>
  <c r="C87" i="4"/>
  <c r="E87" i="4"/>
  <c r="F87" i="24"/>
  <c r="F87" i="4"/>
  <c r="C87" i="5"/>
  <c r="E87" i="23"/>
  <c r="D87" i="5"/>
  <c r="C87" i="23"/>
  <c r="D88" i="24"/>
  <c r="D88" i="4"/>
  <c r="H88" i="4"/>
  <c r="J87" i="4"/>
  <c r="H87" i="4" s="1"/>
  <c r="P87" i="4"/>
  <c r="N87" i="4" s="1"/>
  <c r="J87" i="24"/>
  <c r="H87" i="24" s="1"/>
  <c r="P87" i="24"/>
  <c r="N87" i="24" s="1"/>
  <c r="C87" i="24"/>
  <c r="G87" i="24"/>
  <c r="E87" i="24"/>
  <c r="G86" i="24"/>
  <c r="G86" i="4" l="1"/>
  <c r="F86" i="24"/>
  <c r="C86" i="4"/>
  <c r="E86" i="5"/>
  <c r="C86" i="24"/>
  <c r="D86" i="23"/>
  <c r="F86" i="4"/>
  <c r="E86" i="24"/>
  <c r="D86" i="5"/>
  <c r="E86" i="23"/>
  <c r="E86" i="4"/>
  <c r="C86" i="5"/>
  <c r="C86" i="23"/>
  <c r="J86" i="4"/>
  <c r="H86" i="4" s="1"/>
  <c r="D87" i="24"/>
  <c r="D87" i="4"/>
  <c r="P86" i="4"/>
  <c r="N86" i="4" s="1"/>
  <c r="J86" i="24"/>
  <c r="H86" i="24" s="1"/>
  <c r="P86" i="24"/>
  <c r="N86" i="24" s="1"/>
  <c r="C85" i="24"/>
  <c r="F85" i="4"/>
  <c r="E85" i="4"/>
  <c r="D85" i="23"/>
  <c r="C85" i="4" l="1"/>
  <c r="G85" i="4"/>
  <c r="F85" i="24"/>
  <c r="E85" i="5"/>
  <c r="D85" i="5"/>
  <c r="G85" i="24"/>
  <c r="E85" i="24"/>
  <c r="C85" i="23"/>
  <c r="E85" i="23"/>
  <c r="C85" i="5"/>
  <c r="D86" i="4"/>
  <c r="D86" i="24"/>
  <c r="J85" i="4"/>
  <c r="H85" i="4" s="1"/>
  <c r="P85" i="4"/>
  <c r="N85" i="4" s="1"/>
  <c r="J85" i="24"/>
  <c r="H85" i="24" s="1"/>
  <c r="P85" i="24"/>
  <c r="N85" i="24" s="1"/>
  <c r="D84" i="5" l="1"/>
  <c r="C84" i="4"/>
  <c r="D84" i="23"/>
  <c r="E84" i="4"/>
  <c r="C84" i="24"/>
  <c r="F84" i="4"/>
  <c r="E84" i="24"/>
  <c r="G84" i="4"/>
  <c r="F84" i="24"/>
  <c r="C84" i="23"/>
  <c r="E84" i="5"/>
  <c r="E84" i="23"/>
  <c r="C84" i="5"/>
  <c r="G84" i="24"/>
  <c r="J84" i="24"/>
  <c r="H84" i="24" s="1"/>
  <c r="D85" i="4"/>
  <c r="P84" i="24"/>
  <c r="D85" i="24"/>
  <c r="J84" i="4"/>
  <c r="H84" i="4" s="1"/>
  <c r="P84" i="4"/>
  <c r="N84" i="4" s="1"/>
  <c r="G83" i="24"/>
  <c r="G83" i="4"/>
  <c r="C83" i="23" l="1"/>
  <c r="E83" i="5"/>
  <c r="C83" i="24"/>
  <c r="D83" i="23"/>
  <c r="F83" i="4"/>
  <c r="F83" i="24"/>
  <c r="E83" i="23"/>
  <c r="C83" i="5"/>
  <c r="C83" i="4"/>
  <c r="D84" i="24"/>
  <c r="D83" i="5"/>
  <c r="E83" i="24"/>
  <c r="E83" i="4"/>
  <c r="J83" i="4"/>
  <c r="H83" i="4" s="1"/>
  <c r="P83" i="4"/>
  <c r="N83" i="4" s="1"/>
  <c r="J83" i="24"/>
  <c r="H83" i="24" s="1"/>
  <c r="P83" i="24"/>
  <c r="N83" i="24" s="1"/>
  <c r="N84" i="24"/>
  <c r="D84" i="4"/>
  <c r="G82" i="24"/>
  <c r="E82" i="24"/>
  <c r="G82" i="4"/>
  <c r="D82" i="23" l="1"/>
  <c r="C82" i="24"/>
  <c r="F82" i="24"/>
  <c r="F82" i="4"/>
  <c r="D82" i="5"/>
  <c r="C82" i="4"/>
  <c r="E82" i="4"/>
  <c r="C82" i="5"/>
  <c r="C82" i="23"/>
  <c r="E82" i="23"/>
  <c r="E82" i="5"/>
  <c r="D83" i="4"/>
  <c r="D83" i="24"/>
  <c r="J82" i="4"/>
  <c r="H82" i="4" s="1"/>
  <c r="P82" i="4"/>
  <c r="J82" i="24"/>
  <c r="H82" i="24" s="1"/>
  <c r="P82" i="24"/>
  <c r="N82" i="24" s="1"/>
  <c r="E81" i="24"/>
  <c r="C81" i="24"/>
  <c r="E81" i="4"/>
  <c r="D81" i="23"/>
  <c r="G81" i="4" l="1"/>
  <c r="F81" i="24"/>
  <c r="G81" i="24"/>
  <c r="C81" i="5"/>
  <c r="F81" i="4"/>
  <c r="E81" i="5"/>
  <c r="E81" i="23"/>
  <c r="D81" i="5"/>
  <c r="C81" i="23"/>
  <c r="D82" i="4"/>
  <c r="N82" i="4"/>
  <c r="D82" i="24"/>
  <c r="J81" i="4"/>
  <c r="H81" i="4" s="1"/>
  <c r="P81" i="4"/>
  <c r="N81" i="4" s="1"/>
  <c r="C81" i="4"/>
  <c r="J81" i="24"/>
  <c r="H81" i="24" s="1"/>
  <c r="P81" i="24"/>
  <c r="N81" i="24" s="1"/>
  <c r="C80" i="4"/>
  <c r="E80" i="5"/>
  <c r="G80" i="24" l="1"/>
  <c r="E80" i="4"/>
  <c r="C80" i="24"/>
  <c r="C80" i="5"/>
  <c r="F80" i="4"/>
  <c r="E80" i="23"/>
  <c r="F80" i="24"/>
  <c r="G80" i="4"/>
  <c r="E80" i="24"/>
  <c r="D80" i="5"/>
  <c r="D80" i="23"/>
  <c r="C80" i="23"/>
  <c r="D81" i="4"/>
  <c r="D81" i="24"/>
  <c r="J80" i="24"/>
  <c r="H80" i="24" s="1"/>
  <c r="J80" i="4"/>
  <c r="H80" i="4" s="1"/>
  <c r="P80" i="24"/>
  <c r="P80" i="4"/>
  <c r="G79" i="24" l="1"/>
  <c r="G79" i="4"/>
  <c r="F79" i="24"/>
  <c r="F79" i="4"/>
  <c r="C79" i="23"/>
  <c r="C79" i="4"/>
  <c r="E79" i="5"/>
  <c r="E79" i="4"/>
  <c r="C79" i="24"/>
  <c r="D79" i="23"/>
  <c r="D79" i="5"/>
  <c r="C79" i="5"/>
  <c r="E79" i="23"/>
  <c r="E79" i="24"/>
  <c r="D80" i="24"/>
  <c r="D80" i="4"/>
  <c r="J79" i="24"/>
  <c r="H79" i="24" s="1"/>
  <c r="P79" i="24"/>
  <c r="N79" i="24" s="1"/>
  <c r="N80" i="4"/>
  <c r="N80" i="24"/>
  <c r="J79" i="4"/>
  <c r="H79" i="4" s="1"/>
  <c r="P79" i="4"/>
  <c r="N79" i="4" s="1"/>
  <c r="F78" i="4" l="1"/>
  <c r="E78" i="24"/>
  <c r="G78" i="4"/>
  <c r="F78" i="24"/>
  <c r="E78" i="4"/>
  <c r="D78" i="23"/>
  <c r="C78" i="24"/>
  <c r="G78" i="24"/>
  <c r="C78" i="4"/>
  <c r="C78" i="5"/>
  <c r="C78" i="23"/>
  <c r="E78" i="5"/>
  <c r="D78" i="5"/>
  <c r="E78" i="23"/>
  <c r="D79" i="24"/>
  <c r="J78" i="4"/>
  <c r="P78" i="4"/>
  <c r="N78" i="4" s="1"/>
  <c r="D79" i="4"/>
  <c r="J78" i="24"/>
  <c r="H78" i="24" s="1"/>
  <c r="P78" i="24"/>
  <c r="N78" i="24" s="1"/>
  <c r="E77" i="23" l="1"/>
  <c r="G77" i="24"/>
  <c r="F77" i="24"/>
  <c r="C77" i="5"/>
  <c r="D77" i="5"/>
  <c r="C77" i="4"/>
  <c r="E77" i="5"/>
  <c r="E77" i="4"/>
  <c r="C77" i="24"/>
  <c r="F77" i="4"/>
  <c r="E77" i="24"/>
  <c r="G77" i="4"/>
  <c r="C77" i="23"/>
  <c r="D77" i="23"/>
  <c r="D78" i="4"/>
  <c r="J77" i="4"/>
  <c r="H77" i="4" s="1"/>
  <c r="H78" i="4"/>
  <c r="P77" i="4"/>
  <c r="J77" i="24"/>
  <c r="H77" i="24" s="1"/>
  <c r="P77" i="24"/>
  <c r="N77" i="24" s="1"/>
  <c r="D78" i="24"/>
  <c r="G76" i="24" l="1"/>
  <c r="F76" i="24"/>
  <c r="D76" i="23"/>
  <c r="E76" i="4"/>
  <c r="C76" i="24"/>
  <c r="E76" i="24"/>
  <c r="F76" i="4"/>
  <c r="C76" i="5"/>
  <c r="C76" i="4"/>
  <c r="E76" i="23"/>
  <c r="E76" i="5"/>
  <c r="G76" i="4"/>
  <c r="C76" i="23"/>
  <c r="D76" i="5"/>
  <c r="D77" i="4"/>
  <c r="N77" i="4"/>
  <c r="J76" i="24"/>
  <c r="P76" i="24"/>
  <c r="N76" i="24" s="1"/>
  <c r="J76" i="4"/>
  <c r="H76" i="4" s="1"/>
  <c r="P76" i="4"/>
  <c r="N76" i="4" s="1"/>
  <c r="D77" i="24"/>
  <c r="G75" i="4" l="1"/>
  <c r="G75" i="24"/>
  <c r="C75" i="5"/>
  <c r="C75" i="4"/>
  <c r="E75" i="4"/>
  <c r="E75" i="24"/>
  <c r="F75" i="24"/>
  <c r="D75" i="23"/>
  <c r="C75" i="23"/>
  <c r="D75" i="5"/>
  <c r="E75" i="5"/>
  <c r="E75" i="23"/>
  <c r="F75" i="4"/>
  <c r="J75" i="4"/>
  <c r="H75" i="4" s="1"/>
  <c r="P75" i="4"/>
  <c r="N75" i="4" s="1"/>
  <c r="J75" i="24"/>
  <c r="H75" i="24" s="1"/>
  <c r="D76" i="24"/>
  <c r="H76" i="24"/>
  <c r="P75" i="24"/>
  <c r="N75" i="24" s="1"/>
  <c r="D76" i="4"/>
  <c r="C75" i="24"/>
  <c r="C74" i="5" l="1"/>
  <c r="C74" i="4"/>
  <c r="D74" i="23"/>
  <c r="C74" i="24"/>
  <c r="C74" i="23"/>
  <c r="E74" i="24"/>
  <c r="G74" i="4"/>
  <c r="F74" i="24"/>
  <c r="G74" i="24"/>
  <c r="F74" i="4"/>
  <c r="E74" i="5"/>
  <c r="E74" i="4"/>
  <c r="D74" i="5"/>
  <c r="E74" i="23"/>
  <c r="J74" i="24"/>
  <c r="H74" i="24" s="1"/>
  <c r="P74" i="24"/>
  <c r="N74" i="24" s="1"/>
  <c r="D75" i="4"/>
  <c r="D75" i="24"/>
  <c r="J74" i="4"/>
  <c r="H74" i="4" s="1"/>
  <c r="P74" i="4"/>
  <c r="N74" i="4" s="1"/>
  <c r="D73" i="5" l="1"/>
  <c r="C73" i="4"/>
  <c r="E73" i="5"/>
  <c r="E73" i="4"/>
  <c r="C73" i="24"/>
  <c r="C73" i="23"/>
  <c r="C73" i="5"/>
  <c r="E73" i="23"/>
  <c r="F73" i="4"/>
  <c r="E73" i="24"/>
  <c r="F73" i="24"/>
  <c r="G73" i="24"/>
  <c r="G73" i="4"/>
  <c r="D73" i="23"/>
  <c r="D74" i="24"/>
  <c r="J73" i="24"/>
  <c r="H73" i="24" s="1"/>
  <c r="P73" i="24"/>
  <c r="N73" i="24" s="1"/>
  <c r="D74" i="4"/>
  <c r="J73" i="4"/>
  <c r="H73" i="4" s="1"/>
  <c r="P73" i="4"/>
  <c r="N73" i="4" s="1"/>
  <c r="G72" i="24"/>
  <c r="F72" i="24"/>
  <c r="E72" i="23" l="1"/>
  <c r="F72" i="4"/>
  <c r="E72" i="5"/>
  <c r="E72" i="4"/>
  <c r="E72" i="24"/>
  <c r="C72" i="23"/>
  <c r="C72" i="4"/>
  <c r="D72" i="5"/>
  <c r="D72" i="23"/>
  <c r="C72" i="24"/>
  <c r="C72" i="5"/>
  <c r="G72" i="4"/>
  <c r="J72" i="4"/>
  <c r="H72" i="4" s="1"/>
  <c r="P72" i="4"/>
  <c r="N72" i="4" s="1"/>
  <c r="J72" i="24"/>
  <c r="H72" i="24" s="1"/>
  <c r="P72" i="24"/>
  <c r="N72" i="24" s="1"/>
  <c r="D73" i="24"/>
  <c r="D73" i="4"/>
  <c r="G71" i="24" l="1"/>
  <c r="E71" i="5"/>
  <c r="C71" i="4"/>
  <c r="C71" i="24"/>
  <c r="E71" i="23"/>
  <c r="E71" i="24"/>
  <c r="G71" i="4"/>
  <c r="F71" i="24"/>
  <c r="D71" i="5"/>
  <c r="D71" i="23"/>
  <c r="C71" i="23"/>
  <c r="E71" i="4"/>
  <c r="F71" i="4"/>
  <c r="C71" i="5"/>
  <c r="D72" i="4"/>
  <c r="D72" i="24"/>
  <c r="J71" i="4"/>
  <c r="H71" i="4" s="1"/>
  <c r="P71" i="4"/>
  <c r="N71" i="4" s="1"/>
  <c r="J71" i="24"/>
  <c r="H71" i="24" s="1"/>
  <c r="P71" i="24"/>
  <c r="N71" i="24" s="1"/>
  <c r="G70" i="24"/>
  <c r="F70" i="24"/>
  <c r="E70" i="24" l="1"/>
  <c r="D70" i="5"/>
  <c r="D70" i="23"/>
  <c r="C70" i="5"/>
  <c r="E70" i="23"/>
  <c r="E70" i="5"/>
  <c r="C70" i="23"/>
  <c r="J70" i="24"/>
  <c r="H70" i="24" s="1"/>
  <c r="D71" i="4"/>
  <c r="P70" i="4"/>
  <c r="N70" i="4" s="1"/>
  <c r="C70" i="24"/>
  <c r="G70" i="4"/>
  <c r="J70" i="4"/>
  <c r="H70" i="4" s="1"/>
  <c r="F70" i="4"/>
  <c r="P70" i="24"/>
  <c r="D71" i="24"/>
  <c r="E70" i="4"/>
  <c r="C70" i="4"/>
  <c r="F69" i="24"/>
  <c r="C69" i="24"/>
  <c r="F69" i="4"/>
  <c r="E69" i="24" l="1"/>
  <c r="C69" i="4"/>
  <c r="G69" i="24"/>
  <c r="C69" i="5"/>
  <c r="D69" i="5"/>
  <c r="G69" i="4"/>
  <c r="E69" i="23"/>
  <c r="C69" i="23"/>
  <c r="E69" i="5"/>
  <c r="E69" i="4"/>
  <c r="D70" i="24"/>
  <c r="D69" i="23"/>
  <c r="N70" i="24"/>
  <c r="J69" i="4"/>
  <c r="H69" i="4" s="1"/>
  <c r="P69" i="4"/>
  <c r="D70" i="4"/>
  <c r="J69" i="24"/>
  <c r="H69" i="24" s="1"/>
  <c r="P69" i="24"/>
  <c r="N69" i="24" s="1"/>
  <c r="D69" i="4" l="1"/>
  <c r="N69" i="4"/>
  <c r="D69" i="24"/>
  <c r="D68" i="5" l="1"/>
  <c r="E68" i="23"/>
  <c r="C68" i="23"/>
  <c r="E68" i="5"/>
  <c r="C68" i="5"/>
  <c r="D68" i="23"/>
  <c r="P68" i="24" l="1"/>
  <c r="N68" i="24" s="1"/>
  <c r="P68" i="4"/>
  <c r="N68" i="4" s="1"/>
  <c r="F68" i="4"/>
  <c r="C68" i="4"/>
  <c r="G68" i="24"/>
  <c r="E68" i="24"/>
  <c r="C68" i="24"/>
  <c r="G68" i="4"/>
  <c r="E68" i="4"/>
  <c r="F68" i="24"/>
  <c r="J68" i="24"/>
  <c r="J68" i="4"/>
  <c r="A6" i="31"/>
  <c r="D68" i="24" l="1"/>
  <c r="G51" i="31"/>
  <c r="G48" i="31"/>
  <c r="F36" i="31"/>
  <c r="F34" i="31"/>
  <c r="C20" i="31"/>
  <c r="C18" i="31"/>
  <c r="F40" i="31"/>
  <c r="C16" i="31"/>
  <c r="C14" i="31"/>
  <c r="C12" i="31"/>
  <c r="C23" i="31"/>
  <c r="C21" i="31"/>
  <c r="G49" i="31"/>
  <c r="F37" i="31"/>
  <c r="F35" i="31"/>
  <c r="F33" i="31"/>
  <c r="C19" i="31"/>
  <c r="F41" i="31"/>
  <c r="F39" i="31"/>
  <c r="C15" i="31"/>
  <c r="C13" i="31"/>
  <c r="C11" i="31"/>
  <c r="C22" i="31"/>
  <c r="F28" i="31"/>
  <c r="F30" i="31"/>
  <c r="F32" i="31"/>
  <c r="F42" i="31"/>
  <c r="F29" i="31"/>
  <c r="F31" i="31"/>
  <c r="F43" i="31"/>
  <c r="F44" i="31"/>
  <c r="H68" i="24"/>
  <c r="D68" i="4"/>
  <c r="H68" i="4"/>
  <c r="F11" i="31" l="1"/>
  <c r="G11" i="31"/>
  <c r="F15" i="31"/>
  <c r="G15" i="31"/>
  <c r="G21" i="31"/>
  <c r="F21" i="31"/>
  <c r="F12" i="31"/>
  <c r="G12" i="31"/>
  <c r="F16" i="31"/>
  <c r="G16" i="31"/>
  <c r="F18" i="31"/>
  <c r="G18" i="31"/>
  <c r="G22" i="31"/>
  <c r="F22" i="31"/>
  <c r="F13" i="31"/>
  <c r="G13" i="31"/>
  <c r="F19" i="31"/>
  <c r="G19" i="31"/>
  <c r="G23" i="31"/>
  <c r="F23" i="31"/>
  <c r="F14" i="31"/>
  <c r="G14" i="31"/>
  <c r="F20" i="31"/>
  <c r="G20" i="31"/>
  <c r="E21" i="31" l="1"/>
  <c r="E18" i="31"/>
  <c r="E16" i="31"/>
  <c r="E15" i="31"/>
  <c r="E14" i="31"/>
  <c r="E13" i="31"/>
  <c r="E12" i="31"/>
  <c r="E11" i="31"/>
  <c r="P19" i="24" l="1"/>
  <c r="N19" i="24" s="1"/>
  <c r="P25" i="24"/>
  <c r="N25" i="24" s="1"/>
  <c r="P26" i="24"/>
  <c r="N26" i="24" s="1"/>
  <c r="P27" i="24"/>
  <c r="N27" i="24" s="1"/>
  <c r="P28" i="24"/>
  <c r="N28" i="24" s="1"/>
  <c r="P29" i="24"/>
  <c r="N29" i="24" s="1"/>
  <c r="P30" i="24"/>
  <c r="N30" i="24" s="1"/>
  <c r="P31" i="24"/>
  <c r="N31" i="24" s="1"/>
  <c r="P32" i="24"/>
  <c r="N32" i="24" s="1"/>
  <c r="P33" i="24"/>
  <c r="N33" i="24" s="1"/>
  <c r="P34" i="24"/>
  <c r="N34" i="24" s="1"/>
  <c r="P36" i="24"/>
  <c r="N36" i="24" s="1"/>
  <c r="P37" i="24"/>
  <c r="N37" i="24" s="1"/>
  <c r="P38" i="24"/>
  <c r="N38" i="24" s="1"/>
  <c r="P39" i="24"/>
  <c r="N39" i="24" s="1"/>
  <c r="P40" i="24"/>
  <c r="N40" i="24" s="1"/>
  <c r="P41" i="24"/>
  <c r="N41" i="24" s="1"/>
  <c r="P42" i="24"/>
  <c r="N42" i="24" s="1"/>
  <c r="P43" i="24"/>
  <c r="N43" i="24" s="1"/>
  <c r="P45" i="24"/>
  <c r="N45" i="24" s="1"/>
  <c r="P46" i="24"/>
  <c r="N46" i="24" s="1"/>
  <c r="P48" i="24"/>
  <c r="N48" i="24" s="1"/>
  <c r="P51" i="24"/>
  <c r="N51" i="24" s="1"/>
  <c r="P52" i="24"/>
  <c r="N52" i="24" s="1"/>
  <c r="P53" i="24"/>
  <c r="N53" i="24" s="1"/>
  <c r="P54" i="24"/>
  <c r="N54" i="24" s="1"/>
  <c r="P55" i="24"/>
  <c r="N55" i="24" s="1"/>
  <c r="P56" i="24"/>
  <c r="N56" i="24" s="1"/>
  <c r="P58" i="24"/>
  <c r="N58" i="24" s="1"/>
  <c r="P59" i="24"/>
  <c r="N59" i="24" s="1"/>
  <c r="P61" i="24"/>
  <c r="N61" i="24" s="1"/>
  <c r="P62" i="24"/>
  <c r="N62" i="24" s="1"/>
  <c r="P63" i="24"/>
  <c r="N63" i="24" s="1"/>
  <c r="P64" i="24"/>
  <c r="N64" i="24" s="1"/>
  <c r="P65" i="24"/>
  <c r="N65" i="24" s="1"/>
  <c r="P66" i="24"/>
  <c r="N66" i="24" s="1"/>
  <c r="P67" i="24"/>
  <c r="N67" i="24" s="1"/>
  <c r="F11" i="24"/>
  <c r="G11" i="24"/>
  <c r="P11" i="24"/>
  <c r="N11" i="24" s="1"/>
  <c r="J11" i="24"/>
  <c r="H11" i="24" s="1"/>
  <c r="C11" i="2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P54" i="4"/>
  <c r="N54" i="4" s="1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11" i="4"/>
  <c r="J11" i="4"/>
  <c r="H11" i="4" s="1"/>
  <c r="E23" i="31" l="1"/>
  <c r="D11" i="24"/>
  <c r="G11" i="4"/>
  <c r="C11" i="4"/>
  <c r="P11" i="4"/>
  <c r="E11" i="4"/>
  <c r="C67" i="4"/>
  <c r="G66" i="4"/>
  <c r="E66" i="4"/>
  <c r="C65" i="4"/>
  <c r="G64" i="4"/>
  <c r="E64" i="4"/>
  <c r="C63" i="4"/>
  <c r="G62" i="4"/>
  <c r="E62" i="4"/>
  <c r="C61" i="4"/>
  <c r="G60" i="4"/>
  <c r="E60" i="4"/>
  <c r="C59" i="4"/>
  <c r="G58" i="4"/>
  <c r="E58" i="4"/>
  <c r="C57" i="4"/>
  <c r="G56" i="4"/>
  <c r="E56" i="4"/>
  <c r="C55" i="4"/>
  <c r="G54" i="4"/>
  <c r="E54" i="4"/>
  <c r="C53" i="4"/>
  <c r="G52" i="4"/>
  <c r="E52" i="4"/>
  <c r="C51" i="4"/>
  <c r="G50" i="4"/>
  <c r="E50" i="4"/>
  <c r="C49" i="4"/>
  <c r="G48" i="4"/>
  <c r="E48" i="4"/>
  <c r="C47" i="4"/>
  <c r="G46" i="4"/>
  <c r="E46" i="4"/>
  <c r="C45" i="4"/>
  <c r="G44" i="4"/>
  <c r="E44" i="4"/>
  <c r="C43" i="4"/>
  <c r="G42" i="4"/>
  <c r="E42" i="4"/>
  <c r="C41" i="4"/>
  <c r="G40" i="4"/>
  <c r="E40" i="4"/>
  <c r="C39" i="4"/>
  <c r="G38" i="4"/>
  <c r="E38" i="4"/>
  <c r="C37" i="4"/>
  <c r="G36" i="4"/>
  <c r="E36" i="4"/>
  <c r="C35" i="4"/>
  <c r="G34" i="4"/>
  <c r="E34" i="4"/>
  <c r="C33" i="4"/>
  <c r="G32" i="4"/>
  <c r="E32" i="4"/>
  <c r="C31" i="4"/>
  <c r="G30" i="4"/>
  <c r="E30" i="4"/>
  <c r="C29" i="4"/>
  <c r="G28" i="4"/>
  <c r="E28" i="4"/>
  <c r="C27" i="4"/>
  <c r="G26" i="4"/>
  <c r="E26" i="4"/>
  <c r="C25" i="4"/>
  <c r="G24" i="4"/>
  <c r="E24" i="4"/>
  <c r="C23" i="4"/>
  <c r="G22" i="4"/>
  <c r="E22" i="4"/>
  <c r="C21" i="4"/>
  <c r="G20" i="4"/>
  <c r="E20" i="4"/>
  <c r="C19" i="4"/>
  <c r="G18" i="4"/>
  <c r="E18" i="4"/>
  <c r="C17" i="4"/>
  <c r="G16" i="4"/>
  <c r="E16" i="4"/>
  <c r="C15" i="4"/>
  <c r="G14" i="4"/>
  <c r="E14" i="4"/>
  <c r="P13" i="4"/>
  <c r="N13" i="4" s="1"/>
  <c r="F13" i="4"/>
  <c r="C13" i="4"/>
  <c r="P12" i="4"/>
  <c r="N12" i="4" s="1"/>
  <c r="G12" i="4"/>
  <c r="E12" i="4"/>
  <c r="G67" i="4"/>
  <c r="E67" i="4"/>
  <c r="C66" i="4"/>
  <c r="G65" i="4"/>
  <c r="E65" i="4"/>
  <c r="C64" i="4"/>
  <c r="G63" i="4"/>
  <c r="E63" i="4"/>
  <c r="C62" i="4"/>
  <c r="G61" i="4"/>
  <c r="C60" i="4"/>
  <c r="G59" i="4"/>
  <c r="E59" i="4"/>
  <c r="C58" i="4"/>
  <c r="G57" i="4"/>
  <c r="E57" i="4"/>
  <c r="C56" i="4"/>
  <c r="G55" i="4"/>
  <c r="E55" i="4"/>
  <c r="F54" i="4"/>
  <c r="C54" i="4"/>
  <c r="G53" i="4"/>
  <c r="E53" i="4"/>
  <c r="C52" i="4"/>
  <c r="G51" i="4"/>
  <c r="E51" i="4"/>
  <c r="C50" i="4"/>
  <c r="G49" i="4"/>
  <c r="E49" i="4"/>
  <c r="C48" i="4"/>
  <c r="G47" i="4"/>
  <c r="E47" i="4"/>
  <c r="C46" i="4"/>
  <c r="G45" i="4"/>
  <c r="E45" i="4"/>
  <c r="C44" i="4"/>
  <c r="G43" i="4"/>
  <c r="E43" i="4"/>
  <c r="C42" i="4"/>
  <c r="G41" i="4"/>
  <c r="E41" i="4"/>
  <c r="C40" i="4"/>
  <c r="G39" i="4"/>
  <c r="E39" i="4"/>
  <c r="C38" i="4"/>
  <c r="G37" i="4"/>
  <c r="E37" i="4"/>
  <c r="C36" i="4"/>
  <c r="G35" i="4"/>
  <c r="E35" i="4"/>
  <c r="C34" i="4"/>
  <c r="G33" i="4"/>
  <c r="E33" i="4"/>
  <c r="C32" i="4"/>
  <c r="G31" i="4"/>
  <c r="E31" i="4"/>
  <c r="C30" i="4"/>
  <c r="G29" i="4"/>
  <c r="E29" i="4"/>
  <c r="C28" i="4"/>
  <c r="G27" i="4"/>
  <c r="E27" i="4"/>
  <c r="C26" i="4"/>
  <c r="G25" i="4"/>
  <c r="E25" i="4"/>
  <c r="C24" i="4"/>
  <c r="G23" i="4"/>
  <c r="E23" i="4"/>
  <c r="C22" i="4"/>
  <c r="G21" i="4"/>
  <c r="E21" i="4"/>
  <c r="C20" i="4"/>
  <c r="G19" i="4"/>
  <c r="E19" i="4"/>
  <c r="C18" i="4"/>
  <c r="G17" i="4"/>
  <c r="E17" i="4"/>
  <c r="C16" i="4"/>
  <c r="G15" i="4"/>
  <c r="E15" i="4"/>
  <c r="C14" i="4"/>
  <c r="G13" i="4"/>
  <c r="E13" i="4"/>
  <c r="F12" i="4"/>
  <c r="C12" i="4"/>
  <c r="E11" i="24"/>
  <c r="G67" i="24"/>
  <c r="J67" i="24"/>
  <c r="E67" i="24"/>
  <c r="G66" i="24"/>
  <c r="J66" i="24"/>
  <c r="E66" i="24"/>
  <c r="G65" i="24"/>
  <c r="J65" i="24"/>
  <c r="E65" i="24"/>
  <c r="G64" i="24"/>
  <c r="J64" i="24"/>
  <c r="E64" i="24"/>
  <c r="G63" i="24"/>
  <c r="J63" i="24"/>
  <c r="E63" i="24"/>
  <c r="G62" i="24"/>
  <c r="J62" i="24"/>
  <c r="E62" i="24"/>
  <c r="G61" i="24"/>
  <c r="J61" i="24"/>
  <c r="E61" i="24"/>
  <c r="P60" i="24"/>
  <c r="N60" i="24" s="1"/>
  <c r="G60" i="24"/>
  <c r="J60" i="24"/>
  <c r="E60" i="24"/>
  <c r="G59" i="24"/>
  <c r="J59" i="24"/>
  <c r="E59" i="24"/>
  <c r="G58" i="24"/>
  <c r="J58" i="24"/>
  <c r="E58" i="24"/>
  <c r="P57" i="24"/>
  <c r="N57" i="24" s="1"/>
  <c r="G57" i="24"/>
  <c r="J57" i="24"/>
  <c r="E57" i="24"/>
  <c r="G56" i="24"/>
  <c r="J56" i="24"/>
  <c r="E56" i="24"/>
  <c r="G55" i="24"/>
  <c r="J55" i="24"/>
  <c r="E55" i="24"/>
  <c r="G54" i="24"/>
  <c r="J54" i="24"/>
  <c r="E54" i="24"/>
  <c r="G53" i="24"/>
  <c r="J53" i="24"/>
  <c r="E53" i="24"/>
  <c r="G52" i="24"/>
  <c r="J52" i="24"/>
  <c r="E52" i="24"/>
  <c r="G51" i="24"/>
  <c r="J51" i="24"/>
  <c r="E51" i="24"/>
  <c r="P50" i="24"/>
  <c r="N50" i="24" s="1"/>
  <c r="G50" i="24"/>
  <c r="J50" i="24"/>
  <c r="E50" i="24"/>
  <c r="P49" i="24"/>
  <c r="N49" i="24" s="1"/>
  <c r="G49" i="24"/>
  <c r="J49" i="24"/>
  <c r="E49" i="24"/>
  <c r="G48" i="24"/>
  <c r="J48" i="24"/>
  <c r="E48" i="24"/>
  <c r="P47" i="24"/>
  <c r="N47" i="24" s="1"/>
  <c r="G47" i="24"/>
  <c r="J47" i="24"/>
  <c r="E47" i="24"/>
  <c r="G46" i="24"/>
  <c r="J46" i="24"/>
  <c r="E46" i="24"/>
  <c r="G45" i="24"/>
  <c r="J45" i="24"/>
  <c r="E45" i="24"/>
  <c r="P44" i="24"/>
  <c r="N44" i="24" s="1"/>
  <c r="G44" i="24"/>
  <c r="J44" i="24"/>
  <c r="E44" i="24"/>
  <c r="G43" i="24"/>
  <c r="J43" i="24"/>
  <c r="E43" i="24"/>
  <c r="G42" i="24"/>
  <c r="J42" i="24"/>
  <c r="E42" i="24"/>
  <c r="G41" i="24"/>
  <c r="J41" i="24"/>
  <c r="E41" i="24"/>
  <c r="G40" i="24"/>
  <c r="J40" i="24"/>
  <c r="E40" i="24"/>
  <c r="G39" i="24"/>
  <c r="J39" i="24"/>
  <c r="E39" i="24"/>
  <c r="G38" i="24"/>
  <c r="J38" i="24"/>
  <c r="E38" i="24"/>
  <c r="G37" i="24"/>
  <c r="J37" i="24"/>
  <c r="E37" i="24"/>
  <c r="G36" i="24"/>
  <c r="J36" i="24"/>
  <c r="E36" i="24"/>
  <c r="P35" i="24"/>
  <c r="N35" i="24" s="1"/>
  <c r="G35" i="24"/>
  <c r="J35" i="24"/>
  <c r="E35" i="24"/>
  <c r="G34" i="24"/>
  <c r="J34" i="24"/>
  <c r="E34" i="24"/>
  <c r="G33" i="24"/>
  <c r="J33" i="24"/>
  <c r="E33" i="24"/>
  <c r="G32" i="24"/>
  <c r="J32" i="24"/>
  <c r="E32" i="24"/>
  <c r="G31" i="24"/>
  <c r="J31" i="24"/>
  <c r="E31" i="24"/>
  <c r="G30" i="24"/>
  <c r="J30" i="24"/>
  <c r="E30" i="24"/>
  <c r="G29" i="24"/>
  <c r="J29" i="24"/>
  <c r="E29" i="24"/>
  <c r="G28" i="24"/>
  <c r="J28" i="24"/>
  <c r="E28" i="24"/>
  <c r="G27" i="24"/>
  <c r="J27" i="24"/>
  <c r="E27" i="24"/>
  <c r="G26" i="24"/>
  <c r="J26" i="24"/>
  <c r="E26" i="24"/>
  <c r="G25" i="24"/>
  <c r="J25" i="24"/>
  <c r="E25" i="24"/>
  <c r="F67" i="24"/>
  <c r="C67" i="24"/>
  <c r="F66" i="24"/>
  <c r="C66" i="24"/>
  <c r="F65" i="24"/>
  <c r="C65" i="24"/>
  <c r="F64" i="24"/>
  <c r="C64" i="24"/>
  <c r="F63" i="24"/>
  <c r="C63" i="24"/>
  <c r="F62" i="24"/>
  <c r="C62" i="24"/>
  <c r="F61" i="24"/>
  <c r="C61" i="24"/>
  <c r="F60" i="24"/>
  <c r="C60" i="24"/>
  <c r="F59" i="24"/>
  <c r="C59" i="24"/>
  <c r="F58" i="24"/>
  <c r="C58" i="24"/>
  <c r="F57" i="24"/>
  <c r="C57" i="24"/>
  <c r="F56" i="24"/>
  <c r="C56" i="24"/>
  <c r="F55" i="24"/>
  <c r="C55" i="24"/>
  <c r="F54" i="24"/>
  <c r="C54" i="24"/>
  <c r="F53" i="24"/>
  <c r="C53" i="24"/>
  <c r="F52" i="24"/>
  <c r="C52" i="24"/>
  <c r="F51" i="24"/>
  <c r="C51" i="24"/>
  <c r="F50" i="24"/>
  <c r="C50" i="24"/>
  <c r="F49" i="24"/>
  <c r="C49" i="24"/>
  <c r="F48" i="24"/>
  <c r="C48" i="24"/>
  <c r="F47" i="24"/>
  <c r="C47" i="24"/>
  <c r="F46" i="24"/>
  <c r="C46" i="24"/>
  <c r="F45" i="24"/>
  <c r="C45" i="24"/>
  <c r="F44" i="24"/>
  <c r="C44" i="24"/>
  <c r="F43" i="24"/>
  <c r="C43" i="24"/>
  <c r="F42" i="24"/>
  <c r="C42" i="24"/>
  <c r="F41" i="24"/>
  <c r="C41" i="24"/>
  <c r="F40" i="24"/>
  <c r="C40" i="24"/>
  <c r="F39" i="24"/>
  <c r="C39" i="24"/>
  <c r="F38" i="24"/>
  <c r="C38" i="24"/>
  <c r="F37" i="24"/>
  <c r="C37" i="24"/>
  <c r="F36" i="24"/>
  <c r="C36" i="24"/>
  <c r="F35" i="24"/>
  <c r="C35" i="24"/>
  <c r="F34" i="24"/>
  <c r="C34" i="24"/>
  <c r="F33" i="24"/>
  <c r="C33" i="24"/>
  <c r="F32" i="24"/>
  <c r="C32" i="24"/>
  <c r="F31" i="24"/>
  <c r="C31" i="24"/>
  <c r="F30" i="24"/>
  <c r="C30" i="24"/>
  <c r="F29" i="24"/>
  <c r="C29" i="24"/>
  <c r="F28" i="24"/>
  <c r="C28" i="24"/>
  <c r="F27" i="24"/>
  <c r="C27" i="24"/>
  <c r="F26" i="24"/>
  <c r="C26" i="24"/>
  <c r="F25" i="24"/>
  <c r="P24" i="24"/>
  <c r="N24" i="24" s="1"/>
  <c r="G24" i="24"/>
  <c r="J24" i="24"/>
  <c r="E24" i="24"/>
  <c r="P23" i="24"/>
  <c r="N23" i="24" s="1"/>
  <c r="G23" i="24"/>
  <c r="J23" i="24"/>
  <c r="E23" i="24"/>
  <c r="P22" i="24"/>
  <c r="N22" i="24" s="1"/>
  <c r="G22" i="24"/>
  <c r="E22" i="24"/>
  <c r="P21" i="24"/>
  <c r="N21" i="24" s="1"/>
  <c r="G21" i="24"/>
  <c r="E21" i="24"/>
  <c r="P20" i="24"/>
  <c r="N20" i="24" s="1"/>
  <c r="G20" i="24"/>
  <c r="J20" i="24"/>
  <c r="E20" i="24"/>
  <c r="G19" i="24"/>
  <c r="J19" i="24"/>
  <c r="E19" i="24"/>
  <c r="G18" i="24"/>
  <c r="J18" i="24"/>
  <c r="H18" i="24" s="1"/>
  <c r="E18" i="24"/>
  <c r="G17" i="24"/>
  <c r="J17" i="24"/>
  <c r="H17" i="24" s="1"/>
  <c r="E17" i="24"/>
  <c r="G16" i="24"/>
  <c r="J16" i="24"/>
  <c r="H16" i="24" s="1"/>
  <c r="E16" i="24"/>
  <c r="P15" i="24"/>
  <c r="N15" i="24" s="1"/>
  <c r="G15" i="24"/>
  <c r="J15" i="24"/>
  <c r="E15" i="24"/>
  <c r="G14" i="24"/>
  <c r="J14" i="24"/>
  <c r="H14" i="24" s="1"/>
  <c r="E14" i="24"/>
  <c r="P13" i="24"/>
  <c r="N13" i="24" s="1"/>
  <c r="G13" i="24"/>
  <c r="J13" i="24"/>
  <c r="E13" i="24"/>
  <c r="P12" i="24"/>
  <c r="N12" i="24" s="1"/>
  <c r="G12" i="24"/>
  <c r="J12" i="24"/>
  <c r="E12" i="24"/>
  <c r="C25" i="24"/>
  <c r="F24" i="24"/>
  <c r="C24" i="24"/>
  <c r="F23" i="24"/>
  <c r="C23" i="24"/>
  <c r="J22" i="24"/>
  <c r="F22" i="24"/>
  <c r="C22" i="24"/>
  <c r="J21" i="24"/>
  <c r="F21" i="24"/>
  <c r="C21" i="24"/>
  <c r="F20" i="24"/>
  <c r="C20" i="24"/>
  <c r="F19" i="24"/>
  <c r="C19" i="24"/>
  <c r="P18" i="24"/>
  <c r="N18" i="24" s="1"/>
  <c r="F18" i="24"/>
  <c r="C18" i="24"/>
  <c r="P17" i="24"/>
  <c r="N17" i="24" s="1"/>
  <c r="F17" i="24"/>
  <c r="C17" i="24"/>
  <c r="P16" i="24"/>
  <c r="N16" i="24" s="1"/>
  <c r="F16" i="24"/>
  <c r="C16" i="24"/>
  <c r="F15" i="24"/>
  <c r="C15" i="24"/>
  <c r="P14" i="24"/>
  <c r="N14" i="24" s="1"/>
  <c r="F14" i="24"/>
  <c r="C14" i="24"/>
  <c r="F13" i="24"/>
  <c r="C13" i="24"/>
  <c r="F12" i="24"/>
  <c r="C12" i="24"/>
  <c r="J67" i="4"/>
  <c r="H67" i="4" s="1"/>
  <c r="J66" i="4"/>
  <c r="H66" i="4" s="1"/>
  <c r="J65" i="4"/>
  <c r="H65" i="4" s="1"/>
  <c r="J64" i="4"/>
  <c r="H64" i="4" s="1"/>
  <c r="J63" i="4"/>
  <c r="H63" i="4" s="1"/>
  <c r="E19" i="31" s="1"/>
  <c r="J62" i="4"/>
  <c r="H62" i="4" s="1"/>
  <c r="P67" i="4"/>
  <c r="N67" i="4" s="1"/>
  <c r="P66" i="4"/>
  <c r="N66" i="4" s="1"/>
  <c r="P65" i="4"/>
  <c r="N65" i="4" s="1"/>
  <c r="P64" i="4"/>
  <c r="N64" i="4" s="1"/>
  <c r="P63" i="4"/>
  <c r="N63" i="4" s="1"/>
  <c r="E20" i="31" s="1"/>
  <c r="P62" i="4"/>
  <c r="N62" i="4" s="1"/>
  <c r="P61" i="4"/>
  <c r="N61" i="4" s="1"/>
  <c r="E61" i="4"/>
  <c r="J61" i="4"/>
  <c r="J60" i="4"/>
  <c r="H60" i="4" s="1"/>
  <c r="J59" i="4"/>
  <c r="H59" i="4" s="1"/>
  <c r="J58" i="4"/>
  <c r="H58" i="4" s="1"/>
  <c r="J57" i="4"/>
  <c r="H57" i="4" s="1"/>
  <c r="J56" i="4"/>
  <c r="H56" i="4" s="1"/>
  <c r="J55" i="4"/>
  <c r="H55" i="4" s="1"/>
  <c r="J54" i="4"/>
  <c r="J53" i="4"/>
  <c r="H53" i="4" s="1"/>
  <c r="J52" i="4"/>
  <c r="H52" i="4" s="1"/>
  <c r="J51" i="4"/>
  <c r="H51" i="4" s="1"/>
  <c r="J50" i="4"/>
  <c r="H50" i="4" s="1"/>
  <c r="J49" i="4"/>
  <c r="H49" i="4" s="1"/>
  <c r="J48" i="4"/>
  <c r="H48" i="4" s="1"/>
  <c r="J47" i="4"/>
  <c r="H47" i="4" s="1"/>
  <c r="J46" i="4"/>
  <c r="H46" i="4" s="1"/>
  <c r="J45" i="4"/>
  <c r="H45" i="4" s="1"/>
  <c r="J44" i="4"/>
  <c r="H44" i="4" s="1"/>
  <c r="J43" i="4"/>
  <c r="H43" i="4" s="1"/>
  <c r="J42" i="4"/>
  <c r="H42" i="4" s="1"/>
  <c r="J41" i="4"/>
  <c r="H41" i="4" s="1"/>
  <c r="J40" i="4"/>
  <c r="H40" i="4" s="1"/>
  <c r="J39" i="4"/>
  <c r="H39" i="4" s="1"/>
  <c r="J38" i="4"/>
  <c r="H38" i="4" s="1"/>
  <c r="J37" i="4"/>
  <c r="H37" i="4" s="1"/>
  <c r="J36" i="4"/>
  <c r="H36" i="4" s="1"/>
  <c r="J35" i="4"/>
  <c r="H35" i="4" s="1"/>
  <c r="J34" i="4"/>
  <c r="H34" i="4" s="1"/>
  <c r="J33" i="4"/>
  <c r="H33" i="4" s="1"/>
  <c r="P60" i="4"/>
  <c r="N60" i="4" s="1"/>
  <c r="P59" i="4"/>
  <c r="N59" i="4" s="1"/>
  <c r="P58" i="4"/>
  <c r="N58" i="4" s="1"/>
  <c r="P57" i="4"/>
  <c r="N57" i="4" s="1"/>
  <c r="P56" i="4"/>
  <c r="N56" i="4" s="1"/>
  <c r="P55" i="4"/>
  <c r="N55" i="4" s="1"/>
  <c r="P53" i="4"/>
  <c r="N53" i="4" s="1"/>
  <c r="P52" i="4"/>
  <c r="N52" i="4" s="1"/>
  <c r="P51" i="4"/>
  <c r="N51" i="4" s="1"/>
  <c r="P50" i="4"/>
  <c r="N50" i="4" s="1"/>
  <c r="P49" i="4"/>
  <c r="N49" i="4" s="1"/>
  <c r="P48" i="4"/>
  <c r="N48" i="4" s="1"/>
  <c r="P47" i="4"/>
  <c r="N47" i="4" s="1"/>
  <c r="P46" i="4"/>
  <c r="N46" i="4" s="1"/>
  <c r="P45" i="4"/>
  <c r="N45" i="4" s="1"/>
  <c r="P44" i="4"/>
  <c r="N44" i="4" s="1"/>
  <c r="P43" i="4"/>
  <c r="N43" i="4" s="1"/>
  <c r="P42" i="4"/>
  <c r="N42" i="4" s="1"/>
  <c r="P41" i="4"/>
  <c r="N41" i="4" s="1"/>
  <c r="P40" i="4"/>
  <c r="N40" i="4" s="1"/>
  <c r="P39" i="4"/>
  <c r="N39" i="4" s="1"/>
  <c r="P38" i="4"/>
  <c r="N38" i="4" s="1"/>
  <c r="P37" i="4"/>
  <c r="N37" i="4" s="1"/>
  <c r="P36" i="4"/>
  <c r="N36" i="4" s="1"/>
  <c r="P35" i="4"/>
  <c r="N35" i="4" s="1"/>
  <c r="P34" i="4"/>
  <c r="N34" i="4" s="1"/>
  <c r="P33" i="4"/>
  <c r="N33" i="4" s="1"/>
  <c r="J32" i="4"/>
  <c r="H32" i="4" s="1"/>
  <c r="J31" i="4"/>
  <c r="H31" i="4" s="1"/>
  <c r="J30" i="4"/>
  <c r="H30" i="4" s="1"/>
  <c r="J29" i="4"/>
  <c r="H29" i="4" s="1"/>
  <c r="J28" i="4"/>
  <c r="H28" i="4" s="1"/>
  <c r="J27" i="4"/>
  <c r="H27" i="4" s="1"/>
  <c r="J26" i="4"/>
  <c r="H26" i="4" s="1"/>
  <c r="J25" i="4"/>
  <c r="H25" i="4" s="1"/>
  <c r="J24" i="4"/>
  <c r="H24" i="4" s="1"/>
  <c r="J23" i="4"/>
  <c r="H23" i="4" s="1"/>
  <c r="J22" i="4"/>
  <c r="H22" i="4" s="1"/>
  <c r="J21" i="4"/>
  <c r="H21" i="4" s="1"/>
  <c r="J20" i="4"/>
  <c r="H20" i="4" s="1"/>
  <c r="J19" i="4"/>
  <c r="H19" i="4" s="1"/>
  <c r="J18" i="4"/>
  <c r="H18" i="4" s="1"/>
  <c r="J17" i="4"/>
  <c r="H17" i="4" s="1"/>
  <c r="J16" i="4"/>
  <c r="H16" i="4" s="1"/>
  <c r="J15" i="4"/>
  <c r="H15" i="4" s="1"/>
  <c r="J14" i="4"/>
  <c r="H14" i="4" s="1"/>
  <c r="J13" i="4"/>
  <c r="H13" i="4" s="1"/>
  <c r="J12" i="4"/>
  <c r="H12" i="4" s="1"/>
  <c r="P32" i="4"/>
  <c r="N32" i="4" s="1"/>
  <c r="P31" i="4"/>
  <c r="N31" i="4" s="1"/>
  <c r="P30" i="4"/>
  <c r="N30" i="4" s="1"/>
  <c r="P29" i="4"/>
  <c r="N29" i="4" s="1"/>
  <c r="P28" i="4"/>
  <c r="N28" i="4" s="1"/>
  <c r="P27" i="4"/>
  <c r="N27" i="4" s="1"/>
  <c r="P26" i="4"/>
  <c r="N26" i="4" s="1"/>
  <c r="P25" i="4"/>
  <c r="N25" i="4" s="1"/>
  <c r="P24" i="4"/>
  <c r="N24" i="4" s="1"/>
  <c r="P23" i="4"/>
  <c r="N23" i="4" s="1"/>
  <c r="P22" i="4"/>
  <c r="N22" i="4" s="1"/>
  <c r="P21" i="4"/>
  <c r="N21" i="4" s="1"/>
  <c r="P20" i="4"/>
  <c r="N20" i="4" s="1"/>
  <c r="P19" i="4"/>
  <c r="N19" i="4" s="1"/>
  <c r="P18" i="4"/>
  <c r="N18" i="4" s="1"/>
  <c r="P17" i="4"/>
  <c r="N17" i="4" s="1"/>
  <c r="P16" i="4"/>
  <c r="N16" i="4" s="1"/>
  <c r="P15" i="4"/>
  <c r="N15" i="4" s="1"/>
  <c r="P14" i="4"/>
  <c r="N14" i="4" s="1"/>
  <c r="D22" i="24" l="1"/>
  <c r="H22" i="24"/>
  <c r="D15" i="24"/>
  <c r="H15" i="24"/>
  <c r="D20" i="24"/>
  <c r="H20" i="24"/>
  <c r="D23" i="24"/>
  <c r="H23" i="24"/>
  <c r="D24" i="24"/>
  <c r="H24" i="24"/>
  <c r="D25" i="24"/>
  <c r="H25" i="24"/>
  <c r="D27" i="24"/>
  <c r="H27" i="24"/>
  <c r="D29" i="24"/>
  <c r="H29" i="24"/>
  <c r="D31" i="24"/>
  <c r="H31" i="24"/>
  <c r="D33" i="24"/>
  <c r="H33" i="24"/>
  <c r="D35" i="24"/>
  <c r="H35" i="24"/>
  <c r="D36" i="24"/>
  <c r="H36" i="24"/>
  <c r="D38" i="24"/>
  <c r="H38" i="24"/>
  <c r="D40" i="24"/>
  <c r="H40" i="24"/>
  <c r="D42" i="24"/>
  <c r="H42" i="24"/>
  <c r="D44" i="24"/>
  <c r="H44" i="24"/>
  <c r="D45" i="24"/>
  <c r="H45" i="24"/>
  <c r="D47" i="24"/>
  <c r="H47" i="24"/>
  <c r="D48" i="24"/>
  <c r="H48" i="24"/>
  <c r="D52" i="24"/>
  <c r="H52" i="24"/>
  <c r="D54" i="24"/>
  <c r="H54" i="24"/>
  <c r="D56" i="24"/>
  <c r="H56" i="24"/>
  <c r="D59" i="24"/>
  <c r="H59" i="24"/>
  <c r="D62" i="24"/>
  <c r="H62" i="24"/>
  <c r="D64" i="24"/>
  <c r="H64" i="24"/>
  <c r="D66" i="24"/>
  <c r="H66" i="24"/>
  <c r="D21" i="24"/>
  <c r="H21" i="24"/>
  <c r="D12" i="24"/>
  <c r="H12" i="24"/>
  <c r="D13" i="24"/>
  <c r="H13" i="24"/>
  <c r="D19" i="24"/>
  <c r="H19" i="24"/>
  <c r="D26" i="24"/>
  <c r="H26" i="24"/>
  <c r="D28" i="24"/>
  <c r="H28" i="24"/>
  <c r="D30" i="24"/>
  <c r="H30" i="24"/>
  <c r="D32" i="24"/>
  <c r="H32" i="24"/>
  <c r="D34" i="24"/>
  <c r="H34" i="24"/>
  <c r="D37" i="24"/>
  <c r="H37" i="24"/>
  <c r="D39" i="24"/>
  <c r="H39" i="24"/>
  <c r="D41" i="24"/>
  <c r="H41" i="24"/>
  <c r="D43" i="24"/>
  <c r="H43" i="24"/>
  <c r="D46" i="24"/>
  <c r="H46" i="24"/>
  <c r="D49" i="24"/>
  <c r="H49" i="24"/>
  <c r="D50" i="24"/>
  <c r="H50" i="24"/>
  <c r="D51" i="24"/>
  <c r="H51" i="24"/>
  <c r="D53" i="24"/>
  <c r="H53" i="24"/>
  <c r="D55" i="24"/>
  <c r="H55" i="24"/>
  <c r="D57" i="24"/>
  <c r="H57" i="24"/>
  <c r="D58" i="24"/>
  <c r="H58" i="24"/>
  <c r="D60" i="24"/>
  <c r="H60" i="24"/>
  <c r="D61" i="24"/>
  <c r="H61" i="24"/>
  <c r="D63" i="24"/>
  <c r="H63" i="24"/>
  <c r="D65" i="24"/>
  <c r="H65" i="24"/>
  <c r="D67" i="24"/>
  <c r="H67" i="24"/>
  <c r="D61" i="4"/>
  <c r="H61" i="4"/>
  <c r="D11" i="4"/>
  <c r="N11" i="4"/>
  <c r="D54" i="4"/>
  <c r="H54" i="4"/>
  <c r="D13" i="4"/>
  <c r="D12" i="4"/>
  <c r="D14" i="24"/>
  <c r="D17" i="24"/>
  <c r="D16" i="24"/>
  <c r="D18" i="24"/>
  <c r="D15" i="4"/>
  <c r="D17" i="4"/>
  <c r="D19" i="4"/>
  <c r="D21" i="4"/>
  <c r="D23" i="4"/>
  <c r="D25" i="4"/>
  <c r="D27" i="4"/>
  <c r="D29" i="4"/>
  <c r="D31" i="4"/>
  <c r="D34" i="4"/>
  <c r="D36" i="4"/>
  <c r="D38" i="4"/>
  <c r="D40" i="4"/>
  <c r="D42" i="4"/>
  <c r="D44" i="4"/>
  <c r="D46" i="4"/>
  <c r="D48" i="4"/>
  <c r="D50" i="4"/>
  <c r="D52" i="4"/>
  <c r="D56" i="4"/>
  <c r="D58" i="4"/>
  <c r="D60" i="4"/>
  <c r="D62" i="4"/>
  <c r="D64" i="4"/>
  <c r="D66" i="4"/>
  <c r="D14" i="4"/>
  <c r="D16" i="4"/>
  <c r="D18" i="4"/>
  <c r="D20" i="4"/>
  <c r="D22" i="4"/>
  <c r="D24" i="4"/>
  <c r="D26" i="4"/>
  <c r="D28" i="4"/>
  <c r="D30" i="4"/>
  <c r="D32" i="4"/>
  <c r="D33" i="4"/>
  <c r="D35" i="4"/>
  <c r="D37" i="4"/>
  <c r="D39" i="4"/>
  <c r="D41" i="4"/>
  <c r="D43" i="4"/>
  <c r="D45" i="4"/>
  <c r="D47" i="4"/>
  <c r="D49" i="4"/>
  <c r="D51" i="4"/>
  <c r="D53" i="4"/>
  <c r="D55" i="4"/>
  <c r="D57" i="4"/>
  <c r="D59" i="4"/>
  <c r="D63" i="4"/>
  <c r="D65" i="4"/>
  <c r="D67" i="4"/>
  <c r="E22" i="31" l="1"/>
  <c r="D67" i="5"/>
  <c r="E66" i="5"/>
  <c r="C66" i="5"/>
  <c r="D65" i="5"/>
  <c r="E64" i="5"/>
  <c r="C64" i="5"/>
  <c r="D63" i="5"/>
  <c r="E62" i="5"/>
  <c r="C62" i="5"/>
  <c r="D61" i="5"/>
  <c r="E60" i="5"/>
  <c r="C60" i="5"/>
  <c r="D59" i="5"/>
  <c r="E58" i="5"/>
  <c r="C58" i="5"/>
  <c r="D57" i="5"/>
  <c r="E56" i="5"/>
  <c r="C56" i="5"/>
  <c r="D55" i="5"/>
  <c r="E54" i="5"/>
  <c r="E52" i="5"/>
  <c r="C52" i="5"/>
  <c r="D51" i="5"/>
  <c r="E50" i="5"/>
  <c r="C50" i="5"/>
  <c r="D49" i="5"/>
  <c r="E48" i="5"/>
  <c r="C48" i="5"/>
  <c r="D47" i="5"/>
  <c r="E46" i="5"/>
  <c r="C46" i="5"/>
  <c r="D45" i="5"/>
  <c r="E44" i="5"/>
  <c r="C44" i="5"/>
  <c r="D43" i="5"/>
  <c r="E42" i="5"/>
  <c r="C42" i="5"/>
  <c r="D41" i="5"/>
  <c r="E40" i="5"/>
  <c r="C40" i="5"/>
  <c r="D39" i="5"/>
  <c r="E38" i="5"/>
  <c r="C38" i="5"/>
  <c r="D37" i="5"/>
  <c r="E36" i="5"/>
  <c r="C36" i="5"/>
  <c r="D35" i="5"/>
  <c r="E34" i="5"/>
  <c r="C34" i="5"/>
  <c r="D33" i="5"/>
  <c r="E32" i="5"/>
  <c r="C32" i="5"/>
  <c r="D31" i="5"/>
  <c r="E30" i="5"/>
  <c r="C30" i="5"/>
  <c r="D29" i="5"/>
  <c r="E28" i="5"/>
  <c r="C28" i="5"/>
  <c r="D27" i="5"/>
  <c r="E26" i="5"/>
  <c r="C26" i="5"/>
  <c r="D25" i="5"/>
  <c r="E24" i="5"/>
  <c r="C24" i="5"/>
  <c r="D23" i="5"/>
  <c r="E22" i="5"/>
  <c r="C22" i="5"/>
  <c r="D21" i="5"/>
  <c r="E20" i="5"/>
  <c r="C20" i="5"/>
  <c r="D19" i="5"/>
  <c r="E18" i="5"/>
  <c r="C18" i="5"/>
  <c r="D17" i="5"/>
  <c r="E16" i="5"/>
  <c r="C16" i="5"/>
  <c r="D15" i="5"/>
  <c r="E14" i="5"/>
  <c r="C14" i="5"/>
  <c r="D13" i="5"/>
  <c r="E12" i="5"/>
  <c r="E67" i="5"/>
  <c r="C67" i="5"/>
  <c r="D66" i="5"/>
  <c r="E65" i="5"/>
  <c r="C65" i="5"/>
  <c r="D64" i="5"/>
  <c r="E63" i="5"/>
  <c r="C63" i="5"/>
  <c r="D62" i="5"/>
  <c r="E61" i="5"/>
  <c r="C61" i="5"/>
  <c r="D60" i="5"/>
  <c r="E59" i="5"/>
  <c r="C59" i="5"/>
  <c r="D58" i="5"/>
  <c r="E57" i="5"/>
  <c r="C57" i="5"/>
  <c r="D56" i="5"/>
  <c r="E55" i="5"/>
  <c r="C55" i="5"/>
  <c r="D54" i="5"/>
  <c r="E53" i="5"/>
  <c r="C53" i="5"/>
  <c r="D52" i="5"/>
  <c r="E51" i="5"/>
  <c r="C51" i="5"/>
  <c r="D50" i="5"/>
  <c r="E49" i="5"/>
  <c r="C49" i="5"/>
  <c r="D48" i="5"/>
  <c r="E47" i="5"/>
  <c r="C47" i="5"/>
  <c r="D46" i="5"/>
  <c r="E45" i="5"/>
  <c r="C45" i="5"/>
  <c r="D44" i="5"/>
  <c r="E43" i="5"/>
  <c r="C43" i="5"/>
  <c r="D42" i="5"/>
  <c r="E41" i="5"/>
  <c r="C41" i="5"/>
  <c r="D40" i="5"/>
  <c r="E39" i="5"/>
  <c r="C39" i="5"/>
  <c r="D38" i="5"/>
  <c r="E37" i="5"/>
  <c r="C37" i="5"/>
  <c r="D36" i="5"/>
  <c r="E35" i="5"/>
  <c r="C35" i="5"/>
  <c r="D34" i="5"/>
  <c r="E33" i="5"/>
  <c r="C33" i="5"/>
  <c r="D32" i="5"/>
  <c r="E31" i="5"/>
  <c r="C31" i="5"/>
  <c r="D30" i="5"/>
  <c r="E29" i="5"/>
  <c r="C29" i="5"/>
  <c r="D28" i="5"/>
  <c r="E27" i="5"/>
  <c r="C27" i="5"/>
  <c r="D26" i="5"/>
  <c r="E25" i="5"/>
  <c r="C25" i="5"/>
  <c r="D24" i="5"/>
  <c r="E23" i="5"/>
  <c r="C23" i="5"/>
  <c r="D22" i="5"/>
  <c r="E21" i="5"/>
  <c r="C21" i="5"/>
  <c r="D20" i="5"/>
  <c r="E19" i="5"/>
  <c r="C19" i="5"/>
  <c r="D18" i="5"/>
  <c r="E17" i="5"/>
  <c r="C17" i="5"/>
  <c r="D16" i="5"/>
  <c r="E15" i="5"/>
  <c r="C15" i="5"/>
  <c r="D14" i="5"/>
  <c r="E13" i="5"/>
  <c r="C13" i="5"/>
  <c r="C12" i="5"/>
  <c r="E67" i="23"/>
  <c r="C67" i="23"/>
  <c r="D66" i="23"/>
  <c r="E65" i="23"/>
  <c r="C65" i="23"/>
  <c r="D64" i="23"/>
  <c r="E63" i="23"/>
  <c r="C63" i="23"/>
  <c r="D62" i="23"/>
  <c r="E61" i="23"/>
  <c r="C61" i="23"/>
  <c r="D60" i="23"/>
  <c r="E59" i="23"/>
  <c r="C59" i="23"/>
  <c r="D58" i="23"/>
  <c r="E57" i="23"/>
  <c r="C57" i="23"/>
  <c r="D56" i="23"/>
  <c r="E55" i="23"/>
  <c r="C55" i="23"/>
  <c r="D54" i="23"/>
  <c r="E53" i="23"/>
  <c r="C53" i="23"/>
  <c r="D52" i="23"/>
  <c r="E51" i="23"/>
  <c r="C51" i="23"/>
  <c r="D50" i="23"/>
  <c r="E49" i="23"/>
  <c r="C49" i="23"/>
  <c r="D48" i="23"/>
  <c r="E47" i="23"/>
  <c r="C47" i="23"/>
  <c r="D46" i="23"/>
  <c r="E45" i="23"/>
  <c r="C45" i="23"/>
  <c r="D44" i="23"/>
  <c r="E43" i="23"/>
  <c r="C43" i="23"/>
  <c r="D42" i="23"/>
  <c r="E41" i="23"/>
  <c r="C41" i="23"/>
  <c r="D40" i="23"/>
  <c r="E39" i="23"/>
  <c r="C39" i="23"/>
  <c r="D38" i="23"/>
  <c r="E37" i="23"/>
  <c r="C37" i="23"/>
  <c r="D36" i="23"/>
  <c r="E35" i="23"/>
  <c r="C35" i="23"/>
  <c r="D34" i="23"/>
  <c r="E33" i="23"/>
  <c r="C33" i="23"/>
  <c r="D32" i="23"/>
  <c r="E31" i="23"/>
  <c r="C31" i="23"/>
  <c r="D30" i="23"/>
  <c r="E29" i="23"/>
  <c r="C29" i="23"/>
  <c r="D28" i="23"/>
  <c r="E27" i="23"/>
  <c r="C27" i="23"/>
  <c r="D26" i="23"/>
  <c r="E25" i="23"/>
  <c r="C25" i="23"/>
  <c r="D24" i="23"/>
  <c r="E23" i="23"/>
  <c r="C23" i="23"/>
  <c r="D22" i="23"/>
  <c r="E21" i="23"/>
  <c r="C21" i="23"/>
  <c r="D20" i="23"/>
  <c r="E19" i="23"/>
  <c r="C19" i="23"/>
  <c r="D18" i="23"/>
  <c r="E17" i="23"/>
  <c r="C17" i="23"/>
  <c r="D16" i="23"/>
  <c r="E15" i="23"/>
  <c r="C15" i="23"/>
  <c r="D14" i="23"/>
  <c r="E13" i="23"/>
  <c r="C13" i="23"/>
  <c r="D12" i="23"/>
  <c r="D12" i="5"/>
  <c r="D67" i="23"/>
  <c r="E66" i="23"/>
  <c r="C66" i="23"/>
  <c r="D65" i="23"/>
  <c r="E64" i="23"/>
  <c r="C64" i="23"/>
  <c r="D63" i="23"/>
  <c r="E62" i="23"/>
  <c r="C62" i="23"/>
  <c r="D61" i="23"/>
  <c r="E60" i="23"/>
  <c r="C60" i="23"/>
  <c r="D59" i="23"/>
  <c r="E58" i="23"/>
  <c r="C58" i="23"/>
  <c r="D57" i="23"/>
  <c r="E56" i="23"/>
  <c r="C56" i="23"/>
  <c r="D55" i="23"/>
  <c r="E54" i="23"/>
  <c r="E52" i="23"/>
  <c r="C52" i="23"/>
  <c r="D51" i="23"/>
  <c r="E50" i="23"/>
  <c r="C50" i="23"/>
  <c r="D49" i="23"/>
  <c r="E48" i="23"/>
  <c r="C48" i="23"/>
  <c r="D47" i="23"/>
  <c r="E46" i="23"/>
  <c r="C46" i="23"/>
  <c r="D45" i="23"/>
  <c r="E44" i="23"/>
  <c r="C44" i="23"/>
  <c r="D43" i="23"/>
  <c r="E42" i="23"/>
  <c r="C42" i="23"/>
  <c r="D41" i="23"/>
  <c r="E40" i="23"/>
  <c r="C40" i="23"/>
  <c r="D39" i="23"/>
  <c r="E38" i="23"/>
  <c r="C38" i="23"/>
  <c r="D37" i="23"/>
  <c r="E36" i="23"/>
  <c r="C36" i="23"/>
  <c r="D35" i="23"/>
  <c r="E34" i="23"/>
  <c r="C34" i="23"/>
  <c r="D33" i="23"/>
  <c r="E32" i="23"/>
  <c r="C32" i="23"/>
  <c r="D31" i="23"/>
  <c r="E30" i="23"/>
  <c r="C30" i="23"/>
  <c r="D29" i="23"/>
  <c r="E28" i="23"/>
  <c r="C28" i="23"/>
  <c r="D27" i="23"/>
  <c r="E26" i="23"/>
  <c r="C26" i="23"/>
  <c r="D25" i="23"/>
  <c r="E24" i="23"/>
  <c r="C24" i="23"/>
  <c r="D23" i="23"/>
  <c r="E22" i="23"/>
  <c r="C22" i="23"/>
  <c r="D21" i="23"/>
  <c r="E20" i="23"/>
  <c r="C20" i="23"/>
  <c r="D19" i="23"/>
  <c r="E18" i="23"/>
  <c r="C18" i="23"/>
  <c r="D17" i="23"/>
  <c r="E16" i="23"/>
  <c r="C16" i="23"/>
  <c r="D15" i="23"/>
  <c r="E14" i="23"/>
  <c r="C14" i="23"/>
  <c r="D13" i="23"/>
  <c r="E12" i="23"/>
  <c r="C12" i="23"/>
  <c r="C54" i="23"/>
  <c r="D53" i="23"/>
  <c r="C54" i="5"/>
  <c r="D53" i="5"/>
  <c r="E11" i="5" l="1"/>
  <c r="C11" i="5"/>
  <c r="D11" i="5"/>
  <c r="C11" i="23"/>
  <c r="E11" i="23"/>
  <c r="D11" i="23"/>
  <c r="E39" i="31" l="1"/>
  <c r="G39" i="31" s="1"/>
  <c r="E40" i="31"/>
  <c r="G40" i="31" s="1"/>
  <c r="E41" i="31"/>
  <c r="G41" i="31" s="1"/>
  <c r="E42" i="31"/>
  <c r="G42" i="31" s="1"/>
  <c r="E43" i="31"/>
  <c r="G43" i="31" s="1"/>
  <c r="E44" i="31"/>
  <c r="G44" i="31" s="1"/>
  <c r="E33" i="31" l="1"/>
  <c r="G33" i="31" s="1"/>
  <c r="E34" i="31"/>
  <c r="G34" i="31" s="1"/>
  <c r="E35" i="31"/>
  <c r="G35" i="31" s="1"/>
  <c r="E36" i="31"/>
  <c r="G36" i="31" s="1"/>
  <c r="E37" i="31"/>
  <c r="G37" i="31" s="1"/>
  <c r="E28" i="31"/>
  <c r="G28" i="31" s="1"/>
  <c r="E29" i="31"/>
  <c r="G29" i="31" s="1"/>
  <c r="E30" i="31"/>
  <c r="G30" i="31" s="1"/>
  <c r="E31" i="31"/>
  <c r="G31" i="31" s="1"/>
  <c r="E32" i="31"/>
  <c r="G32" i="31" s="1"/>
  <c r="B18" i="31"/>
  <c r="D18" i="31" s="1"/>
  <c r="B21" i="31"/>
  <c r="D21" i="31" s="1"/>
  <c r="B15" i="31"/>
  <c r="D15" i="31" s="1"/>
  <c r="B16" i="31"/>
  <c r="D16" i="31" s="1"/>
  <c r="B12" i="31"/>
  <c r="D12" i="31" s="1"/>
  <c r="B13" i="31"/>
  <c r="D13" i="31" s="1"/>
  <c r="B11" i="31"/>
  <c r="D11" i="31" s="1"/>
  <c r="B14" i="31"/>
  <c r="D14" i="31" s="1"/>
  <c r="B23" i="31" l="1"/>
  <c r="D23" i="31" s="1"/>
  <c r="B20" i="31" l="1"/>
  <c r="D20" i="31" s="1"/>
  <c r="B22" i="31"/>
  <c r="D22" i="31" s="1"/>
  <c r="B19" i="31"/>
  <c r="D19" i="31" s="1"/>
</calcChain>
</file>

<file path=xl/sharedStrings.xml><?xml version="1.0" encoding="utf-8"?>
<sst xmlns="http://schemas.openxmlformats.org/spreadsheetml/2006/main" count="1702" uniqueCount="347">
  <si>
    <t>Період</t>
  </si>
  <si>
    <t>Усього</t>
  </si>
  <si>
    <t>у тому числі</t>
  </si>
  <si>
    <t>у т.ч. за валютами</t>
  </si>
  <si>
    <t>За іпотечними кредитами, наданими на придбання, 
будівництво та реконструкцію нерухомості</t>
  </si>
  <si>
    <t xml:space="preserve">За іншими кредитами </t>
  </si>
  <si>
    <t>усього без ураху-вання овер-драфту</t>
  </si>
  <si>
    <t>у т.ч. за строками</t>
  </si>
  <si>
    <t>в національній валюті</t>
  </si>
  <si>
    <t>в іноземній валюті</t>
  </si>
  <si>
    <t>до 1 року</t>
  </si>
  <si>
    <t>від  1 року до 5 років</t>
  </si>
  <si>
    <t>більше 5 років</t>
  </si>
  <si>
    <t>усього</t>
  </si>
  <si>
    <t>Нефінансові корпорації</t>
  </si>
  <si>
    <t>Нефінан-сові корпо-рації</t>
  </si>
  <si>
    <t>Домашні господар-ства</t>
  </si>
  <si>
    <t>у національній валюті</t>
  </si>
  <si>
    <t>на вимогу</t>
  </si>
  <si>
    <t>строкові</t>
  </si>
  <si>
    <t>від  1 року до 2 років</t>
  </si>
  <si>
    <t>більше 2 років</t>
  </si>
  <si>
    <t>інші фінансові корпорації</t>
  </si>
  <si>
    <t>сектор загального державного управління</t>
  </si>
  <si>
    <t>нефінансові корпорації</t>
  </si>
  <si>
    <t>інші сектори економіки</t>
  </si>
  <si>
    <t>страхові корпорації та пенсійні фонди</t>
  </si>
  <si>
    <t xml:space="preserve">інші </t>
  </si>
  <si>
    <t>центральні органи державного управління</t>
  </si>
  <si>
    <t>регіональні та місцеві органи державного управління</t>
  </si>
  <si>
    <t>державні нефінансові корпорації</t>
  </si>
  <si>
    <t>некомерційні організації, що обслуговують домашні господарства</t>
  </si>
  <si>
    <t>Кредити, надані депозитними корпораціями (крім Національного банку України) у розрізі секторів економіки</t>
  </si>
  <si>
    <t>домашніх господарств</t>
  </si>
  <si>
    <t>нефінансових корпорацій</t>
  </si>
  <si>
    <t>Надання інших видів послуг</t>
  </si>
  <si>
    <t>Мистецтво, спорт, розваги та відпочинок</t>
  </si>
  <si>
    <t>Охорона здоров'я та надання соціальної допомоги</t>
  </si>
  <si>
    <t>Освіта</t>
  </si>
  <si>
    <t>Професійна, наукова та технічна діяльність</t>
  </si>
  <si>
    <t>Операції з нерухомим майном</t>
  </si>
  <si>
    <t>Інформація та телекомунікації</t>
  </si>
  <si>
    <t>Тимчасове розміщування й організація харчування</t>
  </si>
  <si>
    <t>Транспорт, складське господарство, поштова та кур'єрська діяльність</t>
  </si>
  <si>
    <t>Оптова та роздрібна торгівля; ремонт автотранспортних засобів і мотоциклів</t>
  </si>
  <si>
    <t>Будівництво</t>
  </si>
  <si>
    <t>Водопостачання; каналізація, поводження з відходами</t>
  </si>
  <si>
    <t>Постачання електроенергії, газу, пари та кондиційованого повітря</t>
  </si>
  <si>
    <t>Переробна промисловість</t>
  </si>
  <si>
    <t>Добувна промисловість і розроблення кар'єрів</t>
  </si>
  <si>
    <t>Сільське господарство, лісове господарство та рибне господарство</t>
  </si>
  <si>
    <t>у тому числі за видами економічної діяльності</t>
  </si>
  <si>
    <t>Кредити, надані депозитними корпораціями (крім Національного банку України) нефінансовим корпораціям, у розрізі видів економічної діяльності</t>
  </si>
  <si>
    <t>Діяльність у сфері адміністра-тивного та допоміжного обслуговування</t>
  </si>
  <si>
    <t>(середньозважені ставки в  річному обчисленні, %)</t>
  </si>
  <si>
    <t>Із загальної суми іпотечні кредити</t>
  </si>
  <si>
    <t xml:space="preserve">Інші кредити </t>
  </si>
  <si>
    <t>На придбання, будівництво та реконструкцію нерухомості</t>
  </si>
  <si>
    <t>Депозити, залучені депозитними корпораціями (крім Національного банку України), за секторами економіки</t>
  </si>
  <si>
    <t>Споживчі кредити</t>
  </si>
  <si>
    <t>Інші кредити</t>
  </si>
  <si>
    <t>За іншими кредитами</t>
  </si>
  <si>
    <t>За спожив-чими креди-тами</t>
  </si>
  <si>
    <t>Кількість філій</t>
  </si>
  <si>
    <t>Нефінан-
сові корпо-рації</t>
  </si>
  <si>
    <t>Інформація 
та теле-
комунікації</t>
  </si>
  <si>
    <t>Депозитні корпорації-резиденти, усього</t>
  </si>
  <si>
    <t>домашні госпо-
дарства</t>
  </si>
  <si>
    <t>Нере-
зиденти,
усього</t>
  </si>
  <si>
    <t>Кредити, надані депозитними корпораціями (крім Національного банку України) нефінансовим корпораціям, 
за цільовим спрямуванням у розрізі видів валют та строків</t>
  </si>
  <si>
    <t>овер-
драфт</t>
  </si>
  <si>
    <t>у розрізі секторів економіки</t>
  </si>
  <si>
    <t>нефінансовим корпораціям, у розрізі видів економічної діяльності</t>
  </si>
  <si>
    <t>нефінансовим корпораціям, за цільовим спрямуванням у розрізі видів валют та строків</t>
  </si>
  <si>
    <t>Кредити, надані депозитними корпораціями (крім Національного банку України) домашнім господарствам, 
за цільовим спрямуванням у розрізі видів валют та строків</t>
  </si>
  <si>
    <t>домашнім господарствам, за цільовим спрямуванням у розрізі видів валют та строків</t>
  </si>
  <si>
    <t>за секторами економіки</t>
  </si>
  <si>
    <t>нефінансових корпорацій, за видами економічної діяльності</t>
  </si>
  <si>
    <t>Кредити, надані депозитними корпораціями (крім Національного банку України) нефінансовим корпораціям 
у розрізі строків та валют</t>
  </si>
  <si>
    <t>Кредити, надані депозитними корпораціями (крім Національного банку України) домашнім господарствам
у розрізі строків та валют</t>
  </si>
  <si>
    <t>домашнім господарствам у розрізі строків та валют</t>
  </si>
  <si>
    <t>нефінансовим корпораціям  у розрізі строків та валют</t>
  </si>
  <si>
    <t>Депозити, залучені депозитними корпораціями (крім Національного банку України), нефінасових корпорацій 
у розрізі видів валют та строків</t>
  </si>
  <si>
    <t>Депозити, залучені депозитними корпораціями (крім Національного банку України), домашніх господарств
у розрізі видів валют та строків</t>
  </si>
  <si>
    <t>нефінасових корпорацій у розрізі видів валют та строків</t>
  </si>
  <si>
    <t>домашніх господарств у розрізі видів валют та строків</t>
  </si>
  <si>
    <t>за новими кредитами</t>
  </si>
  <si>
    <t>за новими депозитами</t>
  </si>
  <si>
    <t>нефінансових корпорацій у розрізі видів валют та строків</t>
  </si>
  <si>
    <t>нефінансових корпорацій за цільовим спрямуванням у розрізі видів валют та строків</t>
  </si>
  <si>
    <t>домашніх господарств, за цільовим спрямуванням у розрізі видів валют та строків</t>
  </si>
  <si>
    <t>1)</t>
  </si>
  <si>
    <t>2)</t>
  </si>
  <si>
    <t>3)</t>
  </si>
  <si>
    <t>4)</t>
  </si>
  <si>
    <t>5)</t>
  </si>
  <si>
    <t>6)</t>
  </si>
  <si>
    <t>7)</t>
  </si>
  <si>
    <t>8)</t>
  </si>
  <si>
    <t>9)</t>
  </si>
  <si>
    <t>10)</t>
  </si>
  <si>
    <t>11)</t>
  </si>
  <si>
    <t>12)</t>
  </si>
  <si>
    <t>13)</t>
  </si>
  <si>
    <t>14)</t>
  </si>
  <si>
    <t>15)</t>
  </si>
  <si>
    <t>16)</t>
  </si>
  <si>
    <t>Депозити, залучені депозитними корпораціями (крім Національного банку України) у нефінансових корпорацій, 
за видами економічної діяльності</t>
  </si>
  <si>
    <t>Процентні ставки депозитних корпорацій (крім Національного банку України) за новими кредитами, наданими нефінансовим корпораціям,
у розрізі видів валют та строків</t>
  </si>
  <si>
    <t>Процентні ставки депозитних корпорацій (крім Національного банку України) за новими кредитами, наданими домашнім господарствам,
у розрізі видів валют та строків</t>
  </si>
  <si>
    <t>Процентні ставки депозитних корпорацій (крім Національного банку України) за новими кредитами домашнім господарствам, 
за цільовим спрямуванням у розрізі видів валют та строків</t>
  </si>
  <si>
    <t>Процентні ставки депозитних корпорацій (крім Національного банку України) за новими кредитами нефінансовим корпораціям, 
за цільовим спрямуванням, у розрізі видів валют та строків</t>
  </si>
  <si>
    <t>Процентні ставки депозитних корпорацій (крім Національного банку України) за новими депозитами, залученими у нефінансових корпорацій,
у розрізі видів валют та строків</t>
  </si>
  <si>
    <t>Процентні ставки депозитних корпорацій (крім Національного банку України) за новими депозитами, залученими у домашніх господарств
у розрізі видів валют та строків</t>
  </si>
  <si>
    <t>Кількість банків-юридичних осіб, усього</t>
  </si>
  <si>
    <t>Показники</t>
  </si>
  <si>
    <t>нефінансовим корпораціям</t>
  </si>
  <si>
    <t>домашнім господарствам</t>
  </si>
  <si>
    <t>без урахування овердрафту</t>
  </si>
  <si>
    <t>Дані про кількість банків</t>
  </si>
  <si>
    <t>щодо діяльності депозитних корпорацій (банків)</t>
  </si>
  <si>
    <t xml:space="preserve">Кредити, надані депозитними корпораціями </t>
  </si>
  <si>
    <t xml:space="preserve">Депозити, залучені на рахунки </t>
  </si>
  <si>
    <t>Основні показники грошово-кредитної та фінансової статистики</t>
  </si>
  <si>
    <t>Середньозважені ставки в  річному обчисленні, %</t>
  </si>
  <si>
    <t>Процентні ставки депозитних корпорацій (крім Національного банку України)
за новими кредитами, за звітний місяць</t>
  </si>
  <si>
    <t>Процентні ставки депозитних корпорацій (крім Національного банку України) 
за новими депозитами, за звітний місяць</t>
  </si>
  <si>
    <t>Дані про банки, що подають звітність</t>
  </si>
  <si>
    <t>(кількість, на кінець періоду)</t>
  </si>
  <si>
    <t>Філії</t>
  </si>
  <si>
    <t>Харківської області</t>
  </si>
  <si>
    <t>Харківська область</t>
  </si>
  <si>
    <t>До змісту</t>
  </si>
  <si>
    <t>Процентні ставки депозитних корпорацій (крім Національного банку України)
за новими кредитами</t>
  </si>
  <si>
    <t>Процентні ставки депозитних корпорацій (крім Національного банку України)
за новими депозитами</t>
  </si>
  <si>
    <t>Кредити НК</t>
  </si>
  <si>
    <t>Кредити НК у НВ</t>
  </si>
  <si>
    <t>Кредити НК в ІВ</t>
  </si>
  <si>
    <t>Кредити ДГ</t>
  </si>
  <si>
    <t>Кредити ДГ у НВ</t>
  </si>
  <si>
    <t>Кредити ДГ у ІВ</t>
  </si>
  <si>
    <t>Депозити НК</t>
  </si>
  <si>
    <t>Депозити НК у НВ</t>
  </si>
  <si>
    <t>Депозити НК в ІВ</t>
  </si>
  <si>
    <t>Депозити ДГ</t>
  </si>
  <si>
    <t>Депозити ДГ у НВ</t>
  </si>
  <si>
    <t>Депозити ДГ у ІВ</t>
  </si>
  <si>
    <t>% за кредитами НК</t>
  </si>
  <si>
    <t>% за кредитами НК у НВ</t>
  </si>
  <si>
    <t>% за кредитами НК у ІВ</t>
  </si>
  <si>
    <t>% за кредитами ДГ</t>
  </si>
  <si>
    <t>% за кредитами ДГ у НВ</t>
  </si>
  <si>
    <t>% за кредитами ДГ у ІВ</t>
  </si>
  <si>
    <t>% за депозитами НК</t>
  </si>
  <si>
    <t>% за депозитами НК у НВ</t>
  </si>
  <si>
    <t>% за депозитами ІК у НВ</t>
  </si>
  <si>
    <t>% за депозитами ДГ</t>
  </si>
  <si>
    <t>% за депозитами ДГ у НВ</t>
  </si>
  <si>
    <t>% за депозитами ДГ у ІВ</t>
  </si>
  <si>
    <t>Сільське госпо-дарство, лісове господарство та рибне господарство</t>
  </si>
  <si>
    <t>Добувна промис-ловість і розроблення кар'єрів</t>
  </si>
  <si>
    <t>Основні показники грошово-кредитної та фінансової статистики щодо діяльності депозитних корпорацій (банків)</t>
  </si>
  <si>
    <r>
      <rPr>
        <b/>
        <sz val="12"/>
        <color theme="1"/>
        <rFont val="Calibri"/>
        <family val="2"/>
        <charset val="204"/>
        <scheme val="minor"/>
      </rPr>
      <t>Кредити</t>
    </r>
    <r>
      <rPr>
        <sz val="12"/>
        <color theme="1"/>
        <rFont val="Calibri"/>
        <family val="2"/>
        <charset val="204"/>
        <scheme val="minor"/>
      </rPr>
      <t>, надані депозитними корпораціями (крім Національного банку України)</t>
    </r>
  </si>
  <si>
    <r>
      <rPr>
        <b/>
        <sz val="12"/>
        <color theme="1"/>
        <rFont val="Calibri"/>
        <family val="2"/>
        <charset val="204"/>
        <scheme val="minor"/>
      </rPr>
      <t>Депозити</t>
    </r>
    <r>
      <rPr>
        <sz val="12"/>
        <color theme="1"/>
        <rFont val="Calibri"/>
        <family val="2"/>
        <charset val="204"/>
        <scheme val="minor"/>
      </rPr>
      <t>, залучені депозитними корпораціями (крім Національного банку України)</t>
    </r>
  </si>
  <si>
    <r>
      <rPr>
        <b/>
        <sz val="12"/>
        <color theme="1"/>
        <rFont val="Calibri"/>
        <family val="2"/>
        <charset val="204"/>
        <scheme val="minor"/>
      </rPr>
      <t>Процентні ставки</t>
    </r>
    <r>
      <rPr>
        <sz val="12"/>
        <color theme="1"/>
        <rFont val="Calibri"/>
        <family val="2"/>
        <charset val="204"/>
        <scheme val="minor"/>
      </rPr>
      <t xml:space="preserve"> депозитних корпорацій (крім Національного банку України) </t>
    </r>
  </si>
  <si>
    <t>вересень</t>
  </si>
  <si>
    <t>січень</t>
  </si>
  <si>
    <t>лютий</t>
  </si>
  <si>
    <t>березень</t>
  </si>
  <si>
    <t>квітень</t>
  </si>
  <si>
    <t>травень</t>
  </si>
  <si>
    <t>червень</t>
  </si>
  <si>
    <t>липень</t>
  </si>
  <si>
    <t>Зміна, %</t>
  </si>
  <si>
    <t>серпень</t>
  </si>
  <si>
    <t>Україна</t>
  </si>
  <si>
    <t>область</t>
  </si>
  <si>
    <t>% до загального підсумку по Україні</t>
  </si>
  <si>
    <t>у річному 
обчис-ленні</t>
  </si>
  <si>
    <t>до початку 
року</t>
  </si>
  <si>
    <t>за місяць</t>
  </si>
  <si>
    <t>жовтень</t>
  </si>
  <si>
    <t>листопад</t>
  </si>
  <si>
    <t>грудень</t>
  </si>
  <si>
    <t>Різниця, п.п.</t>
  </si>
  <si>
    <t>% за кредитами НФК у НВ без овердрафту</t>
  </si>
  <si>
    <t>% за кредитами НФК у ІВ без овердрафту</t>
  </si>
  <si>
    <t>% за кредитами ДГ у НВ без овердрафту</t>
  </si>
  <si>
    <t>% за кредитами ДГ у ІВ без овердрафту</t>
  </si>
  <si>
    <t>інші нефінансові корпорації</t>
  </si>
  <si>
    <t>Довідково. Кількість діючих структурних підрозділів банків 
(за виключенням неплатоспроможних банків)</t>
  </si>
  <si>
    <t>…</t>
  </si>
  <si>
    <t>Кількість діючих структурних підрозділів банків 
(за виключенням неплатоспроможних банків)</t>
  </si>
  <si>
    <t>Кількість діючих структурних підрозділів банків (за виключенням неплатоспроможних банків)</t>
  </si>
  <si>
    <t>Код банку</t>
  </si>
  <si>
    <t>Назва банку</t>
  </si>
  <si>
    <t>Код МФО</t>
  </si>
  <si>
    <t xml:space="preserve">Україна </t>
  </si>
  <si>
    <t>долар США</t>
  </si>
  <si>
    <t>євро</t>
  </si>
  <si>
    <t>домашні господарства</t>
  </si>
  <si>
    <t>Сектори-резиденти (крім депозитних корпорацій)</t>
  </si>
  <si>
    <t>АТ "Укрексімбанк"</t>
  </si>
  <si>
    <t>АТ "Ощадбанк"</t>
  </si>
  <si>
    <t>АТ "Райффайзен Банк Аваль"</t>
  </si>
  <si>
    <t>АТ "АЛЬТБАНК"</t>
  </si>
  <si>
    <t>Полікомбанк</t>
  </si>
  <si>
    <t>АТ "ТАСКОМБАНК"</t>
  </si>
  <si>
    <t>АКБ "ІНДУСТРІАЛБАНК"</t>
  </si>
  <si>
    <t>Акціонерний банк "Південний"</t>
  </si>
  <si>
    <t>АТ "МетаБанк"</t>
  </si>
  <si>
    <t>АТ "КІБ"</t>
  </si>
  <si>
    <t>АТ "ПІРЕУС БАНК МКБ"</t>
  </si>
  <si>
    <t>АБ "УКРГАЗБАНК"</t>
  </si>
  <si>
    <t>АБ "КЛІРИНГОВИЙ ДІМ"</t>
  </si>
  <si>
    <t>АТ "ОТП БАНК"</t>
  </si>
  <si>
    <t>АТ "ПРОКРЕДИТ БАНК"</t>
  </si>
  <si>
    <t>ПАТ "БАНК ВОСТОК"</t>
  </si>
  <si>
    <t>АТ "УКРБУДІНВЕСТБАНК"</t>
  </si>
  <si>
    <t>ПуАТ "КБ "АКОРДБАНК"</t>
  </si>
  <si>
    <t>Банки-
юридичні особи, 
усього</t>
  </si>
  <si>
    <t>ПАТ "МТБ БАНК"</t>
  </si>
  <si>
    <t>АТ "БАНК АВАНГАРД"</t>
  </si>
  <si>
    <t>АТ "БАНК АЛЬЯНС"</t>
  </si>
  <si>
    <t>АТ "Полтава-банк"</t>
  </si>
  <si>
    <t>АТ "СКАЙ БАНК"</t>
  </si>
  <si>
    <t>АТ "АСВІО БАНК"</t>
  </si>
  <si>
    <t>АТ "КОМІНВЕСТБАНК"</t>
  </si>
  <si>
    <t>АТ "ПРАВЕКС БАНК"</t>
  </si>
  <si>
    <t>АТ "АЙБОКС БАНК"</t>
  </si>
  <si>
    <t>АТ "ПЕРШИЙ ІНВЕСТИЦІЙНИЙ БАНК"</t>
  </si>
  <si>
    <t>АТ "СІТІБАНК"</t>
  </si>
  <si>
    <t>АТ "МОТОР-БАНК"</t>
  </si>
  <si>
    <t>АТ "МІБ"</t>
  </si>
  <si>
    <t>АТ "БАНК СІЧ"</t>
  </si>
  <si>
    <t>АТ "АЛЬПАРІ БАНК"</t>
  </si>
  <si>
    <t>АТ "КРИСТАЛБАНК"</t>
  </si>
  <si>
    <t>Залишки коштів, млн грн</t>
  </si>
  <si>
    <t>(залишки коштів на кінець періоду, млн грн)</t>
  </si>
  <si>
    <t>ПрАТ "БАНК ФАМІЛЬНИЙ"</t>
  </si>
  <si>
    <t>АТ "А - БАНК"</t>
  </si>
  <si>
    <t>АТ "БАНК "ГРАНТ"</t>
  </si>
  <si>
    <t>АТ "БТА БАНК"</t>
  </si>
  <si>
    <t>АТ "ЮНЕКС БАНК"</t>
  </si>
  <si>
    <t>АТ "БАНК КРЕДИТ ДНІПРО"</t>
  </si>
  <si>
    <t>АТ "АЛЬФА-БАНК"</t>
  </si>
  <si>
    <t>АТ "БАНК ФОРВАРД"</t>
  </si>
  <si>
    <t>АТ "АКБ "КОНКОРД"</t>
  </si>
  <si>
    <t>АТ "ЄПБ"</t>
  </si>
  <si>
    <t>АТ "ПУМБ"</t>
  </si>
  <si>
    <t>АТ "МЕГАБАНК"</t>
  </si>
  <si>
    <t>АТ "УКРСИББАНК"</t>
  </si>
  <si>
    <t>АТ "Ідея Банк"</t>
  </si>
  <si>
    <t>АТ "АБ "РАДАБАНК"</t>
  </si>
  <si>
    <t>АТ "ІНГ Банк Україна"</t>
  </si>
  <si>
    <t>АТ "БАНК ТРАСТ-КАПІТАЛ"</t>
  </si>
  <si>
    <t>АТ "Український банк реконструкції та розвитку"</t>
  </si>
  <si>
    <t>АТ "КРЕДИТ ЄВРОПА БАНК"</t>
  </si>
  <si>
    <t>АТ "КРЕДИТВЕСТ БАНК"</t>
  </si>
  <si>
    <t>АТ "АП БАНК"</t>
  </si>
  <si>
    <t>АТ "БАНК 3/4"</t>
  </si>
  <si>
    <t>АТ "Дойче Банк ДБУ"</t>
  </si>
  <si>
    <t>АТ "СЕБ КОРПОРАТИВНИЙ БАНК"</t>
  </si>
  <si>
    <t>АТ "РВС БАНК"</t>
  </si>
  <si>
    <t>АТ "КРЕДОБАНК"</t>
  </si>
  <si>
    <t>АТ "ОКСІ БАНК"</t>
  </si>
  <si>
    <t>АТ "КРЕДІ АГРІКОЛЬ БАНК"</t>
  </si>
  <si>
    <t>АТ "УНІВЕРСАЛ БАНК"</t>
  </si>
  <si>
    <t>АТ "КБ "ГЛОБУС"</t>
  </si>
  <si>
    <t>АТ "БАНК "ПОРТАЛ"</t>
  </si>
  <si>
    <t>АТ АКБ "Львів"</t>
  </si>
  <si>
    <t>АТ КБ "ПриватБанк"</t>
  </si>
  <si>
    <t>АТ "БАНК ІНВЕСТИЦІЙ ТА ЗАОЩАДЖЕНЬ"</t>
  </si>
  <si>
    <t>Фінансова та страхова діяльність</t>
  </si>
  <si>
    <t>002</t>
  </si>
  <si>
    <t>006</t>
  </si>
  <si>
    <t>029</t>
  </si>
  <si>
    <t>036</t>
  </si>
  <si>
    <t>043</t>
  </si>
  <si>
    <t>046</t>
  </si>
  <si>
    <t>049</t>
  </si>
  <si>
    <t>062</t>
  </si>
  <si>
    <t>072</t>
  </si>
  <si>
    <t>088</t>
  </si>
  <si>
    <t>091</t>
  </si>
  <si>
    <t>095</t>
  </si>
  <si>
    <t>096</t>
  </si>
  <si>
    <t>101</t>
  </si>
  <si>
    <t>105</t>
  </si>
  <si>
    <t>106</t>
  </si>
  <si>
    <t>113</t>
  </si>
  <si>
    <t>115</t>
  </si>
  <si>
    <t>123</t>
  </si>
  <si>
    <t>126</t>
  </si>
  <si>
    <t>128</t>
  </si>
  <si>
    <t>129</t>
  </si>
  <si>
    <t>133</t>
  </si>
  <si>
    <t>136</t>
  </si>
  <si>
    <t>142</t>
  </si>
  <si>
    <t>143</t>
  </si>
  <si>
    <t>146</t>
  </si>
  <si>
    <t>АТ "БАНК "УКРАЇНСЬКИЙ КАПІТАЛ"</t>
  </si>
  <si>
    <t>153</t>
  </si>
  <si>
    <t>171</t>
  </si>
  <si>
    <t>205</t>
  </si>
  <si>
    <t>231</t>
  </si>
  <si>
    <t>240</t>
  </si>
  <si>
    <t>241</t>
  </si>
  <si>
    <t>242</t>
  </si>
  <si>
    <t>251</t>
  </si>
  <si>
    <t>270</t>
  </si>
  <si>
    <t>272</t>
  </si>
  <si>
    <t>274</t>
  </si>
  <si>
    <t>286</t>
  </si>
  <si>
    <t>288</t>
  </si>
  <si>
    <t>290</t>
  </si>
  <si>
    <t>295</t>
  </si>
  <si>
    <t>296</t>
  </si>
  <si>
    <t>297</t>
  </si>
  <si>
    <t>298</t>
  </si>
  <si>
    <t>305</t>
  </si>
  <si>
    <t>311</t>
  </si>
  <si>
    <t>313</t>
  </si>
  <si>
    <t>320</t>
  </si>
  <si>
    <t>325</t>
  </si>
  <si>
    <t>326</t>
  </si>
  <si>
    <t>329</t>
  </si>
  <si>
    <t>331</t>
  </si>
  <si>
    <t>377</t>
  </si>
  <si>
    <t>381</t>
  </si>
  <si>
    <t>386</t>
  </si>
  <si>
    <t>387</t>
  </si>
  <si>
    <t>389</t>
  </si>
  <si>
    <t>392</t>
  </si>
  <si>
    <t>394</t>
  </si>
  <si>
    <t>395</t>
  </si>
  <si>
    <t>407</t>
  </si>
  <si>
    <t>455</t>
  </si>
  <si>
    <t>460</t>
  </si>
  <si>
    <t>512</t>
  </si>
  <si>
    <t>553</t>
  </si>
  <si>
    <t>634</t>
  </si>
  <si>
    <t>694</t>
  </si>
  <si>
    <t>774</t>
  </si>
  <si>
    <t>на 01.04.2022</t>
  </si>
  <si>
    <t>Усього 69</t>
  </si>
  <si>
    <t>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</si>
</sst>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#,##0;\–#,##0;&quot;–&quot;"/>
    <numFmt numFmtId="165" formatCode="mm/yyyy"/>
    <numFmt numFmtId="166" formatCode="&quot;за станом на кінець&quot;[$-FC22]\ mmmm\ yyyy\ &quot;року&quot;"/>
    <numFmt numFmtId="167" formatCode="#,##0&quot; р.&quot;;[Red]\-#,##0&quot; р.&quot;"/>
    <numFmt numFmtId="168" formatCode="###0.0;\–###0.0;&quot;–&quot;"/>
    <numFmt numFmtId="169" formatCode="#,##0.0;\–#,##0.0;&quot;–&quot;"/>
    <numFmt numFmtId="170" formatCode="###0;\–###0;&quot;–&quot;"/>
  </numFmts>
  <fonts count="42"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sz val="10"/>
      <name val="Arial Cyr"/>
      <charset val="204"/>
    </font>
    <font>
      <sz val="10"/>
      <name val="Arial Cyr"/>
      <family val="2"/>
      <charset val="204"/>
    </font>
    <font>
      <sz val="10"/>
      <name val="MS Sans Serif"/>
      <family val="2"/>
      <charset val="204"/>
    </font>
    <font>
      <sz val="10"/>
      <name val="UkrainianFuturis"/>
      <charset val="204"/>
    </font>
    <font>
      <sz val="10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0"/>
      <color rgb="FF0000FF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u/>
      <sz val="10"/>
      <color indexed="12"/>
      <name val="Arial"/>
      <family val="2"/>
      <charset val="204"/>
    </font>
    <font>
      <u/>
      <sz val="10"/>
      <color indexed="12"/>
      <name val="UkrainianFuturis"/>
    </font>
    <font>
      <sz val="10"/>
      <name val="Calibri"/>
      <family val="2"/>
      <charset val="204"/>
      <scheme val="minor"/>
    </font>
    <font>
      <b/>
      <sz val="10"/>
      <color rgb="FF0000FF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10"/>
      <color indexed="1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b/>
      <sz val="12"/>
      <color theme="10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6" tint="-0.499984740745262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b/>
      <sz val="12"/>
      <color rgb="FF0000FF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b/>
      <u/>
      <sz val="12"/>
      <color theme="10"/>
      <name val="Calibri"/>
      <family val="2"/>
      <charset val="204"/>
      <scheme val="minor"/>
    </font>
    <font>
      <b/>
      <sz val="10"/>
      <color theme="1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8">
    <xf numFmtId="0" fontId="0" fillId="0" borderId="0"/>
    <xf numFmtId="0" fontId="1" fillId="0" borderId="0"/>
    <xf numFmtId="0" fontId="1" fillId="0" borderId="0"/>
    <xf numFmtId="0" fontId="3" fillId="0" borderId="0"/>
    <xf numFmtId="0" fontId="3" fillId="0" borderId="0"/>
    <xf numFmtId="3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6" fillId="0" borderId="0"/>
    <xf numFmtId="0" fontId="1" fillId="0" borderId="0"/>
    <xf numFmtId="0" fontId="4" fillId="0" borderId="0"/>
    <xf numFmtId="0" fontId="2" fillId="0" borderId="0"/>
    <xf numFmtId="0" fontId="9" fillId="0" borderId="0" applyNumberFormat="0" applyFill="0" applyBorder="0" applyAlignment="0" applyProtection="0"/>
    <xf numFmtId="0" fontId="1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</cellStyleXfs>
  <cellXfs count="270">
    <xf numFmtId="0" fontId="0" fillId="0" borderId="0" xfId="0"/>
    <xf numFmtId="0" fontId="2" fillId="0" borderId="0" xfId="1" applyFont="1" applyFill="1"/>
    <xf numFmtId="0" fontId="11" fillId="0" borderId="0" xfId="0" applyFont="1"/>
    <xf numFmtId="0" fontId="12" fillId="0" borderId="0" xfId="0" applyFont="1"/>
    <xf numFmtId="0" fontId="12" fillId="0" borderId="0" xfId="0" applyFont="1" applyFill="1"/>
    <xf numFmtId="0" fontId="8" fillId="0" borderId="0" xfId="0" applyFont="1" applyFill="1"/>
    <xf numFmtId="0" fontId="7" fillId="0" borderId="0" xfId="0" applyFont="1" applyFill="1" applyAlignment="1">
      <alignment horizontal="right"/>
    </xf>
    <xf numFmtId="0" fontId="7" fillId="0" borderId="0" xfId="0" applyFont="1" applyFill="1"/>
    <xf numFmtId="1" fontId="2" fillId="0" borderId="0" xfId="1" applyNumberFormat="1" applyFont="1" applyFill="1"/>
    <xf numFmtId="164" fontId="2" fillId="0" borderId="0" xfId="7" applyNumberFormat="1" applyFont="1" applyFill="1"/>
    <xf numFmtId="1" fontId="2" fillId="0" borderId="0" xfId="7" applyNumberFormat="1" applyFont="1" applyFill="1"/>
    <xf numFmtId="0" fontId="13" fillId="0" borderId="0" xfId="12" applyFont="1" applyAlignment="1" applyProtection="1">
      <alignment horizontal="left"/>
      <protection hidden="1"/>
    </xf>
    <xf numFmtId="0" fontId="0" fillId="0" borderId="0" xfId="0" applyFont="1"/>
    <xf numFmtId="164" fontId="15" fillId="0" borderId="2" xfId="2" applyNumberFormat="1" applyFont="1" applyFill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164" fontId="14" fillId="0" borderId="2" xfId="2" applyNumberFormat="1" applyFont="1" applyFill="1" applyBorder="1" applyAlignment="1">
      <alignment horizontal="center" vertical="center" wrapText="1"/>
    </xf>
    <xf numFmtId="165" fontId="11" fillId="0" borderId="0" xfId="0" applyNumberFormat="1" applyFont="1" applyFill="1" applyAlignment="1">
      <alignment horizontal="right"/>
    </xf>
    <xf numFmtId="1" fontId="19" fillId="0" borderId="0" xfId="2" applyNumberFormat="1" applyFont="1" applyFill="1"/>
    <xf numFmtId="164" fontId="19" fillId="0" borderId="0" xfId="2" applyNumberFormat="1" applyFont="1" applyFill="1"/>
    <xf numFmtId="166" fontId="21" fillId="0" borderId="0" xfId="1" applyNumberFormat="1" applyFont="1" applyFill="1" applyAlignment="1">
      <alignment horizontal="left"/>
    </xf>
    <xf numFmtId="1" fontId="19" fillId="0" borderId="0" xfId="2" applyNumberFormat="1" applyFont="1" applyFill="1" applyBorder="1" applyAlignment="1">
      <alignment horizontal="left"/>
    </xf>
    <xf numFmtId="164" fontId="19" fillId="0" borderId="0" xfId="2" applyNumberFormat="1" applyFont="1" applyFill="1" applyAlignment="1">
      <alignment vertical="center"/>
    </xf>
    <xf numFmtId="164" fontId="19" fillId="0" borderId="0" xfId="2" applyNumberFormat="1" applyFont="1" applyFill="1" applyAlignment="1">
      <alignment vertical="center" wrapText="1"/>
    </xf>
    <xf numFmtId="164" fontId="19" fillId="0" borderId="2" xfId="2" applyNumberFormat="1" applyFont="1" applyFill="1" applyBorder="1" applyAlignment="1">
      <alignment horizontal="center" vertical="center" wrapText="1"/>
    </xf>
    <xf numFmtId="0" fontId="11" fillId="0" borderId="0" xfId="0" applyFont="1" applyFill="1"/>
    <xf numFmtId="0" fontId="11" fillId="0" borderId="0" xfId="0" applyFont="1" applyFill="1" applyAlignment="1">
      <alignment horizontal="center"/>
    </xf>
    <xf numFmtId="0" fontId="19" fillId="0" borderId="2" xfId="3" applyFont="1" applyFill="1" applyBorder="1" applyAlignment="1">
      <alignment horizontal="center" vertical="center" wrapText="1"/>
    </xf>
    <xf numFmtId="0" fontId="19" fillId="0" borderId="0" xfId="1" applyFont="1" applyFill="1"/>
    <xf numFmtId="166" fontId="19" fillId="0" borderId="0" xfId="1" applyNumberFormat="1" applyFont="1" applyFill="1" applyAlignment="1">
      <alignment horizontal="left"/>
    </xf>
    <xf numFmtId="1" fontId="19" fillId="0" borderId="0" xfId="1" applyNumberFormat="1" applyFont="1" applyFill="1" applyAlignment="1">
      <alignment horizontal="left"/>
    </xf>
    <xf numFmtId="0" fontId="19" fillId="0" borderId="0" xfId="1" applyFont="1" applyFill="1" applyAlignment="1">
      <alignment horizontal="center" vertical="center"/>
    </xf>
    <xf numFmtId="1" fontId="19" fillId="0" borderId="0" xfId="1" applyNumberFormat="1" applyFont="1" applyFill="1"/>
    <xf numFmtId="0" fontId="19" fillId="0" borderId="0" xfId="1" applyFont="1" applyFill="1" applyAlignment="1">
      <alignment horizontal="center" vertical="center" wrapText="1"/>
    </xf>
    <xf numFmtId="0" fontId="19" fillId="0" borderId="2" xfId="1" applyFont="1" applyFill="1" applyBorder="1" applyAlignment="1">
      <alignment horizontal="center" vertical="center" wrapText="1"/>
    </xf>
    <xf numFmtId="0" fontId="19" fillId="0" borderId="2" xfId="2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 vertical="center"/>
    </xf>
    <xf numFmtId="0" fontId="19" fillId="0" borderId="2" xfId="4" applyFont="1" applyFill="1" applyBorder="1" applyAlignment="1">
      <alignment horizontal="center"/>
    </xf>
    <xf numFmtId="1" fontId="19" fillId="0" borderId="2" xfId="1" applyNumberFormat="1" applyFont="1" applyFill="1" applyBorder="1" applyAlignment="1">
      <alignment horizontal="center" vertical="center" wrapText="1"/>
    </xf>
    <xf numFmtId="1" fontId="19" fillId="0" borderId="2" xfId="4" applyNumberFormat="1" applyFont="1" applyFill="1" applyBorder="1" applyAlignment="1">
      <alignment horizontal="center" vertical="center"/>
    </xf>
    <xf numFmtId="1" fontId="19" fillId="0" borderId="2" xfId="7" applyNumberFormat="1" applyFont="1" applyFill="1" applyBorder="1" applyAlignment="1">
      <alignment horizontal="center" vertical="center"/>
    </xf>
    <xf numFmtId="164" fontId="19" fillId="0" borderId="2" xfId="7" applyNumberFormat="1" applyFont="1" applyFill="1" applyBorder="1" applyAlignment="1">
      <alignment horizontal="center" vertical="center" wrapText="1"/>
    </xf>
    <xf numFmtId="0" fontId="19" fillId="0" borderId="2" xfId="11" applyFont="1" applyFill="1" applyBorder="1" applyAlignment="1">
      <alignment horizontal="center" vertical="center" wrapText="1"/>
    </xf>
    <xf numFmtId="0" fontId="19" fillId="0" borderId="0" xfId="1" applyFont="1" applyFill="1" applyAlignment="1">
      <alignment horizontal="center" wrapText="1"/>
    </xf>
    <xf numFmtId="165" fontId="19" fillId="0" borderId="0" xfId="0" applyNumberFormat="1" applyFont="1" applyFill="1" applyAlignment="1">
      <alignment horizontal="right"/>
    </xf>
    <xf numFmtId="164" fontId="19" fillId="0" borderId="0" xfId="7" applyNumberFormat="1" applyFont="1" applyFill="1"/>
    <xf numFmtId="1" fontId="19" fillId="0" borderId="0" xfId="7" applyNumberFormat="1" applyFont="1" applyFill="1" applyBorder="1" applyAlignment="1">
      <alignment horizontal="left"/>
    </xf>
    <xf numFmtId="164" fontId="19" fillId="0" borderId="0" xfId="7" applyNumberFormat="1" applyFont="1" applyFill="1" applyAlignment="1">
      <alignment vertical="center"/>
    </xf>
    <xf numFmtId="164" fontId="19" fillId="0" borderId="0" xfId="7" applyNumberFormat="1" applyFont="1" applyFill="1" applyAlignment="1">
      <alignment vertical="center" wrapText="1"/>
    </xf>
    <xf numFmtId="3" fontId="19" fillId="0" borderId="0" xfId="7" applyNumberFormat="1" applyFont="1" applyFill="1"/>
    <xf numFmtId="164" fontId="22" fillId="0" borderId="0" xfId="7" applyNumberFormat="1" applyFont="1" applyFill="1"/>
    <xf numFmtId="3" fontId="11" fillId="0" borderId="0" xfId="0" applyNumberFormat="1" applyFont="1" applyFill="1"/>
    <xf numFmtId="0" fontId="0" fillId="0" borderId="0" xfId="0" applyFont="1" applyFill="1"/>
    <xf numFmtId="0" fontId="0" fillId="0" borderId="0" xfId="0" applyFont="1" applyFill="1" applyAlignment="1">
      <alignment horizontal="center"/>
    </xf>
    <xf numFmtId="168" fontId="19" fillId="0" borderId="0" xfId="0" applyNumberFormat="1" applyFont="1" applyFill="1" applyAlignment="1">
      <alignment horizontal="right"/>
    </xf>
    <xf numFmtId="0" fontId="19" fillId="0" borderId="2" xfId="10" applyFont="1" applyFill="1" applyBorder="1" applyAlignment="1">
      <alignment horizontal="center" vertical="center" wrapText="1"/>
    </xf>
    <xf numFmtId="165" fontId="11" fillId="0" borderId="0" xfId="0" applyNumberFormat="1" applyFont="1" applyFill="1" applyAlignment="1">
      <alignment horizontal="center" vertical="center"/>
    </xf>
    <xf numFmtId="0" fontId="24" fillId="0" borderId="0" xfId="12" applyFont="1" applyFill="1"/>
    <xf numFmtId="0" fontId="26" fillId="0" borderId="0" xfId="0" applyFont="1" applyFill="1"/>
    <xf numFmtId="0" fontId="27" fillId="0" borderId="0" xfId="12" quotePrefix="1" applyFont="1" applyFill="1"/>
    <xf numFmtId="0" fontId="27" fillId="0" borderId="0" xfId="12" quotePrefix="1" applyFont="1" applyFill="1" applyAlignment="1"/>
    <xf numFmtId="0" fontId="12" fillId="0" borderId="0" xfId="0" applyFont="1" applyFill="1" applyAlignment="1">
      <alignment horizontal="left" indent="1"/>
    </xf>
    <xf numFmtId="0" fontId="28" fillId="0" borderId="0" xfId="12" quotePrefix="1" applyFont="1" applyFill="1"/>
    <xf numFmtId="166" fontId="29" fillId="2" borderId="2" xfId="1" applyNumberFormat="1" applyFont="1" applyFill="1" applyBorder="1" applyAlignment="1" applyProtection="1">
      <alignment horizontal="center" vertical="center"/>
      <protection locked="0" hidden="1"/>
    </xf>
    <xf numFmtId="0" fontId="29" fillId="2" borderId="2" xfId="0" applyFont="1" applyFill="1" applyBorder="1" applyAlignment="1" applyProtection="1">
      <alignment horizontal="right" vertical="center"/>
      <protection locked="0" hidden="1"/>
    </xf>
    <xf numFmtId="0" fontId="13" fillId="0" borderId="0" xfId="12" applyFont="1" applyAlignment="1" applyProtection="1">
      <alignment horizontal="right"/>
      <protection hidden="1"/>
    </xf>
    <xf numFmtId="0" fontId="23" fillId="3" borderId="0" xfId="0" applyFont="1" applyFill="1"/>
    <xf numFmtId="0" fontId="30" fillId="3" borderId="0" xfId="0" applyFont="1" applyFill="1"/>
    <xf numFmtId="0" fontId="31" fillId="0" borderId="0" xfId="0" applyFont="1" applyProtection="1">
      <protection hidden="1"/>
    </xf>
    <xf numFmtId="0" fontId="12" fillId="0" borderId="0" xfId="0" applyFont="1" applyProtection="1">
      <protection hidden="1"/>
    </xf>
    <xf numFmtId="166" fontId="32" fillId="0" borderId="0" xfId="1" applyNumberFormat="1" applyFont="1" applyFill="1" applyAlignment="1">
      <alignment horizontal="left"/>
    </xf>
    <xf numFmtId="166" fontId="33" fillId="3" borderId="0" xfId="1" applyNumberFormat="1" applyFont="1" applyFill="1" applyAlignment="1">
      <alignment horizontal="left"/>
    </xf>
    <xf numFmtId="166" fontId="14" fillId="0" borderId="0" xfId="1" applyNumberFormat="1" applyFont="1" applyFill="1" applyAlignment="1" applyProtection="1">
      <alignment horizontal="center"/>
      <protection hidden="1"/>
    </xf>
    <xf numFmtId="166" fontId="34" fillId="0" borderId="0" xfId="1" applyNumberFormat="1" applyFont="1" applyFill="1" applyAlignment="1" applyProtection="1">
      <alignment horizontal="center"/>
      <protection hidden="1"/>
    </xf>
    <xf numFmtId="166" fontId="32" fillId="0" borderId="0" xfId="1" applyNumberFormat="1" applyFont="1" applyFill="1" applyAlignment="1" applyProtection="1">
      <alignment horizontal="left"/>
      <protection hidden="1"/>
    </xf>
    <xf numFmtId="0" fontId="11" fillId="0" borderId="0" xfId="0" applyFont="1" applyAlignment="1">
      <alignment horizontal="center" vertical="center" wrapText="1"/>
    </xf>
    <xf numFmtId="165" fontId="11" fillId="0" borderId="0" xfId="0" applyNumberFormat="1" applyFont="1" applyAlignment="1">
      <alignment horizontal="right"/>
    </xf>
    <xf numFmtId="165" fontId="35" fillId="3" borderId="0" xfId="0" applyNumberFormat="1" applyFont="1" applyFill="1" applyAlignment="1">
      <alignment horizontal="right"/>
    </xf>
    <xf numFmtId="165" fontId="11" fillId="0" borderId="2" xfId="0" applyNumberFormat="1" applyFont="1" applyBorder="1" applyAlignment="1" applyProtection="1">
      <alignment horizontal="center" vertical="center"/>
      <protection hidden="1"/>
    </xf>
    <xf numFmtId="0" fontId="11" fillId="0" borderId="2" xfId="0" applyFont="1" applyBorder="1" applyAlignment="1" applyProtection="1">
      <alignment horizontal="center" vertical="center" wrapText="1"/>
      <protection hidden="1"/>
    </xf>
    <xf numFmtId="169" fontId="36" fillId="0" borderId="0" xfId="1" applyNumberFormat="1" applyFont="1" applyBorder="1" applyAlignment="1"/>
    <xf numFmtId="164" fontId="14" fillId="0" borderId="0" xfId="2" applyNumberFormat="1" applyFont="1" applyFill="1" applyBorder="1" applyAlignment="1" applyProtection="1">
      <alignment vertical="top"/>
      <protection hidden="1"/>
    </xf>
    <xf numFmtId="164" fontId="34" fillId="0" borderId="0" xfId="2" applyNumberFormat="1" applyFont="1" applyFill="1" applyBorder="1" applyAlignment="1" applyProtection="1">
      <alignment vertical="top"/>
      <protection hidden="1"/>
    </xf>
    <xf numFmtId="169" fontId="34" fillId="0" borderId="0" xfId="2" applyNumberFormat="1" applyFont="1" applyFill="1" applyBorder="1" applyAlignment="1" applyProtection="1">
      <alignment vertical="top"/>
      <protection hidden="1"/>
    </xf>
    <xf numFmtId="164" fontId="31" fillId="0" borderId="0" xfId="2" applyNumberFormat="1" applyFont="1" applyAlignment="1" applyProtection="1">
      <protection hidden="1"/>
    </xf>
    <xf numFmtId="164" fontId="31" fillId="0" borderId="0" xfId="2" applyNumberFormat="1" applyFont="1"/>
    <xf numFmtId="164" fontId="30" fillId="3" borderId="0" xfId="2" applyNumberFormat="1" applyFont="1" applyFill="1"/>
    <xf numFmtId="164" fontId="13" fillId="0" borderId="0" xfId="12" applyNumberFormat="1" applyFont="1" applyFill="1" applyBorder="1" applyAlignment="1" applyProtection="1">
      <alignment horizontal="left" vertical="center" wrapText="1" indent="2"/>
      <protection hidden="1"/>
    </xf>
    <xf numFmtId="164" fontId="36" fillId="0" borderId="0" xfId="1" applyNumberFormat="1" applyFont="1" applyBorder="1" applyAlignment="1" applyProtection="1">
      <alignment horizontal="right"/>
      <protection hidden="1"/>
    </xf>
    <xf numFmtId="169" fontId="36" fillId="0" borderId="0" xfId="1" applyNumberFormat="1" applyFont="1" applyBorder="1" applyAlignment="1" applyProtection="1">
      <alignment horizontal="right" indent="3"/>
      <protection hidden="1"/>
    </xf>
    <xf numFmtId="169" fontId="36" fillId="0" borderId="0" xfId="1" applyNumberFormat="1" applyFont="1" applyBorder="1" applyAlignment="1" applyProtection="1">
      <alignment horizontal="right"/>
      <protection hidden="1"/>
    </xf>
    <xf numFmtId="0" fontId="12" fillId="0" borderId="0" xfId="0" quotePrefix="1" applyFont="1"/>
    <xf numFmtId="164" fontId="31" fillId="0" borderId="0" xfId="2" applyNumberFormat="1" applyFont="1" applyFill="1" applyAlignment="1" applyProtection="1">
      <alignment horizontal="left" indent="6"/>
      <protection hidden="1"/>
    </xf>
    <xf numFmtId="164" fontId="31" fillId="0" borderId="0" xfId="2" applyNumberFormat="1" applyFont="1" applyFill="1" applyBorder="1" applyAlignment="1" applyProtection="1">
      <alignment horizontal="left" indent="6"/>
      <protection hidden="1"/>
    </xf>
    <xf numFmtId="164" fontId="31" fillId="0" borderId="13" xfId="2" applyNumberFormat="1" applyFont="1" applyFill="1" applyBorder="1" applyAlignment="1" applyProtection="1">
      <alignment horizontal="left" indent="6"/>
      <protection hidden="1"/>
    </xf>
    <xf numFmtId="164" fontId="36" fillId="0" borderId="13" xfId="1" applyNumberFormat="1" applyFont="1" applyBorder="1" applyAlignment="1" applyProtection="1">
      <alignment horizontal="right"/>
      <protection hidden="1"/>
    </xf>
    <xf numFmtId="169" fontId="36" fillId="0" borderId="13" xfId="1" applyNumberFormat="1" applyFont="1" applyBorder="1" applyAlignment="1" applyProtection="1">
      <alignment horizontal="right" indent="3"/>
      <protection hidden="1"/>
    </xf>
    <xf numFmtId="169" fontId="36" fillId="0" borderId="13" xfId="1" applyNumberFormat="1" applyFont="1" applyBorder="1" applyAlignment="1" applyProtection="1">
      <alignment horizontal="right"/>
      <protection hidden="1"/>
    </xf>
    <xf numFmtId="164" fontId="14" fillId="0" borderId="0" xfId="2" applyNumberFormat="1" applyFont="1" applyFill="1" applyBorder="1" applyAlignment="1" applyProtection="1">
      <alignment vertical="top" wrapText="1"/>
      <protection hidden="1"/>
    </xf>
    <xf numFmtId="164" fontId="34" fillId="0" borderId="0" xfId="2" applyNumberFormat="1" applyFont="1" applyFill="1" applyBorder="1" applyAlignment="1" applyProtection="1">
      <alignment horizontal="right" vertical="top" wrapText="1"/>
      <protection hidden="1"/>
    </xf>
    <xf numFmtId="164" fontId="34" fillId="0" borderId="0" xfId="2" applyNumberFormat="1" applyFont="1" applyFill="1" applyBorder="1" applyAlignment="1" applyProtection="1">
      <alignment horizontal="right" vertical="top"/>
      <protection hidden="1"/>
    </xf>
    <xf numFmtId="169" fontId="34" fillId="0" borderId="0" xfId="2" applyNumberFormat="1" applyFont="1" applyFill="1" applyBorder="1" applyAlignment="1" applyProtection="1">
      <alignment horizontal="right" vertical="top"/>
      <protection hidden="1"/>
    </xf>
    <xf numFmtId="0" fontId="12" fillId="0" borderId="0" xfId="0" applyFont="1" applyAlignment="1" applyProtection="1">
      <alignment horizontal="right"/>
      <protection hidden="1"/>
    </xf>
    <xf numFmtId="164" fontId="31" fillId="0" borderId="0" xfId="2" applyNumberFormat="1" applyFont="1" applyFill="1" applyAlignment="1" applyProtection="1">
      <alignment horizontal="left" indent="13"/>
      <protection hidden="1"/>
    </xf>
    <xf numFmtId="0" fontId="12" fillId="0" borderId="0" xfId="0" applyFont="1" applyFill="1" applyProtection="1">
      <protection hidden="1"/>
    </xf>
    <xf numFmtId="0" fontId="12" fillId="0" borderId="0" xfId="0" applyFont="1" applyFill="1" applyBorder="1" applyProtection="1">
      <protection hidden="1"/>
    </xf>
    <xf numFmtId="0" fontId="35" fillId="3" borderId="0" xfId="0" applyFont="1" applyFill="1"/>
    <xf numFmtId="164" fontId="35" fillId="3" borderId="0" xfId="2" applyNumberFormat="1" applyFont="1" applyFill="1" applyBorder="1" applyAlignment="1" applyProtection="1">
      <alignment horizontal="center" vertical="center" wrapText="1"/>
      <protection hidden="1"/>
    </xf>
    <xf numFmtId="164" fontId="31" fillId="0" borderId="0" xfId="2" applyNumberFormat="1" applyFont="1" applyFill="1" applyAlignment="1" applyProtection="1">
      <alignment horizontal="left" indent="8"/>
      <protection hidden="1"/>
    </xf>
    <xf numFmtId="0" fontId="12" fillId="0" borderId="13" xfId="0" applyFont="1" applyBorder="1" applyProtection="1">
      <protection hidden="1"/>
    </xf>
    <xf numFmtId="164" fontId="37" fillId="0" borderId="0" xfId="12" applyNumberFormat="1" applyFont="1" applyFill="1" applyBorder="1" applyAlignment="1" applyProtection="1">
      <alignment horizontal="left" wrapText="1"/>
      <protection hidden="1"/>
    </xf>
    <xf numFmtId="164" fontId="34" fillId="0" borderId="0" xfId="2" applyNumberFormat="1" applyFont="1" applyFill="1" applyBorder="1" applyAlignment="1" applyProtection="1">
      <alignment horizontal="left" wrapText="1"/>
      <protection hidden="1"/>
    </xf>
    <xf numFmtId="164" fontId="14" fillId="0" borderId="0" xfId="2" applyNumberFormat="1" applyFont="1" applyFill="1" applyBorder="1" applyProtection="1">
      <protection hidden="1"/>
    </xf>
    <xf numFmtId="164" fontId="31" fillId="0" borderId="0" xfId="2" applyNumberFormat="1" applyFont="1" applyFill="1" applyBorder="1" applyAlignment="1" applyProtection="1">
      <alignment horizontal="left" indent="1"/>
      <protection hidden="1"/>
    </xf>
    <xf numFmtId="0" fontId="12" fillId="0" borderId="0" xfId="0" applyFont="1" applyFill="1" applyBorder="1" applyAlignment="1" applyProtection="1">
      <protection hidden="1"/>
    </xf>
    <xf numFmtId="0" fontId="31" fillId="0" borderId="0" xfId="0" applyFont="1"/>
    <xf numFmtId="164" fontId="19" fillId="0" borderId="2" xfId="2" applyNumberFormat="1" applyFont="1" applyBorder="1" applyAlignment="1" applyProtection="1">
      <alignment horizontal="center" vertical="center" wrapText="1"/>
      <protection hidden="1"/>
    </xf>
    <xf numFmtId="0" fontId="38" fillId="0" borderId="0" xfId="12" applyFont="1" applyFill="1" applyAlignment="1">
      <alignment vertical="top"/>
    </xf>
    <xf numFmtId="164" fontId="19" fillId="0" borderId="3" xfId="2" applyNumberFormat="1" applyFont="1" applyBorder="1" applyAlignment="1" applyProtection="1">
      <alignment horizontal="center" vertical="center" wrapText="1"/>
      <protection hidden="1"/>
    </xf>
    <xf numFmtId="164" fontId="19" fillId="0" borderId="3" xfId="2" applyNumberFormat="1" applyFont="1" applyFill="1" applyBorder="1" applyAlignment="1" applyProtection="1">
      <alignment horizontal="center" vertical="center" wrapText="1"/>
      <protection hidden="1"/>
    </xf>
    <xf numFmtId="164" fontId="19" fillId="0" borderId="2" xfId="2" applyNumberFormat="1" applyFont="1" applyFill="1" applyBorder="1" applyAlignment="1">
      <alignment horizontal="center" vertical="center" wrapText="1"/>
    </xf>
    <xf numFmtId="0" fontId="11" fillId="0" borderId="9" xfId="0" applyFont="1" applyFill="1" applyBorder="1" applyAlignment="1">
      <alignment horizontal="center" vertical="center"/>
    </xf>
    <xf numFmtId="0" fontId="19" fillId="0" borderId="2" xfId="3" applyFont="1" applyFill="1" applyBorder="1" applyAlignment="1">
      <alignment horizontal="center" vertical="center" wrapText="1"/>
    </xf>
    <xf numFmtId="0" fontId="19" fillId="0" borderId="2" xfId="1" applyFont="1" applyFill="1" applyBorder="1" applyAlignment="1">
      <alignment horizontal="center" vertical="center" wrapText="1"/>
    </xf>
    <xf numFmtId="1" fontId="19" fillId="0" borderId="2" xfId="1" applyNumberFormat="1" applyFont="1" applyFill="1" applyBorder="1" applyAlignment="1">
      <alignment horizontal="center" vertical="center" wrapText="1"/>
    </xf>
    <xf numFmtId="164" fontId="19" fillId="0" borderId="2" xfId="1" applyNumberFormat="1" applyFont="1" applyFill="1" applyBorder="1" applyAlignment="1">
      <alignment horizontal="center" vertical="center" wrapText="1"/>
    </xf>
    <xf numFmtId="1" fontId="19" fillId="0" borderId="2" xfId="4" applyNumberFormat="1" applyFont="1" applyFill="1" applyBorder="1" applyAlignment="1">
      <alignment horizontal="center" vertical="center"/>
    </xf>
    <xf numFmtId="0" fontId="19" fillId="0" borderId="9" xfId="3" applyFont="1" applyFill="1" applyBorder="1" applyAlignment="1">
      <alignment horizontal="center" vertical="center" wrapText="1"/>
    </xf>
    <xf numFmtId="164" fontId="19" fillId="0" borderId="2" xfId="0" applyNumberFormat="1" applyFont="1" applyFill="1" applyBorder="1" applyAlignment="1">
      <alignment horizontal="center" vertical="center" wrapText="1"/>
    </xf>
    <xf numFmtId="164" fontId="19" fillId="0" borderId="9" xfId="2" applyNumberFormat="1" applyFont="1" applyFill="1" applyBorder="1" applyAlignment="1">
      <alignment horizontal="center" vertical="center" wrapText="1"/>
    </xf>
    <xf numFmtId="0" fontId="19" fillId="0" borderId="9" xfId="1" applyFont="1" applyFill="1" applyBorder="1" applyAlignment="1">
      <alignment horizontal="center" vertical="center" wrapText="1"/>
    </xf>
    <xf numFmtId="0" fontId="19" fillId="0" borderId="5" xfId="11" applyFont="1" applyFill="1" applyBorder="1" applyAlignment="1">
      <alignment horizontal="center" vertical="center" wrapText="1"/>
    </xf>
    <xf numFmtId="0" fontId="19" fillId="0" borderId="9" xfId="11" applyFont="1" applyFill="1" applyBorder="1" applyAlignment="1">
      <alignment horizontal="center" vertical="center" wrapText="1"/>
    </xf>
    <xf numFmtId="164" fontId="14" fillId="0" borderId="2" xfId="2" applyNumberFormat="1" applyFont="1" applyFill="1" applyBorder="1" applyAlignment="1">
      <alignment horizontal="center" vertical="center" wrapText="1"/>
    </xf>
    <xf numFmtId="3" fontId="19" fillId="0" borderId="0" xfId="2" applyNumberFormat="1" applyFont="1" applyFill="1"/>
    <xf numFmtId="3" fontId="19" fillId="0" borderId="0" xfId="1" applyNumberFormat="1" applyFont="1" applyFill="1"/>
    <xf numFmtId="3" fontId="19" fillId="0" borderId="0" xfId="1" applyNumberFormat="1" applyFont="1" applyFill="1" applyBorder="1"/>
    <xf numFmtId="3" fontId="22" fillId="0" borderId="0" xfId="7" applyNumberFormat="1" applyFont="1" applyFill="1"/>
    <xf numFmtId="3" fontId="7" fillId="0" borderId="0" xfId="0" applyNumberFormat="1" applyFont="1" applyFill="1"/>
    <xf numFmtId="3" fontId="19" fillId="0" borderId="2" xfId="4" applyNumberFormat="1" applyFont="1" applyFill="1" applyBorder="1" applyAlignment="1">
      <alignment horizontal="center" vertical="center"/>
    </xf>
    <xf numFmtId="3" fontId="19" fillId="0" borderId="2" xfId="4" applyNumberFormat="1" applyFont="1" applyFill="1" applyBorder="1" applyAlignment="1">
      <alignment horizontal="center"/>
    </xf>
    <xf numFmtId="3" fontId="19" fillId="0" borderId="0" xfId="1" applyNumberFormat="1" applyFont="1" applyFill="1" applyAlignment="1">
      <alignment horizontal="center" vertical="center"/>
    </xf>
    <xf numFmtId="3" fontId="19" fillId="0" borderId="0" xfId="13" applyNumberFormat="1" applyFont="1" applyFill="1" applyBorder="1"/>
    <xf numFmtId="3" fontId="0" fillId="0" borderId="0" xfId="0" applyNumberFormat="1" applyFont="1" applyFill="1"/>
    <xf numFmtId="3" fontId="8" fillId="0" borderId="0" xfId="0" applyNumberFormat="1" applyFont="1" applyFill="1"/>
    <xf numFmtId="3" fontId="11" fillId="0" borderId="0" xfId="0" applyNumberFormat="1" applyFont="1"/>
    <xf numFmtId="3" fontId="0" fillId="0" borderId="0" xfId="0" applyNumberFormat="1" applyFont="1"/>
    <xf numFmtId="164" fontId="19" fillId="0" borderId="2" xfId="2" applyNumberFormat="1" applyFont="1" applyFill="1" applyBorder="1" applyAlignment="1">
      <alignment horizontal="center" vertical="center" wrapText="1"/>
    </xf>
    <xf numFmtId="166" fontId="21" fillId="0" borderId="0" xfId="1" applyNumberFormat="1" applyFont="1" applyFill="1" applyAlignment="1">
      <alignment horizontal="left"/>
    </xf>
    <xf numFmtId="0" fontId="38" fillId="0" borderId="0" xfId="12" applyFont="1" applyFill="1" applyAlignment="1">
      <alignment vertical="top" wrapText="1"/>
    </xf>
    <xf numFmtId="0" fontId="19" fillId="0" borderId="9" xfId="4" applyFont="1" applyFill="1" applyBorder="1" applyAlignment="1">
      <alignment horizontal="center"/>
    </xf>
    <xf numFmtId="3" fontId="0" fillId="0" borderId="0" xfId="0" applyNumberFormat="1" applyFont="1" applyFill="1" applyAlignment="1">
      <alignment horizontal="right"/>
    </xf>
    <xf numFmtId="0" fontId="36" fillId="0" borderId="13" xfId="0" applyFont="1" applyBorder="1" applyProtection="1">
      <protection hidden="1"/>
    </xf>
    <xf numFmtId="0" fontId="12" fillId="0" borderId="0" xfId="0" applyFont="1" applyBorder="1" applyProtection="1">
      <protection hidden="1"/>
    </xf>
    <xf numFmtId="170" fontId="19" fillId="0" borderId="2" xfId="11" applyNumberFormat="1" applyFont="1" applyFill="1" applyBorder="1" applyAlignment="1">
      <alignment horizontal="center" vertical="center" wrapText="1"/>
    </xf>
    <xf numFmtId="170" fontId="0" fillId="0" borderId="0" xfId="0" applyNumberFormat="1" applyFont="1" applyFill="1"/>
    <xf numFmtId="0" fontId="39" fillId="0" borderId="0" xfId="0" applyFont="1" applyBorder="1" applyAlignment="1"/>
    <xf numFmtId="0" fontId="11" fillId="0" borderId="0" xfId="0" applyFont="1" applyAlignment="1"/>
    <xf numFmtId="0" fontId="0" fillId="0" borderId="0" xfId="0" applyAlignment="1"/>
    <xf numFmtId="0" fontId="28" fillId="0" borderId="0" xfId="12" applyFont="1" applyFill="1" applyAlignment="1"/>
    <xf numFmtId="164" fontId="19" fillId="0" borderId="2" xfId="2" applyNumberFormat="1" applyFont="1" applyFill="1" applyBorder="1" applyAlignment="1">
      <alignment horizontal="center" vertical="center" wrapText="1"/>
    </xf>
    <xf numFmtId="0" fontId="19" fillId="0" borderId="2" xfId="3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right"/>
    </xf>
    <xf numFmtId="0" fontId="40" fillId="0" borderId="0" xfId="0" applyNumberFormat="1" applyFont="1" applyBorder="1" applyAlignment="1">
      <alignment horizontal="center" vertical="top" wrapText="1"/>
    </xf>
    <xf numFmtId="3" fontId="41" fillId="0" borderId="0" xfId="0" applyNumberFormat="1" applyFont="1" applyFill="1" applyBorder="1" applyAlignment="1">
      <alignment horizontal="left" vertical="top" wrapText="1"/>
    </xf>
    <xf numFmtId="0" fontId="40" fillId="0" borderId="0" xfId="0" applyFont="1" applyBorder="1" applyAlignment="1">
      <alignment wrapText="1"/>
    </xf>
    <xf numFmtId="3" fontId="41" fillId="0" borderId="0" xfId="0" applyNumberFormat="1" applyFont="1" applyFill="1" applyBorder="1" applyAlignment="1">
      <alignment vertical="top" wrapText="1"/>
    </xf>
    <xf numFmtId="1" fontId="41" fillId="0" borderId="0" xfId="0" applyNumberFormat="1" applyFont="1" applyFill="1" applyBorder="1" applyAlignment="1">
      <alignment horizontal="left" vertical="top" wrapText="1"/>
    </xf>
    <xf numFmtId="0" fontId="41" fillId="0" borderId="0" xfId="0" applyFont="1" applyFill="1" applyBorder="1" applyAlignment="1">
      <alignment horizontal="left" vertical="top" wrapText="1"/>
    </xf>
    <xf numFmtId="0" fontId="41" fillId="0" borderId="0" xfId="17" applyFont="1" applyFill="1" applyBorder="1" applyAlignment="1">
      <alignment horizontal="left" vertical="top" wrapText="1"/>
    </xf>
    <xf numFmtId="170" fontId="0" fillId="0" borderId="0" xfId="0" applyNumberFormat="1" applyFont="1" applyFill="1" applyAlignment="1">
      <alignment horizontal="right"/>
    </xf>
    <xf numFmtId="164" fontId="19" fillId="0" borderId="2" xfId="2" applyNumberFormat="1" applyFont="1" applyFill="1" applyBorder="1" applyAlignment="1">
      <alignment horizontal="center" vertical="center" wrapText="1"/>
    </xf>
    <xf numFmtId="0" fontId="39" fillId="0" borderId="0" xfId="0" applyNumberFormat="1" applyFont="1" applyBorder="1" applyAlignment="1">
      <alignment horizontal="center" vertical="top" wrapText="1"/>
    </xf>
    <xf numFmtId="0" fontId="39" fillId="0" borderId="0" xfId="0" applyFont="1" applyBorder="1" applyAlignment="1">
      <alignment wrapText="1"/>
    </xf>
    <xf numFmtId="0" fontId="12" fillId="0" borderId="0" xfId="0" applyFont="1" applyAlignment="1">
      <alignment horizontal="right"/>
    </xf>
    <xf numFmtId="0" fontId="19" fillId="0" borderId="2" xfId="4" applyFont="1" applyFill="1" applyBorder="1" applyAlignment="1">
      <alignment horizontal="center" vertical="center"/>
    </xf>
    <xf numFmtId="3" fontId="19" fillId="0" borderId="0" xfId="1" applyNumberFormat="1" applyFont="1" applyFill="1" applyAlignment="1">
      <alignment horizontal="right"/>
    </xf>
    <xf numFmtId="3" fontId="19" fillId="0" borderId="0" xfId="1" applyNumberFormat="1" applyFont="1" applyFill="1" applyAlignment="1"/>
    <xf numFmtId="0" fontId="27" fillId="0" borderId="13" xfId="12" applyFont="1" applyBorder="1" applyAlignment="1">
      <alignment horizontal="left" wrapText="1" indent="1"/>
    </xf>
    <xf numFmtId="166" fontId="14" fillId="0" borderId="0" xfId="1" applyNumberFormat="1" applyFont="1" applyFill="1" applyAlignment="1" applyProtection="1">
      <alignment horizontal="center"/>
      <protection hidden="1"/>
    </xf>
    <xf numFmtId="164" fontId="14" fillId="0" borderId="0" xfId="2" applyNumberFormat="1" applyFont="1" applyAlignment="1" applyProtection="1">
      <alignment horizontal="center"/>
      <protection hidden="1"/>
    </xf>
    <xf numFmtId="165" fontId="19" fillId="0" borderId="1" xfId="0" applyNumberFormat="1" applyFont="1" applyBorder="1" applyAlignment="1" applyProtection="1">
      <alignment horizontal="center" vertical="center"/>
      <protection hidden="1"/>
    </xf>
    <xf numFmtId="165" fontId="19" fillId="0" borderId="6" xfId="0" applyNumberFormat="1" applyFont="1" applyBorder="1" applyAlignment="1" applyProtection="1">
      <alignment horizontal="center" vertical="center"/>
      <protection hidden="1"/>
    </xf>
    <xf numFmtId="164" fontId="19" fillId="0" borderId="2" xfId="2" applyNumberFormat="1" applyFont="1" applyBorder="1" applyAlignment="1" applyProtection="1">
      <alignment horizontal="center" vertical="center" wrapText="1"/>
      <protection hidden="1"/>
    </xf>
    <xf numFmtId="164" fontId="19" fillId="0" borderId="3" xfId="2" applyNumberFormat="1" applyFont="1" applyBorder="1" applyAlignment="1" applyProtection="1">
      <alignment horizontal="center" vertical="center" wrapText="1"/>
      <protection hidden="1"/>
    </xf>
    <xf numFmtId="165" fontId="11" fillId="0" borderId="5" xfId="0" applyNumberFormat="1" applyFont="1" applyFill="1" applyBorder="1" applyAlignment="1" applyProtection="1">
      <alignment horizontal="center" vertical="center"/>
      <protection hidden="1"/>
    </xf>
    <xf numFmtId="165" fontId="11" fillId="0" borderId="2" xfId="0" applyNumberFormat="1" applyFont="1" applyFill="1" applyBorder="1" applyAlignment="1" applyProtection="1">
      <alignment horizontal="center" vertical="center"/>
      <protection hidden="1"/>
    </xf>
    <xf numFmtId="164" fontId="19" fillId="0" borderId="2" xfId="2" applyNumberFormat="1" applyFont="1" applyFill="1" applyBorder="1" applyAlignment="1" applyProtection="1">
      <alignment horizontal="center" vertical="center" wrapText="1"/>
      <protection hidden="1"/>
    </xf>
    <xf numFmtId="164" fontId="19" fillId="0" borderId="3" xfId="2" applyNumberFormat="1" applyFont="1" applyFill="1" applyBorder="1" applyAlignment="1" applyProtection="1">
      <alignment horizontal="center" vertical="center" wrapText="1"/>
      <protection hidden="1"/>
    </xf>
    <xf numFmtId="164" fontId="14" fillId="0" borderId="0" xfId="2" applyNumberFormat="1" applyFont="1" applyFill="1" applyBorder="1" applyAlignment="1" applyProtection="1">
      <alignment horizontal="left" vertical="top" wrapText="1"/>
      <protection hidden="1"/>
    </xf>
    <xf numFmtId="164" fontId="14" fillId="0" borderId="11" xfId="2" applyNumberFormat="1" applyFont="1" applyFill="1" applyBorder="1" applyAlignment="1" applyProtection="1">
      <alignment horizontal="left" vertical="top" wrapText="1"/>
      <protection hidden="1"/>
    </xf>
    <xf numFmtId="164" fontId="19" fillId="0" borderId="2" xfId="2" applyNumberFormat="1" applyFont="1" applyFill="1" applyBorder="1" applyAlignment="1">
      <alignment horizontal="center" vertical="center" wrapText="1"/>
    </xf>
    <xf numFmtId="164" fontId="19" fillId="0" borderId="2" xfId="2" applyNumberFormat="1" applyFont="1" applyFill="1" applyBorder="1" applyAlignment="1">
      <alignment vertical="center" wrapText="1"/>
    </xf>
    <xf numFmtId="1" fontId="19" fillId="0" borderId="2" xfId="2" applyNumberFormat="1" applyFont="1" applyFill="1" applyBorder="1" applyAlignment="1">
      <alignment horizontal="center" vertical="center"/>
    </xf>
    <xf numFmtId="0" fontId="19" fillId="0" borderId="2" xfId="2" applyFont="1" applyFill="1" applyBorder="1" applyAlignment="1"/>
    <xf numFmtId="164" fontId="19" fillId="0" borderId="2" xfId="2" applyNumberFormat="1" applyFont="1" applyFill="1" applyBorder="1" applyAlignment="1">
      <alignment horizontal="left"/>
    </xf>
    <xf numFmtId="164" fontId="19" fillId="0" borderId="2" xfId="2" applyNumberFormat="1" applyFont="1" applyFill="1" applyBorder="1" applyAlignment="1">
      <alignment vertical="top" wrapText="1"/>
    </xf>
    <xf numFmtId="0" fontId="19" fillId="0" borderId="2" xfId="2" applyFont="1" applyFill="1" applyBorder="1" applyAlignment="1">
      <alignment vertical="top" wrapText="1"/>
    </xf>
    <xf numFmtId="0" fontId="19" fillId="0" borderId="2" xfId="2" applyFont="1" applyFill="1" applyBorder="1" applyAlignment="1">
      <alignment vertical="top"/>
    </xf>
    <xf numFmtId="164" fontId="19" fillId="0" borderId="2" xfId="2" applyNumberFormat="1" applyFont="1" applyFill="1" applyBorder="1" applyAlignment="1">
      <alignment horizontal="center" vertical="center"/>
    </xf>
    <xf numFmtId="0" fontId="20" fillId="0" borderId="0" xfId="0" applyFont="1" applyFill="1" applyAlignment="1">
      <alignment vertical="top" wrapText="1"/>
    </xf>
    <xf numFmtId="0" fontId="10" fillId="0" borderId="0" xfId="0" applyFont="1" applyFill="1" applyAlignment="1">
      <alignment vertical="top" wrapText="1"/>
    </xf>
    <xf numFmtId="0" fontId="11" fillId="0" borderId="7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9" fillId="0" borderId="2" xfId="3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9" fillId="0" borderId="3" xfId="3" applyFont="1" applyFill="1" applyBorder="1" applyAlignment="1">
      <alignment horizontal="center" vertical="center" wrapText="1"/>
    </xf>
    <xf numFmtId="0" fontId="19" fillId="0" borderId="4" xfId="3" applyFont="1" applyFill="1" applyBorder="1" applyAlignment="1">
      <alignment horizontal="center" vertical="center" wrapText="1"/>
    </xf>
    <xf numFmtId="0" fontId="19" fillId="0" borderId="5" xfId="3" applyFont="1" applyFill="1" applyBorder="1" applyAlignment="1">
      <alignment horizontal="center" vertical="center" wrapText="1"/>
    </xf>
    <xf numFmtId="0" fontId="19" fillId="0" borderId="10" xfId="3" applyFont="1" applyFill="1" applyBorder="1" applyAlignment="1">
      <alignment horizontal="center" vertical="center" wrapText="1"/>
    </xf>
    <xf numFmtId="0" fontId="19" fillId="0" borderId="11" xfId="3" applyFont="1" applyFill="1" applyBorder="1" applyAlignment="1">
      <alignment horizontal="center" vertical="center" wrapText="1"/>
    </xf>
    <xf numFmtId="0" fontId="19" fillId="0" borderId="1" xfId="3" applyFont="1" applyFill="1" applyBorder="1" applyAlignment="1">
      <alignment horizontal="center" vertical="center" wrapText="1"/>
    </xf>
    <xf numFmtId="0" fontId="19" fillId="0" borderId="12" xfId="3" applyFont="1" applyFill="1" applyBorder="1" applyAlignment="1">
      <alignment horizontal="center" vertical="center" wrapText="1"/>
    </xf>
    <xf numFmtId="0" fontId="19" fillId="0" borderId="13" xfId="3" applyFont="1" applyFill="1" applyBorder="1" applyAlignment="1">
      <alignment horizontal="center" vertical="center" wrapText="1"/>
    </xf>
    <xf numFmtId="0" fontId="19" fillId="0" borderId="6" xfId="3" applyFont="1" applyFill="1" applyBorder="1" applyAlignment="1">
      <alignment horizontal="center" vertical="center" wrapText="1"/>
    </xf>
    <xf numFmtId="0" fontId="19" fillId="0" borderId="2" xfId="1" applyFont="1" applyFill="1" applyBorder="1" applyAlignment="1">
      <alignment horizontal="center" vertical="center" wrapText="1"/>
    </xf>
    <xf numFmtId="0" fontId="19" fillId="0" borderId="2" xfId="4" applyFont="1" applyFill="1" applyBorder="1" applyAlignment="1">
      <alignment horizontal="center" vertical="center" wrapText="1"/>
    </xf>
    <xf numFmtId="0" fontId="19" fillId="0" borderId="2" xfId="8" applyFont="1" applyFill="1" applyBorder="1" applyAlignment="1">
      <alignment horizontal="center"/>
    </xf>
    <xf numFmtId="166" fontId="21" fillId="0" borderId="0" xfId="1" applyNumberFormat="1" applyFont="1" applyFill="1" applyAlignment="1">
      <alignment horizontal="left"/>
    </xf>
    <xf numFmtId="0" fontId="19" fillId="0" borderId="0" xfId="4" applyFont="1" applyFill="1" applyAlignment="1">
      <alignment horizontal="left"/>
    </xf>
    <xf numFmtId="1" fontId="19" fillId="0" borderId="2" xfId="8" applyNumberFormat="1" applyFont="1" applyFill="1" applyBorder="1" applyAlignment="1">
      <alignment horizontal="center" vertical="center"/>
    </xf>
    <xf numFmtId="0" fontId="19" fillId="0" borderId="2" xfId="4" applyFont="1" applyFill="1" applyBorder="1" applyAlignment="1"/>
    <xf numFmtId="0" fontId="19" fillId="0" borderId="2" xfId="8" applyFont="1" applyFill="1" applyBorder="1" applyAlignment="1">
      <alignment horizontal="center" vertical="center"/>
    </xf>
    <xf numFmtId="0" fontId="19" fillId="0" borderId="2" xfId="4" applyFont="1" applyFill="1" applyBorder="1" applyAlignment="1">
      <alignment horizontal="center" vertical="center"/>
    </xf>
    <xf numFmtId="0" fontId="38" fillId="0" borderId="0" xfId="12" applyFont="1" applyFill="1" applyAlignment="1">
      <alignment vertical="top" wrapText="1"/>
    </xf>
    <xf numFmtId="0" fontId="38" fillId="0" borderId="0" xfId="12" applyFont="1" applyFill="1" applyAlignment="1"/>
    <xf numFmtId="1" fontId="19" fillId="0" borderId="2" xfId="1" applyNumberFormat="1" applyFont="1" applyFill="1" applyBorder="1" applyAlignment="1">
      <alignment horizontal="center" vertical="center" wrapText="1"/>
    </xf>
    <xf numFmtId="164" fontId="19" fillId="0" borderId="2" xfId="1" applyNumberFormat="1" applyFont="1" applyFill="1" applyBorder="1" applyAlignment="1">
      <alignment horizontal="center" vertical="center" wrapText="1"/>
    </xf>
    <xf numFmtId="0" fontId="38" fillId="0" borderId="0" xfId="12" applyFont="1" applyFill="1" applyAlignment="1">
      <alignment wrapText="1"/>
    </xf>
    <xf numFmtId="166" fontId="19" fillId="0" borderId="0" xfId="1" applyNumberFormat="1" applyFont="1" applyFill="1" applyAlignment="1">
      <alignment horizontal="left"/>
    </xf>
    <xf numFmtId="1" fontId="19" fillId="0" borderId="2" xfId="4" applyNumberFormat="1" applyFont="1" applyFill="1" applyBorder="1" applyAlignment="1">
      <alignment horizontal="center" vertical="center"/>
    </xf>
    <xf numFmtId="0" fontId="38" fillId="0" borderId="0" xfId="12" applyFont="1" applyFill="1" applyAlignment="1">
      <alignment horizontal="left" vertical="top" wrapText="1"/>
    </xf>
    <xf numFmtId="0" fontId="19" fillId="0" borderId="7" xfId="3" applyFont="1" applyFill="1" applyBorder="1" applyAlignment="1">
      <alignment horizontal="center" vertical="center" wrapText="1"/>
    </xf>
    <xf numFmtId="0" fontId="19" fillId="0" borderId="9" xfId="3" applyFont="1" applyFill="1" applyBorder="1" applyAlignment="1">
      <alignment horizontal="center" vertical="center" wrapText="1"/>
    </xf>
    <xf numFmtId="0" fontId="19" fillId="0" borderId="7" xfId="1" applyFont="1" applyFill="1" applyBorder="1" applyAlignment="1">
      <alignment horizontal="center" vertical="center" wrapText="1"/>
    </xf>
    <xf numFmtId="0" fontId="19" fillId="0" borderId="8" xfId="4" applyFont="1" applyFill="1" applyBorder="1" applyAlignment="1">
      <alignment horizontal="center" vertical="center" wrapText="1"/>
    </xf>
    <xf numFmtId="0" fontId="19" fillId="0" borderId="9" xfId="4" applyFont="1" applyFill="1" applyBorder="1" applyAlignment="1">
      <alignment horizontal="center" vertical="center" wrapText="1"/>
    </xf>
    <xf numFmtId="0" fontId="19" fillId="0" borderId="7" xfId="4" applyFont="1" applyFill="1" applyBorder="1" applyAlignment="1">
      <alignment horizontal="center" vertical="center" wrapText="1"/>
    </xf>
    <xf numFmtId="0" fontId="19" fillId="0" borderId="3" xfId="8" applyFont="1" applyFill="1" applyBorder="1" applyAlignment="1">
      <alignment horizontal="center"/>
    </xf>
    <xf numFmtId="0" fontId="19" fillId="0" borderId="4" xfId="8" applyFont="1" applyFill="1" applyBorder="1" applyAlignment="1">
      <alignment horizontal="center"/>
    </xf>
    <xf numFmtId="0" fontId="19" fillId="0" borderId="1" xfId="8" applyFont="1" applyFill="1" applyBorder="1" applyAlignment="1">
      <alignment horizontal="center"/>
    </xf>
    <xf numFmtId="0" fontId="19" fillId="0" borderId="10" xfId="1" applyFont="1" applyFill="1" applyBorder="1" applyAlignment="1">
      <alignment horizontal="center" vertical="center" wrapText="1"/>
    </xf>
    <xf numFmtId="0" fontId="19" fillId="0" borderId="14" xfId="4" applyFont="1" applyFill="1" applyBorder="1" applyAlignment="1">
      <alignment horizontal="center" vertical="center" wrapText="1"/>
    </xf>
    <xf numFmtId="0" fontId="19" fillId="0" borderId="12" xfId="4" applyFont="1" applyFill="1" applyBorder="1" applyAlignment="1">
      <alignment horizontal="center" vertical="center" wrapText="1"/>
    </xf>
    <xf numFmtId="1" fontId="19" fillId="0" borderId="7" xfId="8" applyNumberFormat="1" applyFont="1" applyFill="1" applyBorder="1" applyAlignment="1">
      <alignment horizontal="center" vertical="center"/>
    </xf>
    <xf numFmtId="1" fontId="19" fillId="0" borderId="8" xfId="8" applyNumberFormat="1" applyFont="1" applyFill="1" applyBorder="1" applyAlignment="1">
      <alignment horizontal="center" vertical="center"/>
    </xf>
    <xf numFmtId="0" fontId="19" fillId="0" borderId="8" xfId="4" applyFont="1" applyFill="1" applyBorder="1" applyAlignment="1"/>
    <xf numFmtId="0" fontId="19" fillId="0" borderId="9" xfId="4" applyFont="1" applyFill="1" applyBorder="1" applyAlignment="1"/>
    <xf numFmtId="0" fontId="19" fillId="0" borderId="1" xfId="8" applyFont="1" applyFill="1" applyBorder="1" applyAlignment="1">
      <alignment horizontal="center" vertical="center"/>
    </xf>
    <xf numFmtId="0" fontId="19" fillId="0" borderId="15" xfId="8" applyFont="1" applyFill="1" applyBorder="1" applyAlignment="1">
      <alignment horizontal="center" vertical="center"/>
    </xf>
    <xf numFmtId="0" fontId="19" fillId="0" borderId="15" xfId="4" applyFont="1" applyFill="1" applyBorder="1" applyAlignment="1">
      <alignment horizontal="center" vertical="center"/>
    </xf>
    <xf numFmtId="0" fontId="19" fillId="0" borderId="6" xfId="4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164" fontId="19" fillId="0" borderId="2" xfId="0" applyNumberFormat="1" applyFont="1" applyFill="1" applyBorder="1" applyAlignment="1">
      <alignment horizontal="center" vertical="center" wrapText="1"/>
    </xf>
    <xf numFmtId="164" fontId="19" fillId="0" borderId="7" xfId="2" applyNumberFormat="1" applyFont="1" applyFill="1" applyBorder="1" applyAlignment="1">
      <alignment horizontal="center" vertical="center" wrapText="1"/>
    </xf>
    <xf numFmtId="164" fontId="19" fillId="0" borderId="8" xfId="2" applyNumberFormat="1" applyFont="1" applyFill="1" applyBorder="1" applyAlignment="1">
      <alignment horizontal="center" vertical="center" wrapText="1"/>
    </xf>
    <xf numFmtId="164" fontId="19" fillId="0" borderId="9" xfId="2" applyNumberFormat="1" applyFont="1" applyFill="1" applyBorder="1" applyAlignment="1">
      <alignment horizontal="center" vertical="center" wrapText="1"/>
    </xf>
    <xf numFmtId="0" fontId="19" fillId="0" borderId="8" xfId="1" applyFont="1" applyFill="1" applyBorder="1" applyAlignment="1">
      <alignment horizontal="center" vertical="center" wrapText="1"/>
    </xf>
    <xf numFmtId="0" fontId="19" fillId="0" borderId="9" xfId="1" applyFont="1" applyFill="1" applyBorder="1" applyAlignment="1">
      <alignment horizontal="center" vertical="center" wrapText="1"/>
    </xf>
    <xf numFmtId="0" fontId="38" fillId="0" borderId="0" xfId="12" applyFont="1" applyFill="1" applyAlignment="1">
      <alignment horizontal="left" wrapText="1"/>
    </xf>
    <xf numFmtId="0" fontId="19" fillId="0" borderId="5" xfId="11" applyFont="1" applyFill="1" applyBorder="1" applyAlignment="1">
      <alignment horizontal="center" vertical="center" wrapText="1"/>
    </xf>
    <xf numFmtId="0" fontId="19" fillId="0" borderId="7" xfId="11" applyFont="1" applyFill="1" applyBorder="1" applyAlignment="1">
      <alignment horizontal="center" vertical="center" wrapText="1"/>
    </xf>
    <xf numFmtId="0" fontId="19" fillId="0" borderId="8" xfId="11" applyFont="1" applyFill="1" applyBorder="1" applyAlignment="1">
      <alignment horizontal="center" vertical="center" wrapText="1"/>
    </xf>
    <xf numFmtId="0" fontId="19" fillId="0" borderId="9" xfId="11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14" fontId="11" fillId="0" borderId="2" xfId="0" applyNumberFormat="1" applyFont="1" applyBorder="1" applyAlignment="1">
      <alignment horizontal="center" wrapText="1"/>
    </xf>
    <xf numFmtId="14" fontId="11" fillId="0" borderId="2" xfId="0" applyNumberFormat="1" applyFont="1" applyFill="1" applyBorder="1" applyAlignment="1">
      <alignment horizontal="center" vertical="center"/>
    </xf>
    <xf numFmtId="164" fontId="14" fillId="0" borderId="2" xfId="2" applyNumberFormat="1" applyFont="1" applyFill="1" applyBorder="1" applyAlignment="1">
      <alignment horizontal="center" vertical="center" wrapText="1"/>
    </xf>
    <xf numFmtId="164" fontId="14" fillId="0" borderId="2" xfId="2" applyNumberFormat="1" applyFont="1" applyFill="1" applyBorder="1" applyAlignment="1" applyProtection="1">
      <alignment horizontal="center" vertical="top" wrapText="1"/>
      <protection hidden="1"/>
    </xf>
  </cellXfs>
  <cellStyles count="18">
    <cellStyle name="Comma [0]" xfId="5"/>
    <cellStyle name="Currency [0]" xfId="6"/>
    <cellStyle name="Гіперпосилання" xfId="12" builtinId="8"/>
    <cellStyle name="Гіперпосилання 2" xfId="14"/>
    <cellStyle name="Гіперпосилання 3" xfId="15"/>
    <cellStyle name="Звичайний" xfId="0" builtinId="0"/>
    <cellStyle name="Звичайний 2" xfId="16"/>
    <cellStyle name="Обычный 2" xfId="4"/>
    <cellStyle name="Обычный 2 2" xfId="9"/>
    <cellStyle name="Обычный 3" xfId="7"/>
    <cellStyle name="Обычный_3.3-Loans" xfId="1"/>
    <cellStyle name="Обычный_3.3-Loans 2" xfId="13"/>
    <cellStyle name="Обычный_5.8nd" xfId="8"/>
    <cellStyle name="Обычный_Ukraine FSI-MT_(Oct,2006)ukr2" xfId="11"/>
    <cellStyle name="Обычный_Депозити за регіонами" xfId="2"/>
    <cellStyle name="Обычный_Кредити за регіонами" xfId="3"/>
    <cellStyle name="Обычный_Кредити за регіонами 3" xfId="10"/>
    <cellStyle name="Обычный_Лист1" xfId="17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u-100\vol1\MANI\&#1052;&#1086;&#1080;%20&#1092;&#1072;&#1081;&#1083;&#1099;\&#1064;&#1072;&#1073;&#1083;&#1086;&#1085;&#1099;%20&#1048;&#1083;&#1100;&#1085;&#1080;&#1094;&#1082;&#1086;&#1081;\&#1052;&#1086;&#1080;%20&#1076;&#1086;&#1082;&#1091;&#1084;&#1077;&#1085;&#1090;&#1099;\&#1041;&#1102;&#1083;&#1077;&#1090;&#1077;&#1085;&#1100;\&#1056;&#1086;&#1079;&#1088;&#1072;&#1093;&#1091;&#1085;&#1086;&#1082;%20&#1087;&#1086;&#1082;&#1072;&#1079;&#1085;&#1080;&#1082;&#1110;&#1074;%20&#1084;&#1086;&#1085;.%20&#1089;&#1090;-&#1082;&#1080;\&#1056;&#1086;&#1079;&#1088;&#1072;&#1093;&#1091;&#1085;&#1086;&#1082;%20&#1084;&#1091;&#1083;&#1100;&#1090;&#1080;&#1087;&#1083;&#1110;&#1082;&#1072;&#1090;&#1086;&#1088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u-100\vol1\My%20Documents\MyDoc\MyDoc\&#1052;&#1086;&#1080;%20&#1092;&#1072;&#1081;&#1083;&#1099;\&#1056;&#1086;&#1073;&#1086;&#1095;i%20&#1090;&#1072;&#1073;&#1083;&#1080;&#1094;i%20&#1076;&#1086;%20&#1073;&#1102;&#1083;&#1077;&#1090;&#1077;&#1085;&#1103;\00001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ROST/&#1064;&#1072;&#1073;&#1083;&#1086;&#1085;&#1099;-&#1088;&#1077;&#1075;&#1110;&#1086;&#1085;&#1072;&#1083;&#1100;&#1085;&#1080;&#1081;%20&#1088;&#1086;&#1079;&#1088;&#1110;&#1079;/&#1056;&#1086;&#1073;&#1086;&#1095;&#1110;/sourc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ank.gov.ua/&#1052;&#1086;&#1080;%20&#1076;&#1086;&#1082;&#1091;&#1084;&#1077;&#1085;&#1090;&#1099;/&#1040;&#1088;&#1093;&#1110;&#1074;/&#1076;17-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u-100\vol1\&#1052;&#1086;&#1080;%20&#1076;&#1086;&#1082;&#1091;&#1084;&#1077;&#1085;&#1090;&#1099;\&#1040;&#1088;&#1093;&#1080;&#1074;\&#1047;&#1041;&#1047;%20&#1050;&#1041;&#1059;%20&#1079;&#1072;%2098%20&#1088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u-100\vol1\&#1052;&#1086;&#1080;%20&#1076;&#1086;&#1082;&#1091;&#1084;&#1077;&#1085;&#1090;&#1099;\&#1040;&#1088;&#1093;&#1080;&#1074;\&#1047;&#1041;&#1041;&#1057;&#1059;%20&#1085;&#1072;%2001.11.99%20&#1088;%20&#1079;&#1072;%20&#1089;&#1077;&#1082;&#1090;&#1086;&#1088;&#1072;&#1084;&#1080;%20&#1077;&#1082;&#1086;&#1085;&#1086;&#1084;&#1110;&#1082;&#1080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1090;1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ank.gov.ua/&#1052;&#1086;&#1080;%20&#1076;&#1086;&#1082;&#1091;&#1084;&#1077;&#1085;&#1090;&#1099;/&#1040;&#1088;&#1093;&#1110;&#1074;/&#1090;17-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ank.gov.ua/&#1052;&#1086;&#1080;%20&#1076;&#1086;&#1082;&#1091;&#1084;&#1077;&#1085;&#1090;&#1099;/&#1041;&#1102;&#1083;&#1077;&#1090;&#1077;&#1085;&#1100;/&#1052;&#1072;&#1082;&#1077;&#1090;&#1099;%20&#1090;&#1072;&#1073;&#1083;&#1080;&#1094;%20&#1074;%20&#1073;&#1102;&#1083;&#1077;&#1090;&#1077;&#1085;&#1100;/&#1052;&#1072;&#1082;&#1077;&#1090;&#1080;%20&#1090;&#1072;&#1073;&#1083;&#1080;&#1094;&#1100;%20&#1074;%20&#1073;&#1102;&#1083;&#1077;&#1090;&#1077;&#1085;&#1100;/&#1085;&#1072;%202001%20&#1088;&#1110;&#1082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ank.gov.ua/&#1052;&#1086;&#1080;%20&#1076;&#1086;&#1082;&#1091;&#1084;&#1077;&#1085;&#1090;&#1099;/&#1040;&#1088;&#1093;&#1110;&#1074;/&#1090;17&#1084;&#1073;20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ульт-ор М3, швидкість"/>
      <sheetName val="Лист1"/>
      <sheetName val="Мульт-ор М2, швидкість"/>
    </sheetNames>
    <sheetDataSet>
      <sheetData sheetId="0" refreshError="1"/>
      <sheetData sheetId="1" refreshError="1"/>
      <sheetData sheetId="2" refreshError="1">
        <row r="3">
          <cell r="C3" t="str">
            <v>М2,
млн. грн.</v>
          </cell>
          <cell r="E3" t="str">
            <v>(Мп+Мк)/2,
млн. грн.</v>
          </cell>
        </row>
        <row r="4">
          <cell r="C4">
            <v>1</v>
          </cell>
          <cell r="E4">
            <v>2</v>
          </cell>
        </row>
        <row r="5">
          <cell r="C5">
            <v>12448</v>
          </cell>
          <cell r="E5">
            <v>11717</v>
          </cell>
        </row>
        <row r="6">
          <cell r="C6">
            <v>11919</v>
          </cell>
          <cell r="E6">
            <v>11919</v>
          </cell>
        </row>
        <row r="7">
          <cell r="C7">
            <v>12095</v>
          </cell>
          <cell r="E7">
            <v>12007</v>
          </cell>
        </row>
        <row r="8">
          <cell r="C8">
            <v>12835</v>
          </cell>
          <cell r="E8">
            <v>12465</v>
          </cell>
        </row>
        <row r="9">
          <cell r="C9">
            <v>12835</v>
          </cell>
          <cell r="E9">
            <v>12835</v>
          </cell>
        </row>
        <row r="10">
          <cell r="C10">
            <v>12794</v>
          </cell>
          <cell r="E10">
            <v>12814.5</v>
          </cell>
        </row>
        <row r="11">
          <cell r="C11">
            <v>13116</v>
          </cell>
          <cell r="E11">
            <v>12955</v>
          </cell>
        </row>
        <row r="12">
          <cell r="C12">
            <v>13257</v>
          </cell>
          <cell r="E12">
            <v>13186.5</v>
          </cell>
        </row>
        <row r="13">
          <cell r="C13">
            <v>13257</v>
          </cell>
          <cell r="E13">
            <v>13046</v>
          </cell>
        </row>
        <row r="14">
          <cell r="C14">
            <v>13691</v>
          </cell>
          <cell r="E14">
            <v>13474</v>
          </cell>
        </row>
        <row r="15">
          <cell r="C15">
            <v>13569</v>
          </cell>
          <cell r="E15">
            <v>13630</v>
          </cell>
        </row>
        <row r="16">
          <cell r="C16">
            <v>14142</v>
          </cell>
          <cell r="E16">
            <v>13855.5</v>
          </cell>
        </row>
        <row r="17">
          <cell r="C17">
            <v>14142</v>
          </cell>
          <cell r="E17">
            <v>13699.5</v>
          </cell>
        </row>
        <row r="18">
          <cell r="C18">
            <v>14237</v>
          </cell>
          <cell r="E18">
            <v>14189.5</v>
          </cell>
        </row>
        <row r="19">
          <cell r="C19">
            <v>14538</v>
          </cell>
          <cell r="E19">
            <v>14387.5</v>
          </cell>
        </row>
        <row r="20">
          <cell r="C20">
            <v>15432</v>
          </cell>
          <cell r="E20">
            <v>14985</v>
          </cell>
        </row>
        <row r="21">
          <cell r="C21">
            <v>15432</v>
          </cell>
          <cell r="E21">
            <v>14787</v>
          </cell>
        </row>
        <row r="22">
          <cell r="C22">
            <v>15432</v>
          </cell>
          <cell r="E22">
            <v>13940</v>
          </cell>
        </row>
        <row r="23">
          <cell r="C23">
            <v>14880</v>
          </cell>
          <cell r="E23">
            <v>14880</v>
          </cell>
        </row>
        <row r="24">
          <cell r="C24">
            <v>15090</v>
          </cell>
          <cell r="E24">
            <v>14985</v>
          </cell>
        </row>
        <row r="25">
          <cell r="C25">
            <v>15631</v>
          </cell>
          <cell r="E25">
            <v>15360.5</v>
          </cell>
        </row>
        <row r="26">
          <cell r="C26">
            <v>15631</v>
          </cell>
          <cell r="E26">
            <v>15631</v>
          </cell>
        </row>
        <row r="27">
          <cell r="C27">
            <v>16352</v>
          </cell>
          <cell r="E27">
            <v>15991.5</v>
          </cell>
        </row>
        <row r="28">
          <cell r="C28">
            <v>17161</v>
          </cell>
          <cell r="E28">
            <v>16756.5</v>
          </cell>
        </row>
        <row r="29">
          <cell r="C29">
            <v>18258</v>
          </cell>
          <cell r="E29">
            <v>17709.5</v>
          </cell>
        </row>
        <row r="30">
          <cell r="C30">
            <v>18258</v>
          </cell>
          <cell r="E30">
            <v>16944.5</v>
          </cell>
        </row>
        <row r="31">
          <cell r="C31">
            <v>18498</v>
          </cell>
          <cell r="E31">
            <v>18378</v>
          </cell>
        </row>
        <row r="32">
          <cell r="C32">
            <v>19340</v>
          </cell>
          <cell r="E32">
            <v>18919</v>
          </cell>
        </row>
        <row r="33">
          <cell r="C33">
            <v>20019</v>
          </cell>
          <cell r="E33">
            <v>19679.5</v>
          </cell>
        </row>
        <row r="34">
          <cell r="C34">
            <v>20019</v>
          </cell>
          <cell r="E34">
            <v>19138.5</v>
          </cell>
        </row>
        <row r="35">
          <cell r="C35">
            <v>20402</v>
          </cell>
          <cell r="E35">
            <v>20210.5</v>
          </cell>
        </row>
        <row r="36">
          <cell r="C36">
            <v>20552</v>
          </cell>
          <cell r="E36">
            <v>20477</v>
          </cell>
        </row>
        <row r="37">
          <cell r="C37">
            <v>21714</v>
          </cell>
          <cell r="E37">
            <v>21133</v>
          </cell>
        </row>
        <row r="38">
          <cell r="C38">
            <v>21714</v>
          </cell>
          <cell r="E38">
            <v>20866.5</v>
          </cell>
        </row>
        <row r="39">
          <cell r="C39">
            <v>21714</v>
          </cell>
          <cell r="E39">
            <v>20866.5</v>
          </cell>
        </row>
        <row r="40">
          <cell r="C40">
            <v>21453</v>
          </cell>
          <cell r="E40">
            <v>21583.5</v>
          </cell>
        </row>
        <row r="41">
          <cell r="C41">
            <v>22241</v>
          </cell>
          <cell r="E41">
            <v>21847</v>
          </cell>
        </row>
        <row r="42">
          <cell r="C42">
            <v>23275</v>
          </cell>
          <cell r="E42">
            <v>22758</v>
          </cell>
        </row>
        <row r="43">
          <cell r="C43">
            <v>23275</v>
          </cell>
          <cell r="E43">
            <v>22494.5</v>
          </cell>
        </row>
        <row r="44">
          <cell r="C44">
            <v>24405</v>
          </cell>
          <cell r="E44">
            <v>23840</v>
          </cell>
        </row>
        <row r="45">
          <cell r="C45">
            <v>25350</v>
          </cell>
          <cell r="E45">
            <v>24877.5</v>
          </cell>
        </row>
        <row r="46">
          <cell r="C46">
            <v>26359</v>
          </cell>
          <cell r="E46">
            <v>25854.5</v>
          </cell>
        </row>
        <row r="47">
          <cell r="C47">
            <v>26359</v>
          </cell>
          <cell r="E47">
            <v>24817</v>
          </cell>
        </row>
        <row r="48">
          <cell r="C48">
            <v>27483</v>
          </cell>
          <cell r="E48">
            <v>26921</v>
          </cell>
        </row>
        <row r="49">
          <cell r="C49">
            <v>28778</v>
          </cell>
          <cell r="E49">
            <v>28130.5</v>
          </cell>
        </row>
        <row r="50">
          <cell r="C50">
            <v>28076</v>
          </cell>
          <cell r="E50">
            <v>28427</v>
          </cell>
        </row>
        <row r="51">
          <cell r="C51">
            <v>28076</v>
          </cell>
          <cell r="E51">
            <v>27217.5</v>
          </cell>
        </row>
        <row r="52">
          <cell r="C52">
            <v>28035</v>
          </cell>
          <cell r="E52">
            <v>28055.5</v>
          </cell>
        </row>
        <row r="53">
          <cell r="C53">
            <v>28663</v>
          </cell>
          <cell r="E53">
            <v>28349</v>
          </cell>
        </row>
        <row r="54">
          <cell r="C54">
            <v>31387</v>
          </cell>
          <cell r="E54">
            <v>30025</v>
          </cell>
        </row>
        <row r="55">
          <cell r="C55">
            <v>31387</v>
          </cell>
          <cell r="E55">
            <v>29731.5</v>
          </cell>
        </row>
        <row r="56">
          <cell r="C56">
            <v>31387</v>
          </cell>
          <cell r="E56">
            <v>26550.5</v>
          </cell>
        </row>
        <row r="78">
          <cell r="E78">
            <v>96.047874329884053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відник валют"/>
      <sheetName val="2000"/>
      <sheetName val="2001"/>
      <sheetName val="2002"/>
      <sheetName val="2003"/>
      <sheetName val="2004"/>
      <sheetName val="2000(ср месяцы)"/>
      <sheetName val="2001(ср месяцы)"/>
      <sheetName val="2002(ср месяцы)"/>
      <sheetName val="2003(ср месяцы)"/>
      <sheetName val="2004(ср месяцы)"/>
    </sheetNames>
    <sheetDataSet>
      <sheetData sheetId="0"/>
      <sheetData sheetId="1"/>
      <sheetData sheetId="2" refreshError="1">
        <row r="2">
          <cell r="C2">
            <v>301.53859999999997</v>
          </cell>
          <cell r="D2">
            <v>36.749200000000002</v>
          </cell>
          <cell r="E2">
            <v>810.25509999999997</v>
          </cell>
          <cell r="F2">
            <v>11.9125</v>
          </cell>
          <cell r="G2">
            <v>125.3549</v>
          </cell>
          <cell r="H2">
            <v>4.4699999999999997E-2</v>
          </cell>
          <cell r="I2">
            <v>14.840199999999999</v>
          </cell>
          <cell r="J2">
            <v>67.757400000000004</v>
          </cell>
          <cell r="K2">
            <v>543.45000000000005</v>
          </cell>
          <cell r="L2">
            <v>32.318899999999999</v>
          </cell>
          <cell r="M2">
            <v>6.4173</v>
          </cell>
          <cell r="N2">
            <v>642.08140000000003</v>
          </cell>
          <cell r="O2">
            <v>30.391999999999999</v>
          </cell>
          <cell r="P2">
            <v>26.116199999999999</v>
          </cell>
          <cell r="Q2">
            <v>362.10539999999997</v>
          </cell>
          <cell r="R2">
            <v>3.7608999999999999</v>
          </cell>
          <cell r="S2">
            <v>879.36890000000005</v>
          </cell>
          <cell r="T2">
            <v>135.86250000000001</v>
          </cell>
          <cell r="U2">
            <v>43.8857</v>
          </cell>
          <cell r="V2">
            <v>229.46770000000001</v>
          </cell>
          <cell r="W2">
            <v>258.55020000000002</v>
          </cell>
          <cell r="X2">
            <v>61.417400000000001</v>
          </cell>
          <cell r="Y2">
            <v>131.35230000000001</v>
          </cell>
          <cell r="Z2">
            <v>2.5223</v>
          </cell>
          <cell r="AA2">
            <v>1.9298999999999999</v>
          </cell>
          <cell r="AB2">
            <v>313.58069999999998</v>
          </cell>
          <cell r="AC2">
            <v>11.510300000000001</v>
          </cell>
          <cell r="AD2">
            <v>8.1000000000000003E-2</v>
          </cell>
          <cell r="AE2">
            <v>10.451000000000001</v>
          </cell>
          <cell r="AF2">
            <v>19.0823</v>
          </cell>
          <cell r="AG2">
            <v>1.6721999999999999</v>
          </cell>
          <cell r="AH2">
            <v>85.049300000000002</v>
          </cell>
          <cell r="AI2">
            <v>77.090500000000006</v>
          </cell>
          <cell r="AJ2">
            <v>14.428599999999999</v>
          </cell>
          <cell r="AK2">
            <v>57.26</v>
          </cell>
          <cell r="AL2">
            <v>331.98540000000003</v>
          </cell>
          <cell r="AM2">
            <v>47.295200000000001</v>
          </cell>
          <cell r="AN2">
            <v>505.68020000000001</v>
          </cell>
          <cell r="AO2">
            <v>708.06529999999998</v>
          </cell>
        </row>
        <row r="3">
          <cell r="C3">
            <v>301.53859999999997</v>
          </cell>
          <cell r="D3">
            <v>36.749200000000002</v>
          </cell>
          <cell r="E3">
            <v>810.25509999999997</v>
          </cell>
          <cell r="F3">
            <v>11.9125</v>
          </cell>
          <cell r="G3">
            <v>125.3549</v>
          </cell>
          <cell r="H3">
            <v>4.4699999999999997E-2</v>
          </cell>
          <cell r="I3">
            <v>14.840199999999999</v>
          </cell>
          <cell r="J3">
            <v>67.757400000000004</v>
          </cell>
          <cell r="K3">
            <v>543.45000000000005</v>
          </cell>
          <cell r="L3">
            <v>32.318899999999999</v>
          </cell>
          <cell r="M3">
            <v>6.4173</v>
          </cell>
          <cell r="N3">
            <v>642.08140000000003</v>
          </cell>
          <cell r="O3">
            <v>30.391999999999999</v>
          </cell>
          <cell r="P3">
            <v>26.116199999999999</v>
          </cell>
          <cell r="Q3">
            <v>362.10539999999997</v>
          </cell>
          <cell r="R3">
            <v>3.7608999999999999</v>
          </cell>
          <cell r="S3">
            <v>879.36890000000005</v>
          </cell>
          <cell r="T3">
            <v>135.86250000000001</v>
          </cell>
          <cell r="U3">
            <v>43.8857</v>
          </cell>
          <cell r="V3">
            <v>229.46770000000001</v>
          </cell>
          <cell r="W3">
            <v>258.55020000000002</v>
          </cell>
          <cell r="X3">
            <v>61.417400000000001</v>
          </cell>
          <cell r="Y3">
            <v>131.35230000000001</v>
          </cell>
          <cell r="Z3">
            <v>2.5223</v>
          </cell>
          <cell r="AA3">
            <v>1.9298999999999999</v>
          </cell>
          <cell r="AB3">
            <v>313.58069999999998</v>
          </cell>
          <cell r="AC3">
            <v>11.510300000000001</v>
          </cell>
          <cell r="AD3">
            <v>8.1000000000000003E-2</v>
          </cell>
          <cell r="AE3">
            <v>10.451000000000001</v>
          </cell>
          <cell r="AF3">
            <v>19.0823</v>
          </cell>
          <cell r="AG3">
            <v>1.6721999999999999</v>
          </cell>
          <cell r="AH3">
            <v>85.049300000000002</v>
          </cell>
          <cell r="AI3">
            <v>77.090500000000006</v>
          </cell>
          <cell r="AJ3">
            <v>14.428599999999999</v>
          </cell>
          <cell r="AK3">
            <v>57.26</v>
          </cell>
          <cell r="AL3">
            <v>331.98540000000003</v>
          </cell>
          <cell r="AM3">
            <v>47.295200000000001</v>
          </cell>
          <cell r="AN3">
            <v>505.68020000000001</v>
          </cell>
          <cell r="AO3">
            <v>708.06529999999998</v>
          </cell>
        </row>
        <row r="4">
          <cell r="C4">
            <v>304.00290000000001</v>
          </cell>
          <cell r="D4">
            <v>37.215200000000003</v>
          </cell>
          <cell r="E4">
            <v>810.91520000000003</v>
          </cell>
          <cell r="F4">
            <v>11.9047</v>
          </cell>
          <cell r="G4">
            <v>126.94450000000001</v>
          </cell>
          <cell r="H4">
            <v>4.4699999999999997E-2</v>
          </cell>
          <cell r="I4">
            <v>15.0284</v>
          </cell>
          <cell r="J4">
            <v>68.635000000000005</v>
          </cell>
          <cell r="K4">
            <v>543.45000000000005</v>
          </cell>
          <cell r="L4">
            <v>32.728700000000003</v>
          </cell>
          <cell r="M4">
            <v>6.4211999999999998</v>
          </cell>
          <cell r="N4">
            <v>650.22389999999996</v>
          </cell>
          <cell r="O4">
            <v>30.7774</v>
          </cell>
          <cell r="P4">
            <v>26.447399999999998</v>
          </cell>
          <cell r="Q4">
            <v>362.8005</v>
          </cell>
          <cell r="R4">
            <v>3.7479</v>
          </cell>
          <cell r="S4">
            <v>879.36890000000005</v>
          </cell>
          <cell r="T4">
            <v>135.86250000000001</v>
          </cell>
          <cell r="U4">
            <v>43.8857</v>
          </cell>
          <cell r="V4">
            <v>232.3776</v>
          </cell>
          <cell r="W4">
            <v>261.82900000000001</v>
          </cell>
          <cell r="X4">
            <v>61.649700000000003</v>
          </cell>
          <cell r="Y4">
            <v>132.58070000000001</v>
          </cell>
          <cell r="Z4">
            <v>2.5543</v>
          </cell>
          <cell r="AA4">
            <v>1.9298999999999999</v>
          </cell>
          <cell r="AB4">
            <v>312.70940000000002</v>
          </cell>
          <cell r="AC4">
            <v>11.6759</v>
          </cell>
          <cell r="AD4">
            <v>8.1299999999999997E-2</v>
          </cell>
          <cell r="AE4">
            <v>10.451000000000001</v>
          </cell>
          <cell r="AF4">
            <v>19.354900000000001</v>
          </cell>
          <cell r="AG4">
            <v>1.6721999999999999</v>
          </cell>
          <cell r="AH4">
            <v>86.127799999999993</v>
          </cell>
          <cell r="AI4">
            <v>78.068100000000001</v>
          </cell>
          <cell r="AJ4">
            <v>14.5846</v>
          </cell>
          <cell r="AK4">
            <v>57.616199999999999</v>
          </cell>
          <cell r="AL4">
            <v>336.50479999999999</v>
          </cell>
          <cell r="AM4">
            <v>47.302100000000003</v>
          </cell>
          <cell r="AN4">
            <v>512.09289999999999</v>
          </cell>
          <cell r="AO4">
            <v>711.37969999999996</v>
          </cell>
        </row>
        <row r="5">
          <cell r="C5">
            <v>306.17129999999997</v>
          </cell>
          <cell r="D5">
            <v>37.636400000000002</v>
          </cell>
          <cell r="E5">
            <v>818.79650000000004</v>
          </cell>
          <cell r="F5">
            <v>11.904299999999999</v>
          </cell>
          <cell r="G5">
            <v>128.38130000000001</v>
          </cell>
          <cell r="H5">
            <v>4.4299999999999999E-2</v>
          </cell>
          <cell r="I5">
            <v>15.198499999999999</v>
          </cell>
          <cell r="J5">
            <v>69.426699999999997</v>
          </cell>
          <cell r="K5">
            <v>543.42999999999995</v>
          </cell>
          <cell r="L5">
            <v>33.0991</v>
          </cell>
          <cell r="M5">
            <v>6.4801000000000002</v>
          </cell>
          <cell r="N5">
            <v>657.58309999999994</v>
          </cell>
          <cell r="O5">
            <v>31.125699999999998</v>
          </cell>
          <cell r="P5">
            <v>26.746700000000001</v>
          </cell>
          <cell r="Q5">
            <v>363.0231</v>
          </cell>
          <cell r="R5">
            <v>3.7477999999999998</v>
          </cell>
          <cell r="S5">
            <v>892.33169999999996</v>
          </cell>
          <cell r="T5">
            <v>135.85749999999999</v>
          </cell>
          <cell r="U5">
            <v>43.887300000000003</v>
          </cell>
          <cell r="V5">
            <v>235.0077</v>
          </cell>
          <cell r="W5">
            <v>264.79230000000001</v>
          </cell>
          <cell r="X5">
            <v>62.287399999999998</v>
          </cell>
          <cell r="Y5">
            <v>132.68989999999999</v>
          </cell>
          <cell r="Z5">
            <v>2.5832000000000002</v>
          </cell>
          <cell r="AA5">
            <v>1.9298</v>
          </cell>
          <cell r="AB5">
            <v>313.77690000000001</v>
          </cell>
          <cell r="AC5">
            <v>11.773400000000001</v>
          </cell>
          <cell r="AD5">
            <v>8.1799999999999998E-2</v>
          </cell>
          <cell r="AE5">
            <v>10.4506</v>
          </cell>
          <cell r="AF5">
            <v>19.5762</v>
          </cell>
          <cell r="AG5">
            <v>1.6720999999999999</v>
          </cell>
          <cell r="AH5">
            <v>87.102599999999995</v>
          </cell>
          <cell r="AI5">
            <v>78.951599999999999</v>
          </cell>
          <cell r="AJ5">
            <v>14.64</v>
          </cell>
          <cell r="AK5">
            <v>57.886000000000003</v>
          </cell>
          <cell r="AL5">
            <v>340.26859999999999</v>
          </cell>
          <cell r="AM5">
            <v>47.565100000000001</v>
          </cell>
          <cell r="AN5">
            <v>517.88879999999995</v>
          </cell>
          <cell r="AO5">
            <v>714.7912</v>
          </cell>
        </row>
        <row r="6">
          <cell r="C6">
            <v>306.77109999999999</v>
          </cell>
          <cell r="D6">
            <v>37.353499999999997</v>
          </cell>
          <cell r="E6">
            <v>812.51189999999997</v>
          </cell>
          <cell r="F6">
            <v>11.9047</v>
          </cell>
          <cell r="G6">
            <v>127.416</v>
          </cell>
          <cell r="H6">
            <v>4.41E-2</v>
          </cell>
          <cell r="I6">
            <v>15.084199999999999</v>
          </cell>
          <cell r="J6">
            <v>68.878</v>
          </cell>
          <cell r="K6">
            <v>543.45000000000005</v>
          </cell>
          <cell r="L6">
            <v>32.850299999999997</v>
          </cell>
          <cell r="M6">
            <v>6.4409999999999998</v>
          </cell>
          <cell r="N6">
            <v>652.63900000000001</v>
          </cell>
          <cell r="O6">
            <v>30.8917</v>
          </cell>
          <cell r="P6">
            <v>26.5456</v>
          </cell>
          <cell r="Q6">
            <v>363.4785</v>
          </cell>
          <cell r="R6">
            <v>3.7479</v>
          </cell>
          <cell r="S6">
            <v>892.36450000000002</v>
          </cell>
          <cell r="T6">
            <v>135.86250000000001</v>
          </cell>
          <cell r="U6">
            <v>43.8889</v>
          </cell>
          <cell r="V6">
            <v>233.24080000000001</v>
          </cell>
          <cell r="W6">
            <v>262.80149999999998</v>
          </cell>
          <cell r="X6">
            <v>62.144199999999998</v>
          </cell>
          <cell r="Y6">
            <v>131.88149999999999</v>
          </cell>
          <cell r="Z6">
            <v>2.5638000000000001</v>
          </cell>
          <cell r="AA6">
            <v>1.9081999999999999</v>
          </cell>
          <cell r="AB6">
            <v>313.62189999999998</v>
          </cell>
          <cell r="AC6">
            <v>11.7356</v>
          </cell>
          <cell r="AD6">
            <v>8.1500000000000003E-2</v>
          </cell>
          <cell r="AE6">
            <v>10.451000000000001</v>
          </cell>
          <cell r="AF6">
            <v>19.4129</v>
          </cell>
          <cell r="AG6">
            <v>1.6721999999999999</v>
          </cell>
          <cell r="AH6">
            <v>86.447800000000001</v>
          </cell>
          <cell r="AI6">
            <v>78.358000000000004</v>
          </cell>
          <cell r="AJ6">
            <v>14.6187</v>
          </cell>
          <cell r="AK6">
            <v>57.653100000000002</v>
          </cell>
          <cell r="AL6">
            <v>337.77679999999998</v>
          </cell>
          <cell r="AM6">
            <v>47.482199999999999</v>
          </cell>
          <cell r="AN6">
            <v>513.995</v>
          </cell>
          <cell r="AO6">
            <v>712.62689999999998</v>
          </cell>
        </row>
        <row r="7">
          <cell r="C7">
            <v>309.9701</v>
          </cell>
          <cell r="D7">
            <v>37.695700000000002</v>
          </cell>
          <cell r="E7">
            <v>816.98519999999996</v>
          </cell>
          <cell r="F7">
            <v>11.904299999999999</v>
          </cell>
          <cell r="G7">
            <v>128.58330000000001</v>
          </cell>
          <cell r="H7">
            <v>4.3900000000000002E-2</v>
          </cell>
          <cell r="I7">
            <v>15.2224</v>
          </cell>
          <cell r="J7">
            <v>69.500600000000006</v>
          </cell>
          <cell r="K7">
            <v>543.42999999999995</v>
          </cell>
          <cell r="L7">
            <v>33.151200000000003</v>
          </cell>
          <cell r="M7">
            <v>6.4741</v>
          </cell>
          <cell r="N7">
            <v>658.61810000000003</v>
          </cell>
          <cell r="O7">
            <v>31.174700000000001</v>
          </cell>
          <cell r="P7">
            <v>26.788799999999998</v>
          </cell>
          <cell r="Q7">
            <v>361.51650000000001</v>
          </cell>
          <cell r="R7">
            <v>3.7477999999999998</v>
          </cell>
          <cell r="S7">
            <v>892.33169999999996</v>
          </cell>
          <cell r="T7">
            <v>135.85749999999999</v>
          </cell>
          <cell r="U7">
            <v>43.860700000000001</v>
          </cell>
          <cell r="V7">
            <v>235.3776</v>
          </cell>
          <cell r="W7">
            <v>265.20909999999998</v>
          </cell>
          <cell r="X7">
            <v>62.5623</v>
          </cell>
          <cell r="Y7">
            <v>133.34289999999999</v>
          </cell>
          <cell r="Z7">
            <v>2.5872999999999999</v>
          </cell>
          <cell r="AA7">
            <v>1.9115</v>
          </cell>
          <cell r="AB7">
            <v>313.39729999999997</v>
          </cell>
          <cell r="AC7">
            <v>11.8261</v>
          </cell>
          <cell r="AD7">
            <v>8.1699999999999995E-2</v>
          </cell>
          <cell r="AE7">
            <v>10.4506</v>
          </cell>
          <cell r="AF7">
            <v>19.583300000000001</v>
          </cell>
          <cell r="AG7">
            <v>1.6720999999999999</v>
          </cell>
          <cell r="AH7">
            <v>87.239699999999999</v>
          </cell>
          <cell r="AI7">
            <v>79.075900000000004</v>
          </cell>
          <cell r="AJ7">
            <v>14.7204</v>
          </cell>
          <cell r="AK7">
            <v>58.072499999999998</v>
          </cell>
          <cell r="AL7">
            <v>339.2439</v>
          </cell>
          <cell r="AM7">
            <v>46.637599999999999</v>
          </cell>
          <cell r="AN7">
            <v>518.70389999999998</v>
          </cell>
          <cell r="AO7">
            <v>712.6848</v>
          </cell>
        </row>
        <row r="8">
          <cell r="C8">
            <v>309.9701</v>
          </cell>
          <cell r="D8">
            <v>37.695700000000002</v>
          </cell>
          <cell r="E8">
            <v>816.98519999999996</v>
          </cell>
          <cell r="F8">
            <v>11.904299999999999</v>
          </cell>
          <cell r="G8">
            <v>128.58330000000001</v>
          </cell>
          <cell r="H8">
            <v>4.3900000000000002E-2</v>
          </cell>
          <cell r="I8">
            <v>15.2224</v>
          </cell>
          <cell r="J8">
            <v>69.500600000000006</v>
          </cell>
          <cell r="K8">
            <v>543.42999999999995</v>
          </cell>
          <cell r="L8">
            <v>33.151200000000003</v>
          </cell>
          <cell r="M8">
            <v>6.4741</v>
          </cell>
          <cell r="N8">
            <v>658.61810000000003</v>
          </cell>
          <cell r="O8">
            <v>31.174700000000001</v>
          </cell>
          <cell r="P8">
            <v>26.788799999999998</v>
          </cell>
          <cell r="Q8">
            <v>361.51650000000001</v>
          </cell>
          <cell r="R8">
            <v>3.7477999999999998</v>
          </cell>
          <cell r="S8">
            <v>892.33169999999996</v>
          </cell>
          <cell r="T8">
            <v>135.85749999999999</v>
          </cell>
          <cell r="U8">
            <v>43.860700000000001</v>
          </cell>
          <cell r="V8">
            <v>235.3776</v>
          </cell>
          <cell r="W8">
            <v>265.20909999999998</v>
          </cell>
          <cell r="X8">
            <v>62.5623</v>
          </cell>
          <cell r="Y8">
            <v>133.34289999999999</v>
          </cell>
          <cell r="Z8">
            <v>2.5872999999999999</v>
          </cell>
          <cell r="AA8">
            <v>1.9115</v>
          </cell>
          <cell r="AB8">
            <v>313.39729999999997</v>
          </cell>
          <cell r="AC8">
            <v>11.8261</v>
          </cell>
          <cell r="AD8">
            <v>8.1699999999999995E-2</v>
          </cell>
          <cell r="AE8">
            <v>10.4506</v>
          </cell>
          <cell r="AF8">
            <v>19.583300000000001</v>
          </cell>
          <cell r="AG8">
            <v>1.6720999999999999</v>
          </cell>
          <cell r="AH8">
            <v>87.239699999999999</v>
          </cell>
          <cell r="AI8">
            <v>79.075900000000004</v>
          </cell>
          <cell r="AJ8">
            <v>14.7204</v>
          </cell>
          <cell r="AK8">
            <v>58.072499999999998</v>
          </cell>
          <cell r="AL8">
            <v>339.2439</v>
          </cell>
          <cell r="AM8">
            <v>46.637599999999999</v>
          </cell>
          <cell r="AN8">
            <v>518.70389999999998</v>
          </cell>
          <cell r="AO8">
            <v>712.6848</v>
          </cell>
        </row>
        <row r="9">
          <cell r="C9">
            <v>309.9701</v>
          </cell>
          <cell r="D9">
            <v>37.695700000000002</v>
          </cell>
          <cell r="E9">
            <v>816.98519999999996</v>
          </cell>
          <cell r="F9">
            <v>11.904299999999999</v>
          </cell>
          <cell r="G9">
            <v>128.58330000000001</v>
          </cell>
          <cell r="H9">
            <v>4.3900000000000002E-2</v>
          </cell>
          <cell r="I9">
            <v>15.2224</v>
          </cell>
          <cell r="J9">
            <v>69.500600000000006</v>
          </cell>
          <cell r="K9">
            <v>543.42999999999995</v>
          </cell>
          <cell r="L9">
            <v>33.151200000000003</v>
          </cell>
          <cell r="M9">
            <v>6.4741</v>
          </cell>
          <cell r="N9">
            <v>658.61810000000003</v>
          </cell>
          <cell r="O9">
            <v>31.174700000000001</v>
          </cell>
          <cell r="P9">
            <v>26.788799999999998</v>
          </cell>
          <cell r="Q9">
            <v>361.51650000000001</v>
          </cell>
          <cell r="R9">
            <v>3.7477999999999998</v>
          </cell>
          <cell r="S9">
            <v>892.33169999999996</v>
          </cell>
          <cell r="T9">
            <v>135.85749999999999</v>
          </cell>
          <cell r="U9">
            <v>43.860700000000001</v>
          </cell>
          <cell r="V9">
            <v>235.3776</v>
          </cell>
          <cell r="W9">
            <v>265.20909999999998</v>
          </cell>
          <cell r="X9">
            <v>62.5623</v>
          </cell>
          <cell r="Y9">
            <v>133.34289999999999</v>
          </cell>
          <cell r="Z9">
            <v>2.5872999999999999</v>
          </cell>
          <cell r="AA9">
            <v>1.9115</v>
          </cell>
          <cell r="AB9">
            <v>313.39729999999997</v>
          </cell>
          <cell r="AC9">
            <v>11.8261</v>
          </cell>
          <cell r="AD9">
            <v>8.1699999999999995E-2</v>
          </cell>
          <cell r="AE9">
            <v>10.4506</v>
          </cell>
          <cell r="AF9">
            <v>19.583300000000001</v>
          </cell>
          <cell r="AG9">
            <v>1.6720999999999999</v>
          </cell>
          <cell r="AH9">
            <v>87.239699999999999</v>
          </cell>
          <cell r="AI9">
            <v>79.075900000000004</v>
          </cell>
          <cell r="AJ9">
            <v>14.7204</v>
          </cell>
          <cell r="AK9">
            <v>58.072499999999998</v>
          </cell>
          <cell r="AL9">
            <v>339.2439</v>
          </cell>
          <cell r="AM9">
            <v>46.637599999999999</v>
          </cell>
          <cell r="AN9">
            <v>518.70389999999998</v>
          </cell>
          <cell r="AO9">
            <v>712.6848</v>
          </cell>
        </row>
        <row r="10">
          <cell r="C10">
            <v>309.9701</v>
          </cell>
          <cell r="D10">
            <v>37.695700000000002</v>
          </cell>
          <cell r="E10">
            <v>816.98519999999996</v>
          </cell>
          <cell r="F10">
            <v>11.904299999999999</v>
          </cell>
          <cell r="G10">
            <v>128.58330000000001</v>
          </cell>
          <cell r="H10">
            <v>4.3900000000000002E-2</v>
          </cell>
          <cell r="I10">
            <v>15.2224</v>
          </cell>
          <cell r="J10">
            <v>69.500600000000006</v>
          </cell>
          <cell r="K10">
            <v>543.42999999999995</v>
          </cell>
          <cell r="L10">
            <v>33.151200000000003</v>
          </cell>
          <cell r="M10">
            <v>6.4741</v>
          </cell>
          <cell r="N10">
            <v>658.61810000000003</v>
          </cell>
          <cell r="O10">
            <v>31.174700000000001</v>
          </cell>
          <cell r="P10">
            <v>26.788799999999998</v>
          </cell>
          <cell r="Q10">
            <v>361.51650000000001</v>
          </cell>
          <cell r="R10">
            <v>3.7477999999999998</v>
          </cell>
          <cell r="S10">
            <v>892.33169999999996</v>
          </cell>
          <cell r="T10">
            <v>135.85749999999999</v>
          </cell>
          <cell r="U10">
            <v>43.860700000000001</v>
          </cell>
          <cell r="V10">
            <v>235.3776</v>
          </cell>
          <cell r="W10">
            <v>265.20909999999998</v>
          </cell>
          <cell r="X10">
            <v>62.5623</v>
          </cell>
          <cell r="Y10">
            <v>133.34289999999999</v>
          </cell>
          <cell r="Z10">
            <v>2.5872999999999999</v>
          </cell>
          <cell r="AA10">
            <v>1.9115</v>
          </cell>
          <cell r="AB10">
            <v>313.39729999999997</v>
          </cell>
          <cell r="AC10">
            <v>11.8261</v>
          </cell>
          <cell r="AD10">
            <v>8.1699999999999995E-2</v>
          </cell>
          <cell r="AE10">
            <v>10.4506</v>
          </cell>
          <cell r="AF10">
            <v>19.583300000000001</v>
          </cell>
          <cell r="AG10">
            <v>1.6720999999999999</v>
          </cell>
          <cell r="AH10">
            <v>87.239699999999999</v>
          </cell>
          <cell r="AI10">
            <v>79.075900000000004</v>
          </cell>
          <cell r="AJ10">
            <v>14.7204</v>
          </cell>
          <cell r="AK10">
            <v>58.072499999999998</v>
          </cell>
          <cell r="AL10">
            <v>339.2439</v>
          </cell>
          <cell r="AM10">
            <v>46.637599999999999</v>
          </cell>
          <cell r="AN10">
            <v>518.70389999999998</v>
          </cell>
          <cell r="AO10">
            <v>712.6848</v>
          </cell>
        </row>
        <row r="11">
          <cell r="C11">
            <v>304.67610000000002</v>
          </cell>
          <cell r="D11">
            <v>37.124899999999997</v>
          </cell>
          <cell r="E11">
            <v>809.07560000000001</v>
          </cell>
          <cell r="F11">
            <v>11.903600000000001</v>
          </cell>
          <cell r="G11">
            <v>126.6365</v>
          </cell>
          <cell r="H11">
            <v>4.3700000000000003E-2</v>
          </cell>
          <cell r="I11">
            <v>14.991899999999999</v>
          </cell>
          <cell r="J11">
            <v>68.440100000000001</v>
          </cell>
          <cell r="K11">
            <v>543.4</v>
          </cell>
          <cell r="L11">
            <v>32.649299999999997</v>
          </cell>
          <cell r="M11">
            <v>6.4169</v>
          </cell>
          <cell r="N11">
            <v>648.64610000000005</v>
          </cell>
          <cell r="O11">
            <v>30.7027</v>
          </cell>
          <cell r="P11">
            <v>26.383199999999999</v>
          </cell>
          <cell r="Q11">
            <v>363.25839999999999</v>
          </cell>
          <cell r="R11">
            <v>3.7450000000000001</v>
          </cell>
          <cell r="S11">
            <v>892.28240000000005</v>
          </cell>
          <cell r="T11">
            <v>135.85</v>
          </cell>
          <cell r="U11">
            <v>43.8367</v>
          </cell>
          <cell r="V11">
            <v>231.81379999999999</v>
          </cell>
          <cell r="W11">
            <v>261.1936</v>
          </cell>
          <cell r="X11">
            <v>61.924999999999997</v>
          </cell>
          <cell r="Y11">
            <v>131.4693</v>
          </cell>
          <cell r="Z11">
            <v>2.5480999999999998</v>
          </cell>
          <cell r="AA11">
            <v>1.9140999999999999</v>
          </cell>
          <cell r="AB11">
            <v>313.69380000000001</v>
          </cell>
          <cell r="AC11">
            <v>11.715400000000001</v>
          </cell>
          <cell r="AD11">
            <v>8.1199999999999994E-2</v>
          </cell>
          <cell r="AE11">
            <v>10.45</v>
          </cell>
          <cell r="AF11">
            <v>19.276599999999998</v>
          </cell>
          <cell r="AG11">
            <v>1.6684000000000001</v>
          </cell>
          <cell r="AH11">
            <v>85.918899999999994</v>
          </cell>
          <cell r="AI11">
            <v>77.878600000000006</v>
          </cell>
          <cell r="AJ11">
            <v>14.558299999999999</v>
          </cell>
          <cell r="AK11">
            <v>57.078299999999999</v>
          </cell>
          <cell r="AL11">
            <v>335.37970000000001</v>
          </cell>
          <cell r="AM11">
            <v>46.961799999999997</v>
          </cell>
          <cell r="AN11">
            <v>510.8503</v>
          </cell>
          <cell r="AO11">
            <v>709.34389999999996</v>
          </cell>
        </row>
        <row r="12">
          <cell r="C12">
            <v>303.58409999999998</v>
          </cell>
          <cell r="D12">
            <v>37.168399999999998</v>
          </cell>
          <cell r="E12">
            <v>810.79280000000006</v>
          </cell>
          <cell r="F12">
            <v>11.903600000000001</v>
          </cell>
          <cell r="G12">
            <v>126.7847</v>
          </cell>
          <cell r="H12">
            <v>4.3700000000000003E-2</v>
          </cell>
          <cell r="I12">
            <v>15.009499999999999</v>
          </cell>
          <cell r="J12">
            <v>68.509100000000004</v>
          </cell>
          <cell r="K12">
            <v>543.4</v>
          </cell>
          <cell r="L12">
            <v>32.6875</v>
          </cell>
          <cell r="M12">
            <v>6.4196</v>
          </cell>
          <cell r="N12">
            <v>649.40509999999995</v>
          </cell>
          <cell r="O12">
            <v>30.738600000000002</v>
          </cell>
          <cell r="P12">
            <v>26.414100000000001</v>
          </cell>
          <cell r="Q12">
            <v>363.19279999999998</v>
          </cell>
          <cell r="R12">
            <v>3.7450000000000001</v>
          </cell>
          <cell r="S12">
            <v>887.9085</v>
          </cell>
          <cell r="T12">
            <v>135.85</v>
          </cell>
          <cell r="U12">
            <v>43.8367</v>
          </cell>
          <cell r="V12">
            <v>232.08500000000001</v>
          </cell>
          <cell r="W12">
            <v>261.49930000000001</v>
          </cell>
          <cell r="X12">
            <v>62.3337</v>
          </cell>
          <cell r="Y12">
            <v>130.81180000000001</v>
          </cell>
          <cell r="Z12">
            <v>2.5510999999999999</v>
          </cell>
          <cell r="AA12">
            <v>1.9147000000000001</v>
          </cell>
          <cell r="AB12">
            <v>313.29129999999998</v>
          </cell>
          <cell r="AC12">
            <v>11.7385</v>
          </cell>
          <cell r="AD12">
            <v>8.1100000000000005E-2</v>
          </cell>
          <cell r="AE12">
            <v>10.45</v>
          </cell>
          <cell r="AF12">
            <v>19.294799999999999</v>
          </cell>
          <cell r="AG12">
            <v>1.6684000000000001</v>
          </cell>
          <cell r="AH12">
            <v>86.019400000000005</v>
          </cell>
          <cell r="AI12">
            <v>77.969800000000006</v>
          </cell>
          <cell r="AJ12">
            <v>14.563700000000001</v>
          </cell>
          <cell r="AK12">
            <v>57.316000000000003</v>
          </cell>
          <cell r="AL12">
            <v>335.52980000000002</v>
          </cell>
          <cell r="AM12">
            <v>46.780200000000001</v>
          </cell>
          <cell r="AN12">
            <v>511.44810000000001</v>
          </cell>
          <cell r="AO12">
            <v>708.95150000000001</v>
          </cell>
        </row>
        <row r="13">
          <cell r="C13">
            <v>303.47930000000002</v>
          </cell>
          <cell r="D13">
            <v>37.603299999999997</v>
          </cell>
          <cell r="E13">
            <v>814.85389999999995</v>
          </cell>
          <cell r="F13">
            <v>11.9025</v>
          </cell>
          <cell r="G13">
            <v>128.2681</v>
          </cell>
          <cell r="H13">
            <v>4.3700000000000003E-2</v>
          </cell>
          <cell r="I13">
            <v>15.1851</v>
          </cell>
          <cell r="J13">
            <v>69.297700000000006</v>
          </cell>
          <cell r="K13">
            <v>543.35</v>
          </cell>
          <cell r="L13">
            <v>33.069899999999997</v>
          </cell>
          <cell r="M13">
            <v>6.4581999999999997</v>
          </cell>
          <cell r="N13">
            <v>657.00340000000006</v>
          </cell>
          <cell r="O13">
            <v>31.098299999999998</v>
          </cell>
          <cell r="P13">
            <v>26.723099999999999</v>
          </cell>
          <cell r="Q13">
            <v>362.8811</v>
          </cell>
          <cell r="R13">
            <v>3.7446999999999999</v>
          </cell>
          <cell r="S13">
            <v>887.82680000000005</v>
          </cell>
          <cell r="T13">
            <v>135.83750000000001</v>
          </cell>
          <cell r="U13">
            <v>43.832700000000003</v>
          </cell>
          <cell r="V13">
            <v>234.8005</v>
          </cell>
          <cell r="W13">
            <v>264.55889999999999</v>
          </cell>
          <cell r="X13">
            <v>63.101500000000001</v>
          </cell>
          <cell r="Y13">
            <v>131.9307</v>
          </cell>
          <cell r="Z13">
            <v>2.5809000000000002</v>
          </cell>
          <cell r="AA13">
            <v>1.9138999999999999</v>
          </cell>
          <cell r="AB13">
            <v>313.02609999999999</v>
          </cell>
          <cell r="AC13">
            <v>11.8759</v>
          </cell>
          <cell r="AD13">
            <v>8.1500000000000003E-2</v>
          </cell>
          <cell r="AE13">
            <v>10.449</v>
          </cell>
          <cell r="AF13">
            <v>19.5228</v>
          </cell>
          <cell r="AG13">
            <v>1.6682999999999999</v>
          </cell>
          <cell r="AH13">
            <v>87.025800000000004</v>
          </cell>
          <cell r="AI13">
            <v>78.882000000000005</v>
          </cell>
          <cell r="AJ13">
            <v>14.6374</v>
          </cell>
          <cell r="AK13">
            <v>58.220199999999998</v>
          </cell>
          <cell r="AL13">
            <v>337.66129999999998</v>
          </cell>
          <cell r="AM13">
            <v>46.302700000000002</v>
          </cell>
          <cell r="AN13">
            <v>517.43219999999997</v>
          </cell>
          <cell r="AO13">
            <v>711.11109999999996</v>
          </cell>
        </row>
        <row r="14">
          <cell r="C14">
            <v>305.01560000000001</v>
          </cell>
          <cell r="D14">
            <v>37.689399999999999</v>
          </cell>
          <cell r="E14">
            <v>809.32899999999995</v>
          </cell>
          <cell r="F14">
            <v>11.9023</v>
          </cell>
          <cell r="G14">
            <v>128.56209999999999</v>
          </cell>
          <cell r="H14">
            <v>4.36E-2</v>
          </cell>
          <cell r="I14">
            <v>15.219900000000001</v>
          </cell>
          <cell r="J14">
            <v>69.457499999999996</v>
          </cell>
          <cell r="K14">
            <v>543.34</v>
          </cell>
          <cell r="L14">
            <v>33.145699999999998</v>
          </cell>
          <cell r="M14">
            <v>6.4657999999999998</v>
          </cell>
          <cell r="N14">
            <v>658.50909999999999</v>
          </cell>
          <cell r="O14">
            <v>31.169599999999999</v>
          </cell>
          <cell r="P14">
            <v>26.784400000000002</v>
          </cell>
          <cell r="Q14">
            <v>364.0958</v>
          </cell>
          <cell r="R14">
            <v>3.7446000000000002</v>
          </cell>
          <cell r="S14">
            <v>887.81050000000005</v>
          </cell>
          <cell r="T14">
            <v>135.83500000000001</v>
          </cell>
          <cell r="U14">
            <v>43.831899999999997</v>
          </cell>
          <cell r="V14">
            <v>235.33860000000001</v>
          </cell>
          <cell r="W14">
            <v>265.16520000000003</v>
          </cell>
          <cell r="X14">
            <v>63.362000000000002</v>
          </cell>
          <cell r="Y14">
            <v>132.63890000000001</v>
          </cell>
          <cell r="Z14">
            <v>2.5869</v>
          </cell>
          <cell r="AA14">
            <v>1.9165000000000001</v>
          </cell>
          <cell r="AB14">
            <v>313.55380000000002</v>
          </cell>
          <cell r="AC14">
            <v>11.889200000000001</v>
          </cell>
          <cell r="AD14">
            <v>8.1600000000000006E-2</v>
          </cell>
          <cell r="AE14">
            <v>10.4488</v>
          </cell>
          <cell r="AF14">
            <v>19.5624</v>
          </cell>
          <cell r="AG14">
            <v>1.6681999999999999</v>
          </cell>
          <cell r="AH14">
            <v>87.225300000000004</v>
          </cell>
          <cell r="AI14">
            <v>79.062799999999996</v>
          </cell>
          <cell r="AJ14">
            <v>14.6668</v>
          </cell>
          <cell r="AK14">
            <v>58.554600000000001</v>
          </cell>
          <cell r="AL14">
            <v>336.54640000000001</v>
          </cell>
          <cell r="AM14">
            <v>46.160899999999998</v>
          </cell>
          <cell r="AN14">
            <v>518.61800000000005</v>
          </cell>
          <cell r="AO14">
            <v>710.65060000000005</v>
          </cell>
        </row>
        <row r="15">
          <cell r="C15">
            <v>305.01560000000001</v>
          </cell>
          <cell r="D15">
            <v>37.689399999999999</v>
          </cell>
          <cell r="E15">
            <v>809.32899999999995</v>
          </cell>
          <cell r="F15">
            <v>11.9023</v>
          </cell>
          <cell r="G15">
            <v>128.56209999999999</v>
          </cell>
          <cell r="H15">
            <v>4.36E-2</v>
          </cell>
          <cell r="I15">
            <v>15.219900000000001</v>
          </cell>
          <cell r="J15">
            <v>69.457499999999996</v>
          </cell>
          <cell r="K15">
            <v>543.34</v>
          </cell>
          <cell r="L15">
            <v>33.145699999999998</v>
          </cell>
          <cell r="M15">
            <v>6.4657999999999998</v>
          </cell>
          <cell r="N15">
            <v>658.50909999999999</v>
          </cell>
          <cell r="O15">
            <v>31.169599999999999</v>
          </cell>
          <cell r="P15">
            <v>26.784400000000002</v>
          </cell>
          <cell r="Q15">
            <v>364.0958</v>
          </cell>
          <cell r="R15">
            <v>3.7446000000000002</v>
          </cell>
          <cell r="S15">
            <v>887.81050000000005</v>
          </cell>
          <cell r="T15">
            <v>135.83500000000001</v>
          </cell>
          <cell r="U15">
            <v>43.831899999999997</v>
          </cell>
          <cell r="V15">
            <v>235.33860000000001</v>
          </cell>
          <cell r="W15">
            <v>265.16520000000003</v>
          </cell>
          <cell r="X15">
            <v>63.362000000000002</v>
          </cell>
          <cell r="Y15">
            <v>132.63890000000001</v>
          </cell>
          <cell r="Z15">
            <v>2.5869</v>
          </cell>
          <cell r="AA15">
            <v>1.9165000000000001</v>
          </cell>
          <cell r="AB15">
            <v>313.55380000000002</v>
          </cell>
          <cell r="AC15">
            <v>11.889200000000001</v>
          </cell>
          <cell r="AD15">
            <v>8.1600000000000006E-2</v>
          </cell>
          <cell r="AE15">
            <v>10.4488</v>
          </cell>
          <cell r="AF15">
            <v>19.5624</v>
          </cell>
          <cell r="AG15">
            <v>1.6681999999999999</v>
          </cell>
          <cell r="AH15">
            <v>87.225300000000004</v>
          </cell>
          <cell r="AI15">
            <v>79.062799999999996</v>
          </cell>
          <cell r="AJ15">
            <v>14.6668</v>
          </cell>
          <cell r="AK15">
            <v>58.554600000000001</v>
          </cell>
          <cell r="AL15">
            <v>336.54640000000001</v>
          </cell>
          <cell r="AM15">
            <v>46.160899999999998</v>
          </cell>
          <cell r="AN15">
            <v>518.61800000000005</v>
          </cell>
          <cell r="AO15">
            <v>710.65060000000005</v>
          </cell>
        </row>
        <row r="16">
          <cell r="C16">
            <v>305.01560000000001</v>
          </cell>
          <cell r="D16">
            <v>37.689399999999999</v>
          </cell>
          <cell r="E16">
            <v>809.32899999999995</v>
          </cell>
          <cell r="F16">
            <v>11.9023</v>
          </cell>
          <cell r="G16">
            <v>128.56209999999999</v>
          </cell>
          <cell r="H16">
            <v>4.36E-2</v>
          </cell>
          <cell r="I16">
            <v>15.219900000000001</v>
          </cell>
          <cell r="J16">
            <v>69.457499999999996</v>
          </cell>
          <cell r="K16">
            <v>543.34</v>
          </cell>
          <cell r="L16">
            <v>33.145699999999998</v>
          </cell>
          <cell r="M16">
            <v>6.4657999999999998</v>
          </cell>
          <cell r="N16">
            <v>658.50909999999999</v>
          </cell>
          <cell r="O16">
            <v>31.169599999999999</v>
          </cell>
          <cell r="P16">
            <v>26.784400000000002</v>
          </cell>
          <cell r="Q16">
            <v>364.0958</v>
          </cell>
          <cell r="R16">
            <v>3.7446000000000002</v>
          </cell>
          <cell r="S16">
            <v>887.81050000000005</v>
          </cell>
          <cell r="T16">
            <v>135.83500000000001</v>
          </cell>
          <cell r="U16">
            <v>43.831899999999997</v>
          </cell>
          <cell r="V16">
            <v>235.33860000000001</v>
          </cell>
          <cell r="W16">
            <v>265.16520000000003</v>
          </cell>
          <cell r="X16">
            <v>63.362000000000002</v>
          </cell>
          <cell r="Y16">
            <v>132.63890000000001</v>
          </cell>
          <cell r="Z16">
            <v>2.5869</v>
          </cell>
          <cell r="AA16">
            <v>1.9165000000000001</v>
          </cell>
          <cell r="AB16">
            <v>313.55380000000002</v>
          </cell>
          <cell r="AC16">
            <v>11.889200000000001</v>
          </cell>
          <cell r="AD16">
            <v>8.1600000000000006E-2</v>
          </cell>
          <cell r="AE16">
            <v>10.4488</v>
          </cell>
          <cell r="AF16">
            <v>19.5624</v>
          </cell>
          <cell r="AG16">
            <v>1.6681999999999999</v>
          </cell>
          <cell r="AH16">
            <v>87.225300000000004</v>
          </cell>
          <cell r="AI16">
            <v>79.062799999999996</v>
          </cell>
          <cell r="AJ16">
            <v>14.6668</v>
          </cell>
          <cell r="AK16">
            <v>58.554600000000001</v>
          </cell>
          <cell r="AL16">
            <v>336.54640000000001</v>
          </cell>
          <cell r="AM16">
            <v>46.160899999999998</v>
          </cell>
          <cell r="AN16">
            <v>518.61800000000005</v>
          </cell>
          <cell r="AO16">
            <v>710.65060000000005</v>
          </cell>
        </row>
        <row r="17">
          <cell r="C17">
            <v>300.48160000000001</v>
          </cell>
          <cell r="D17">
            <v>37.227499999999999</v>
          </cell>
          <cell r="E17">
            <v>801.91129999999998</v>
          </cell>
          <cell r="F17">
            <v>11.9023</v>
          </cell>
          <cell r="G17">
            <v>126.9862</v>
          </cell>
          <cell r="H17">
            <v>4.3499999999999997E-2</v>
          </cell>
          <cell r="I17">
            <v>15.033300000000001</v>
          </cell>
          <cell r="J17">
            <v>68.612499999999997</v>
          </cell>
          <cell r="K17">
            <v>543.34</v>
          </cell>
          <cell r="L17">
            <v>32.739400000000003</v>
          </cell>
          <cell r="M17">
            <v>6.4040999999999997</v>
          </cell>
          <cell r="N17">
            <v>650.43719999999996</v>
          </cell>
          <cell r="O17">
            <v>30.787500000000001</v>
          </cell>
          <cell r="P17">
            <v>26.456099999999999</v>
          </cell>
          <cell r="Q17">
            <v>361.51089999999999</v>
          </cell>
          <cell r="R17">
            <v>3.7446000000000002</v>
          </cell>
          <cell r="S17">
            <v>887.81050000000005</v>
          </cell>
          <cell r="T17">
            <v>135.83500000000001</v>
          </cell>
          <cell r="U17">
            <v>43.831899999999997</v>
          </cell>
          <cell r="V17">
            <v>232.4539</v>
          </cell>
          <cell r="W17">
            <v>261.91489999999999</v>
          </cell>
          <cell r="X17">
            <v>62.3872</v>
          </cell>
          <cell r="Y17">
            <v>132.2646</v>
          </cell>
          <cell r="Z17">
            <v>2.5550999999999999</v>
          </cell>
          <cell r="AA17">
            <v>1.9165000000000001</v>
          </cell>
          <cell r="AB17">
            <v>312.94580000000002</v>
          </cell>
          <cell r="AC17">
            <v>11.746700000000001</v>
          </cell>
          <cell r="AD17">
            <v>8.1199999999999994E-2</v>
          </cell>
          <cell r="AE17">
            <v>10.4488</v>
          </cell>
          <cell r="AF17">
            <v>19.321899999999999</v>
          </cell>
          <cell r="AG17">
            <v>1.6635</v>
          </cell>
          <cell r="AH17">
            <v>86.156099999999995</v>
          </cell>
          <cell r="AI17">
            <v>78.093699999999998</v>
          </cell>
          <cell r="AJ17">
            <v>14.530200000000001</v>
          </cell>
          <cell r="AK17">
            <v>57.755299999999998</v>
          </cell>
          <cell r="AL17">
            <v>332.0548</v>
          </cell>
          <cell r="AM17">
            <v>45.770299999999999</v>
          </cell>
          <cell r="AN17">
            <v>512.26099999999997</v>
          </cell>
          <cell r="AO17">
            <v>710.65060000000005</v>
          </cell>
        </row>
        <row r="18">
          <cell r="C18">
            <v>302.09809999999999</v>
          </cell>
          <cell r="D18">
            <v>37.164299999999997</v>
          </cell>
          <cell r="E18">
            <v>798.17639999999994</v>
          </cell>
          <cell r="F18">
            <v>11.9023</v>
          </cell>
          <cell r="G18">
            <v>126.77070000000001</v>
          </cell>
          <cell r="H18">
            <v>4.3499999999999997E-2</v>
          </cell>
          <cell r="I18">
            <v>15.0078</v>
          </cell>
          <cell r="J18">
            <v>68.491500000000002</v>
          </cell>
          <cell r="K18">
            <v>543.34</v>
          </cell>
          <cell r="L18">
            <v>32.683900000000001</v>
          </cell>
          <cell r="M18">
            <v>6.3907999999999996</v>
          </cell>
          <cell r="N18">
            <v>649.33339999999998</v>
          </cell>
          <cell r="O18">
            <v>30.735299999999999</v>
          </cell>
          <cell r="P18">
            <v>26.411200000000001</v>
          </cell>
          <cell r="Q18">
            <v>361.63749999999999</v>
          </cell>
          <cell r="R18">
            <v>3.7446000000000002</v>
          </cell>
          <cell r="S18">
            <v>887.81050000000005</v>
          </cell>
          <cell r="T18">
            <v>135.83500000000001</v>
          </cell>
          <cell r="U18">
            <v>43.831899999999997</v>
          </cell>
          <cell r="V18">
            <v>232.05940000000001</v>
          </cell>
          <cell r="W18">
            <v>261.47039999999998</v>
          </cell>
          <cell r="X18">
            <v>62.304000000000002</v>
          </cell>
          <cell r="Y18">
            <v>132.6705</v>
          </cell>
          <cell r="Z18">
            <v>2.5508000000000002</v>
          </cell>
          <cell r="AA18">
            <v>1.9186000000000001</v>
          </cell>
          <cell r="AB18">
            <v>313.19920000000002</v>
          </cell>
          <cell r="AC18">
            <v>11.734299999999999</v>
          </cell>
          <cell r="AD18">
            <v>8.1000000000000003E-2</v>
          </cell>
          <cell r="AE18">
            <v>10.4488</v>
          </cell>
          <cell r="AF18">
            <v>19.3</v>
          </cell>
          <cell r="AG18">
            <v>1.6635</v>
          </cell>
          <cell r="AH18">
            <v>86.009900000000002</v>
          </cell>
          <cell r="AI18">
            <v>77.961100000000002</v>
          </cell>
          <cell r="AJ18">
            <v>14.4351</v>
          </cell>
          <cell r="AK18">
            <v>57.2699</v>
          </cell>
          <cell r="AL18">
            <v>332.39620000000002</v>
          </cell>
          <cell r="AM18">
            <v>45.959499999999998</v>
          </cell>
          <cell r="AN18">
            <v>511.39159999999998</v>
          </cell>
          <cell r="AO18">
            <v>706.57330000000002</v>
          </cell>
        </row>
        <row r="19">
          <cell r="C19">
            <v>302.52609999999999</v>
          </cell>
          <cell r="D19">
            <v>37.1004</v>
          </cell>
          <cell r="E19">
            <v>801.9366</v>
          </cell>
          <cell r="F19">
            <v>11.863099999999999</v>
          </cell>
          <cell r="G19">
            <v>126.5528</v>
          </cell>
          <cell r="H19">
            <v>4.3499999999999997E-2</v>
          </cell>
          <cell r="I19">
            <v>14.981999999999999</v>
          </cell>
          <cell r="J19">
            <v>68.372900000000001</v>
          </cell>
          <cell r="K19">
            <v>543.33000000000004</v>
          </cell>
          <cell r="L19">
            <v>32.627699999999997</v>
          </cell>
          <cell r="M19">
            <v>6.3853999999999997</v>
          </cell>
          <cell r="N19">
            <v>648.21759999999995</v>
          </cell>
          <cell r="O19">
            <v>30.682400000000001</v>
          </cell>
          <cell r="P19">
            <v>26.3658</v>
          </cell>
          <cell r="Q19">
            <v>360.42989999999998</v>
          </cell>
          <cell r="R19">
            <v>3.7444999999999999</v>
          </cell>
          <cell r="S19">
            <v>887.79409999999996</v>
          </cell>
          <cell r="T19">
            <v>135.83250000000001</v>
          </cell>
          <cell r="U19">
            <v>43.148800000000001</v>
          </cell>
          <cell r="V19">
            <v>231.66059999999999</v>
          </cell>
          <cell r="W19">
            <v>261.02109999999999</v>
          </cell>
          <cell r="X19">
            <v>62.083500000000001</v>
          </cell>
          <cell r="Y19">
            <v>132.37729999999999</v>
          </cell>
          <cell r="Z19">
            <v>2.5464000000000002</v>
          </cell>
          <cell r="AA19">
            <v>1.9137999999999999</v>
          </cell>
          <cell r="AB19">
            <v>313.56360000000001</v>
          </cell>
          <cell r="AC19">
            <v>11.6287</v>
          </cell>
          <cell r="AD19">
            <v>8.1000000000000003E-2</v>
          </cell>
          <cell r="AE19">
            <v>10.448700000000001</v>
          </cell>
          <cell r="AF19">
            <v>19.257400000000001</v>
          </cell>
          <cell r="AG19">
            <v>1.6634</v>
          </cell>
          <cell r="AH19">
            <v>85.862099999999998</v>
          </cell>
          <cell r="AI19">
            <v>77.827200000000005</v>
          </cell>
          <cell r="AJ19">
            <v>14.368499999999999</v>
          </cell>
          <cell r="AK19">
            <v>57.155500000000004</v>
          </cell>
          <cell r="AL19">
            <v>332.0625</v>
          </cell>
          <cell r="AM19">
            <v>46.158499999999997</v>
          </cell>
          <cell r="AN19">
            <v>510.5129</v>
          </cell>
          <cell r="AO19">
            <v>706.18100000000004</v>
          </cell>
        </row>
        <row r="20">
          <cell r="C20">
            <v>301.78339999999997</v>
          </cell>
          <cell r="D20">
            <v>37.130000000000003</v>
          </cell>
          <cell r="E20">
            <v>800.18690000000004</v>
          </cell>
          <cell r="F20">
            <v>11.862399999999999</v>
          </cell>
          <cell r="G20">
            <v>126.6536</v>
          </cell>
          <cell r="H20">
            <v>4.3499999999999997E-2</v>
          </cell>
          <cell r="I20">
            <v>14.994</v>
          </cell>
          <cell r="J20">
            <v>68.422700000000006</v>
          </cell>
          <cell r="K20">
            <v>543.29999999999995</v>
          </cell>
          <cell r="L20">
            <v>32.653700000000001</v>
          </cell>
          <cell r="M20">
            <v>6.3776999999999999</v>
          </cell>
          <cell r="N20">
            <v>648.7337</v>
          </cell>
          <cell r="O20">
            <v>30.706900000000001</v>
          </cell>
          <cell r="P20">
            <v>26.386800000000001</v>
          </cell>
          <cell r="Q20">
            <v>359.90370000000001</v>
          </cell>
          <cell r="R20">
            <v>3.7443</v>
          </cell>
          <cell r="S20">
            <v>884.85339999999997</v>
          </cell>
          <cell r="T20">
            <v>135.82499999999999</v>
          </cell>
          <cell r="U20">
            <v>42.680700000000002</v>
          </cell>
          <cell r="V20">
            <v>231.8451</v>
          </cell>
          <cell r="W20">
            <v>261.22890000000001</v>
          </cell>
          <cell r="X20">
            <v>62.102699999999999</v>
          </cell>
          <cell r="Y20">
            <v>132.08879999999999</v>
          </cell>
          <cell r="Z20">
            <v>2.5485000000000002</v>
          </cell>
          <cell r="AA20">
            <v>1.9157</v>
          </cell>
          <cell r="AB20">
            <v>312.41239999999999</v>
          </cell>
          <cell r="AC20">
            <v>11.6859</v>
          </cell>
          <cell r="AD20">
            <v>8.0799999999999997E-2</v>
          </cell>
          <cell r="AE20">
            <v>10.4481</v>
          </cell>
          <cell r="AF20">
            <v>19.276299999999999</v>
          </cell>
          <cell r="AG20">
            <v>1.6633</v>
          </cell>
          <cell r="AH20">
            <v>85.930499999999995</v>
          </cell>
          <cell r="AI20">
            <v>77.889099999999999</v>
          </cell>
          <cell r="AJ20">
            <v>14.466699999999999</v>
          </cell>
          <cell r="AK20">
            <v>57.232999999999997</v>
          </cell>
          <cell r="AL20">
            <v>334.30560000000003</v>
          </cell>
          <cell r="AM20">
            <v>45.912999999999997</v>
          </cell>
          <cell r="AN20">
            <v>510.91930000000002</v>
          </cell>
          <cell r="AO20">
            <v>706.14200000000005</v>
          </cell>
        </row>
        <row r="21">
          <cell r="C21">
            <v>303.66520000000003</v>
          </cell>
          <cell r="D21">
            <v>37.112099999999998</v>
          </cell>
          <cell r="E21">
            <v>800.42920000000004</v>
          </cell>
          <cell r="F21">
            <v>11.861800000000001</v>
          </cell>
          <cell r="G21">
            <v>126.59269999999999</v>
          </cell>
          <cell r="H21">
            <v>4.36E-2</v>
          </cell>
          <cell r="I21">
            <v>14.986800000000001</v>
          </cell>
          <cell r="J21">
            <v>68.394400000000005</v>
          </cell>
          <cell r="K21">
            <v>543.27</v>
          </cell>
          <cell r="L21">
            <v>32.637999999999998</v>
          </cell>
          <cell r="M21">
            <v>6.3841999999999999</v>
          </cell>
          <cell r="N21">
            <v>648.42200000000003</v>
          </cell>
          <cell r="O21">
            <v>30.6921</v>
          </cell>
          <cell r="P21">
            <v>26.374099999999999</v>
          </cell>
          <cell r="Q21">
            <v>360.00970000000001</v>
          </cell>
          <cell r="R21">
            <v>3.7441</v>
          </cell>
          <cell r="S21">
            <v>884.80460000000005</v>
          </cell>
          <cell r="T21">
            <v>135.8175</v>
          </cell>
          <cell r="U21">
            <v>42.678400000000003</v>
          </cell>
          <cell r="V21">
            <v>231.7337</v>
          </cell>
          <cell r="W21">
            <v>261.10340000000002</v>
          </cell>
          <cell r="X21">
            <v>62.072899999999997</v>
          </cell>
          <cell r="Y21">
            <v>132.5668</v>
          </cell>
          <cell r="Z21">
            <v>2.5472000000000001</v>
          </cell>
          <cell r="AA21">
            <v>1.917</v>
          </cell>
          <cell r="AB21">
            <v>312.60640000000001</v>
          </cell>
          <cell r="AC21">
            <v>11.698499999999999</v>
          </cell>
          <cell r="AD21">
            <v>8.1000000000000003E-2</v>
          </cell>
          <cell r="AE21">
            <v>10.4475</v>
          </cell>
          <cell r="AF21">
            <v>19.264900000000001</v>
          </cell>
          <cell r="AG21">
            <v>1.6633</v>
          </cell>
          <cell r="AH21">
            <v>85.889200000000002</v>
          </cell>
          <cell r="AI21">
            <v>77.851699999999994</v>
          </cell>
          <cell r="AJ21">
            <v>14.5189</v>
          </cell>
          <cell r="AK21">
            <v>57.463000000000001</v>
          </cell>
          <cell r="AL21">
            <v>334.47329999999999</v>
          </cell>
          <cell r="AM21">
            <v>46.148000000000003</v>
          </cell>
          <cell r="AN21">
            <v>510.67380000000003</v>
          </cell>
          <cell r="AO21">
            <v>706.91430000000003</v>
          </cell>
        </row>
        <row r="22">
          <cell r="C22">
            <v>303.66520000000003</v>
          </cell>
          <cell r="D22">
            <v>37.112099999999998</v>
          </cell>
          <cell r="E22">
            <v>800.42920000000004</v>
          </cell>
          <cell r="F22">
            <v>11.861800000000001</v>
          </cell>
          <cell r="G22">
            <v>126.59269999999999</v>
          </cell>
          <cell r="H22">
            <v>4.36E-2</v>
          </cell>
          <cell r="I22">
            <v>14.986800000000001</v>
          </cell>
          <cell r="J22">
            <v>68.394400000000005</v>
          </cell>
          <cell r="K22">
            <v>543.27</v>
          </cell>
          <cell r="L22">
            <v>32.637999999999998</v>
          </cell>
          <cell r="M22">
            <v>6.3841999999999999</v>
          </cell>
          <cell r="N22">
            <v>648.42200000000003</v>
          </cell>
          <cell r="O22">
            <v>30.6921</v>
          </cell>
          <cell r="P22">
            <v>26.374099999999999</v>
          </cell>
          <cell r="Q22">
            <v>360.00970000000001</v>
          </cell>
          <cell r="R22">
            <v>3.7441</v>
          </cell>
          <cell r="S22">
            <v>884.80460000000005</v>
          </cell>
          <cell r="T22">
            <v>135.8175</v>
          </cell>
          <cell r="U22">
            <v>42.678400000000003</v>
          </cell>
          <cell r="V22">
            <v>231.7337</v>
          </cell>
          <cell r="W22">
            <v>261.10340000000002</v>
          </cell>
          <cell r="X22">
            <v>62.072899999999997</v>
          </cell>
          <cell r="Y22">
            <v>132.5668</v>
          </cell>
          <cell r="Z22">
            <v>2.5472000000000001</v>
          </cell>
          <cell r="AA22">
            <v>1.917</v>
          </cell>
          <cell r="AB22">
            <v>312.60640000000001</v>
          </cell>
          <cell r="AC22">
            <v>11.698499999999999</v>
          </cell>
          <cell r="AD22">
            <v>8.1000000000000003E-2</v>
          </cell>
          <cell r="AE22">
            <v>10.4475</v>
          </cell>
          <cell r="AF22">
            <v>19.264900000000001</v>
          </cell>
          <cell r="AG22">
            <v>1.6633</v>
          </cell>
          <cell r="AH22">
            <v>85.889200000000002</v>
          </cell>
          <cell r="AI22">
            <v>77.851699999999994</v>
          </cell>
          <cell r="AJ22">
            <v>14.5189</v>
          </cell>
          <cell r="AK22">
            <v>57.463000000000001</v>
          </cell>
          <cell r="AL22">
            <v>334.47329999999999</v>
          </cell>
          <cell r="AM22">
            <v>46.148000000000003</v>
          </cell>
          <cell r="AN22">
            <v>510.67380000000003</v>
          </cell>
          <cell r="AO22">
            <v>706.91430000000003</v>
          </cell>
        </row>
        <row r="23">
          <cell r="C23">
            <v>303.66520000000003</v>
          </cell>
          <cell r="D23">
            <v>37.112099999999998</v>
          </cell>
          <cell r="E23">
            <v>800.42920000000004</v>
          </cell>
          <cell r="F23">
            <v>11.861800000000001</v>
          </cell>
          <cell r="G23">
            <v>126.59269999999999</v>
          </cell>
          <cell r="H23">
            <v>4.36E-2</v>
          </cell>
          <cell r="I23">
            <v>14.986800000000001</v>
          </cell>
          <cell r="J23">
            <v>68.394400000000005</v>
          </cell>
          <cell r="K23">
            <v>543.27</v>
          </cell>
          <cell r="L23">
            <v>32.637999999999998</v>
          </cell>
          <cell r="M23">
            <v>6.3841999999999999</v>
          </cell>
          <cell r="N23">
            <v>648.42200000000003</v>
          </cell>
          <cell r="O23">
            <v>30.6921</v>
          </cell>
          <cell r="P23">
            <v>26.374099999999999</v>
          </cell>
          <cell r="Q23">
            <v>360.00970000000001</v>
          </cell>
          <cell r="R23">
            <v>3.7441</v>
          </cell>
          <cell r="S23">
            <v>884.80460000000005</v>
          </cell>
          <cell r="T23">
            <v>135.8175</v>
          </cell>
          <cell r="U23">
            <v>42.678400000000003</v>
          </cell>
          <cell r="V23">
            <v>231.7337</v>
          </cell>
          <cell r="W23">
            <v>261.10340000000002</v>
          </cell>
          <cell r="X23">
            <v>62.072899999999997</v>
          </cell>
          <cell r="Y23">
            <v>132.5668</v>
          </cell>
          <cell r="Z23">
            <v>2.5472000000000001</v>
          </cell>
          <cell r="AA23">
            <v>1.917</v>
          </cell>
          <cell r="AB23">
            <v>312.60640000000001</v>
          </cell>
          <cell r="AC23">
            <v>11.698499999999999</v>
          </cell>
          <cell r="AD23">
            <v>8.1000000000000003E-2</v>
          </cell>
          <cell r="AE23">
            <v>10.4475</v>
          </cell>
          <cell r="AF23">
            <v>19.264900000000001</v>
          </cell>
          <cell r="AG23">
            <v>1.6633</v>
          </cell>
          <cell r="AH23">
            <v>85.889200000000002</v>
          </cell>
          <cell r="AI23">
            <v>77.851699999999994</v>
          </cell>
          <cell r="AJ23">
            <v>14.5189</v>
          </cell>
          <cell r="AK23">
            <v>57.463000000000001</v>
          </cell>
          <cell r="AL23">
            <v>334.47329999999999</v>
          </cell>
          <cell r="AM23">
            <v>46.148000000000003</v>
          </cell>
          <cell r="AN23">
            <v>510.67380000000003</v>
          </cell>
          <cell r="AO23">
            <v>706.91430000000003</v>
          </cell>
        </row>
        <row r="24">
          <cell r="C24">
            <v>300.11849999999998</v>
          </cell>
          <cell r="D24">
            <v>36.676499999999997</v>
          </cell>
          <cell r="E24">
            <v>789.79539999999997</v>
          </cell>
          <cell r="F24">
            <v>11.8614</v>
          </cell>
          <cell r="G24">
            <v>125.1067</v>
          </cell>
          <cell r="H24">
            <v>4.3499999999999997E-2</v>
          </cell>
          <cell r="I24">
            <v>14.8108</v>
          </cell>
          <cell r="J24">
            <v>67.593400000000003</v>
          </cell>
          <cell r="K24">
            <v>543.25</v>
          </cell>
          <cell r="L24">
            <v>32.254899999999999</v>
          </cell>
          <cell r="M24">
            <v>6.3291000000000004</v>
          </cell>
          <cell r="N24">
            <v>640.81050000000005</v>
          </cell>
          <cell r="O24">
            <v>30.331800000000001</v>
          </cell>
          <cell r="P24">
            <v>26.064499999999999</v>
          </cell>
          <cell r="Q24">
            <v>359.89389999999997</v>
          </cell>
          <cell r="R24">
            <v>3.7440000000000002</v>
          </cell>
          <cell r="S24">
            <v>884.77200000000005</v>
          </cell>
          <cell r="T24">
            <v>135.8125</v>
          </cell>
          <cell r="U24">
            <v>42.6768</v>
          </cell>
          <cell r="V24">
            <v>229.01349999999999</v>
          </cell>
          <cell r="W24">
            <v>258.03840000000002</v>
          </cell>
          <cell r="X24">
            <v>61.463799999999999</v>
          </cell>
          <cell r="Y24">
            <v>130.91550000000001</v>
          </cell>
          <cell r="Z24">
            <v>2.5173000000000001</v>
          </cell>
          <cell r="AA24">
            <v>1.9149</v>
          </cell>
          <cell r="AB24">
            <v>313.07650000000001</v>
          </cell>
          <cell r="AC24">
            <v>11.556699999999999</v>
          </cell>
          <cell r="AD24">
            <v>8.0399999999999999E-2</v>
          </cell>
          <cell r="AE24">
            <v>10.447100000000001</v>
          </cell>
          <cell r="AF24">
            <v>19.046700000000001</v>
          </cell>
          <cell r="AG24">
            <v>1.6573</v>
          </cell>
          <cell r="AH24">
            <v>84.881</v>
          </cell>
          <cell r="AI24">
            <v>76.937899999999999</v>
          </cell>
          <cell r="AJ24">
            <v>14.3489</v>
          </cell>
          <cell r="AK24">
            <v>56.499200000000002</v>
          </cell>
          <cell r="AL24">
            <v>328.99560000000002</v>
          </cell>
          <cell r="AM24">
            <v>46.608699999999999</v>
          </cell>
          <cell r="AN24">
            <v>504.67930000000001</v>
          </cell>
          <cell r="AO24">
            <v>704.61350000000004</v>
          </cell>
        </row>
        <row r="25">
          <cell r="C25">
            <v>301.5847</v>
          </cell>
          <cell r="D25">
            <v>37.138399999999997</v>
          </cell>
          <cell r="E25">
            <v>799.99260000000004</v>
          </cell>
          <cell r="F25">
            <v>11.8795</v>
          </cell>
          <cell r="G25">
            <v>126.6823</v>
          </cell>
          <cell r="H25">
            <v>4.3499999999999997E-2</v>
          </cell>
          <cell r="I25">
            <v>14.997400000000001</v>
          </cell>
          <cell r="J25">
            <v>68.451999999999998</v>
          </cell>
          <cell r="K25">
            <v>543.25</v>
          </cell>
          <cell r="L25">
            <v>32.661099999999998</v>
          </cell>
          <cell r="M25">
            <v>6.3498000000000001</v>
          </cell>
          <cell r="N25">
            <v>648.8809</v>
          </cell>
          <cell r="O25">
            <v>30.713799999999999</v>
          </cell>
          <cell r="P25">
            <v>26.392800000000001</v>
          </cell>
          <cell r="Q25">
            <v>360.97710000000001</v>
          </cell>
          <cell r="R25">
            <v>3.7440000000000002</v>
          </cell>
          <cell r="S25">
            <v>884.77200000000005</v>
          </cell>
          <cell r="T25">
            <v>135.8125</v>
          </cell>
          <cell r="U25">
            <v>42.026699999999998</v>
          </cell>
          <cell r="V25">
            <v>231.89769999999999</v>
          </cell>
          <cell r="W25">
            <v>261.28820000000002</v>
          </cell>
          <cell r="X25">
            <v>61.752800000000001</v>
          </cell>
          <cell r="Y25">
            <v>132.62620000000001</v>
          </cell>
          <cell r="Z25">
            <v>2.5489999999999999</v>
          </cell>
          <cell r="AA25">
            <v>1.9135</v>
          </cell>
          <cell r="AB25">
            <v>311.94929999999999</v>
          </cell>
          <cell r="AC25">
            <v>11.688000000000001</v>
          </cell>
          <cell r="AD25">
            <v>8.09E-2</v>
          </cell>
          <cell r="AE25">
            <v>10.447100000000001</v>
          </cell>
          <cell r="AF25">
            <v>19.2851</v>
          </cell>
          <cell r="AG25">
            <v>1.6573</v>
          </cell>
          <cell r="AH25">
            <v>85.95</v>
          </cell>
          <cell r="AI25">
            <v>77.906800000000004</v>
          </cell>
          <cell r="AJ25">
            <v>14.5313</v>
          </cell>
          <cell r="AK25">
            <v>57.041600000000003</v>
          </cell>
          <cell r="AL25">
            <v>333.66109999999998</v>
          </cell>
          <cell r="AM25">
            <v>46.365000000000002</v>
          </cell>
          <cell r="AN25">
            <v>511.03530000000001</v>
          </cell>
          <cell r="AO25">
            <v>707.28769999999997</v>
          </cell>
        </row>
        <row r="26">
          <cell r="C26">
            <v>298.88940000000002</v>
          </cell>
          <cell r="D26">
            <v>36.684800000000003</v>
          </cell>
          <cell r="E26">
            <v>796.08</v>
          </cell>
          <cell r="F26">
            <v>11.8771</v>
          </cell>
          <cell r="G26">
            <v>125.1352</v>
          </cell>
          <cell r="H26">
            <v>4.36E-2</v>
          </cell>
          <cell r="I26">
            <v>14.8142</v>
          </cell>
          <cell r="J26">
            <v>67.635999999999996</v>
          </cell>
          <cell r="K26">
            <v>543.14</v>
          </cell>
          <cell r="L26">
            <v>32.2622</v>
          </cell>
          <cell r="M26">
            <v>6.3265000000000002</v>
          </cell>
          <cell r="N26">
            <v>640.95659999999998</v>
          </cell>
          <cell r="O26">
            <v>30.338699999999999</v>
          </cell>
          <cell r="P26">
            <v>26.070499999999999</v>
          </cell>
          <cell r="Q26">
            <v>359.05419999999998</v>
          </cell>
          <cell r="R26">
            <v>3.7431999999999999</v>
          </cell>
          <cell r="S26">
            <v>884.59280000000001</v>
          </cell>
          <cell r="T26">
            <v>135.785</v>
          </cell>
          <cell r="U26">
            <v>42.0182</v>
          </cell>
          <cell r="V26">
            <v>229.06569999999999</v>
          </cell>
          <cell r="W26">
            <v>258.09719999999999</v>
          </cell>
          <cell r="X26">
            <v>61.142699999999998</v>
          </cell>
          <cell r="Y26">
            <v>132.2698</v>
          </cell>
          <cell r="Z26">
            <v>2.5179</v>
          </cell>
          <cell r="AA26">
            <v>1.9131</v>
          </cell>
          <cell r="AB26">
            <v>311.90949999999998</v>
          </cell>
          <cell r="AC26">
            <v>11.5733</v>
          </cell>
          <cell r="AD26">
            <v>8.0500000000000002E-2</v>
          </cell>
          <cell r="AE26">
            <v>10.445</v>
          </cell>
          <cell r="AF26">
            <v>19.045200000000001</v>
          </cell>
          <cell r="AG26">
            <v>1.6569</v>
          </cell>
          <cell r="AH26">
            <v>84.900300000000001</v>
          </cell>
          <cell r="AI26">
            <v>76.955399999999997</v>
          </cell>
          <cell r="AJ26">
            <v>14.436299999999999</v>
          </cell>
          <cell r="AK26">
            <v>56.654800000000002</v>
          </cell>
          <cell r="AL26">
            <v>329.4357</v>
          </cell>
          <cell r="AM26">
            <v>45.978200000000001</v>
          </cell>
          <cell r="AN26">
            <v>504.79430000000002</v>
          </cell>
          <cell r="AO26">
            <v>703.64580000000001</v>
          </cell>
        </row>
        <row r="27">
          <cell r="C27">
            <v>295.38909999999998</v>
          </cell>
          <cell r="D27">
            <v>36.100700000000003</v>
          </cell>
          <cell r="E27">
            <v>788.00099999999998</v>
          </cell>
          <cell r="F27">
            <v>11.869300000000001</v>
          </cell>
          <cell r="G27">
            <v>123.1426</v>
          </cell>
          <cell r="H27">
            <v>4.36E-2</v>
          </cell>
          <cell r="I27">
            <v>14.5783</v>
          </cell>
          <cell r="J27">
            <v>66.565200000000004</v>
          </cell>
          <cell r="K27">
            <v>543.14</v>
          </cell>
          <cell r="L27">
            <v>31.7485</v>
          </cell>
          <cell r="M27">
            <v>6.2461000000000002</v>
          </cell>
          <cell r="N27">
            <v>630.74980000000005</v>
          </cell>
          <cell r="O27">
            <v>29.855599999999999</v>
          </cell>
          <cell r="P27">
            <v>25.6553</v>
          </cell>
          <cell r="Q27">
            <v>358.38380000000001</v>
          </cell>
          <cell r="R27">
            <v>3.7431999999999999</v>
          </cell>
          <cell r="S27">
            <v>884.59280000000001</v>
          </cell>
          <cell r="T27">
            <v>135.785</v>
          </cell>
          <cell r="U27">
            <v>41.939399999999999</v>
          </cell>
          <cell r="V27">
            <v>225.41800000000001</v>
          </cell>
          <cell r="W27">
            <v>253.9872</v>
          </cell>
          <cell r="X27">
            <v>60.388500000000001</v>
          </cell>
          <cell r="Y27">
            <v>130.63239999999999</v>
          </cell>
          <cell r="Z27">
            <v>2.4777999999999998</v>
          </cell>
          <cell r="AA27">
            <v>1.9125000000000001</v>
          </cell>
          <cell r="AB27">
            <v>311.75839999999999</v>
          </cell>
          <cell r="AC27">
            <v>11.393000000000001</v>
          </cell>
          <cell r="AD27">
            <v>7.9799999999999996E-2</v>
          </cell>
          <cell r="AE27">
            <v>10.445</v>
          </cell>
          <cell r="AF27">
            <v>18.740600000000001</v>
          </cell>
          <cell r="AG27">
            <v>1.6569</v>
          </cell>
          <cell r="AH27">
            <v>83.548299999999998</v>
          </cell>
          <cell r="AI27">
            <v>75.729900000000001</v>
          </cell>
          <cell r="AJ27">
            <v>14.222300000000001</v>
          </cell>
          <cell r="AK27">
            <v>55.815300000000001</v>
          </cell>
          <cell r="AL27">
            <v>325.80560000000003</v>
          </cell>
          <cell r="AM27">
            <v>46.360799999999998</v>
          </cell>
          <cell r="AN27">
            <v>496.75580000000002</v>
          </cell>
          <cell r="AO27">
            <v>699.59360000000004</v>
          </cell>
        </row>
        <row r="28">
          <cell r="C28">
            <v>294.08530000000002</v>
          </cell>
          <cell r="D28">
            <v>36.424300000000002</v>
          </cell>
          <cell r="E28">
            <v>793.68110000000001</v>
          </cell>
          <cell r="F28">
            <v>11.869300000000001</v>
          </cell>
          <cell r="G28">
            <v>124.2466</v>
          </cell>
          <cell r="H28">
            <v>4.36E-2</v>
          </cell>
          <cell r="I28">
            <v>14.709</v>
          </cell>
          <cell r="J28">
            <v>67.169200000000004</v>
          </cell>
          <cell r="K28">
            <v>543.14</v>
          </cell>
          <cell r="L28">
            <v>32.033099999999997</v>
          </cell>
          <cell r="M28">
            <v>6.3060999999999998</v>
          </cell>
          <cell r="N28">
            <v>636.4049</v>
          </cell>
          <cell r="O28">
            <v>30.1233</v>
          </cell>
          <cell r="P28">
            <v>25.885300000000001</v>
          </cell>
          <cell r="Q28">
            <v>361.15410000000003</v>
          </cell>
          <cell r="R28">
            <v>3.7431999999999999</v>
          </cell>
          <cell r="S28">
            <v>884.59280000000001</v>
          </cell>
          <cell r="T28">
            <v>135.785</v>
          </cell>
          <cell r="U28">
            <v>41.939399999999999</v>
          </cell>
          <cell r="V28">
            <v>227.43899999999999</v>
          </cell>
          <cell r="W28">
            <v>256.26440000000002</v>
          </cell>
          <cell r="X28">
            <v>61.048699999999997</v>
          </cell>
          <cell r="Y28">
            <v>131.44409999999999</v>
          </cell>
          <cell r="Z28">
            <v>2.5</v>
          </cell>
          <cell r="AA28">
            <v>1.9152</v>
          </cell>
          <cell r="AB28">
            <v>311.02050000000003</v>
          </cell>
          <cell r="AC28">
            <v>11.4869</v>
          </cell>
          <cell r="AD28">
            <v>8.0100000000000005E-2</v>
          </cell>
          <cell r="AE28">
            <v>10.445</v>
          </cell>
          <cell r="AF28">
            <v>18.905000000000001</v>
          </cell>
          <cell r="AG28">
            <v>1.6569</v>
          </cell>
          <cell r="AH28">
            <v>84.297399999999996</v>
          </cell>
          <cell r="AI28">
            <v>76.408900000000003</v>
          </cell>
          <cell r="AJ28">
            <v>14.4034</v>
          </cell>
          <cell r="AK28">
            <v>56.2727</v>
          </cell>
          <cell r="AL28">
            <v>328.05970000000002</v>
          </cell>
          <cell r="AM28">
            <v>46.541899999999998</v>
          </cell>
          <cell r="AN28">
            <v>501.20960000000002</v>
          </cell>
          <cell r="AO28">
            <v>703.78620000000001</v>
          </cell>
        </row>
        <row r="29">
          <cell r="C29">
            <v>294.08530000000002</v>
          </cell>
          <cell r="D29">
            <v>36.424300000000002</v>
          </cell>
          <cell r="E29">
            <v>793.68110000000001</v>
          </cell>
          <cell r="F29">
            <v>11.869300000000001</v>
          </cell>
          <cell r="G29">
            <v>124.2466</v>
          </cell>
          <cell r="H29">
            <v>4.36E-2</v>
          </cell>
          <cell r="I29">
            <v>14.709</v>
          </cell>
          <cell r="J29">
            <v>67.169200000000004</v>
          </cell>
          <cell r="K29">
            <v>543.14</v>
          </cell>
          <cell r="L29">
            <v>32.033099999999997</v>
          </cell>
          <cell r="M29">
            <v>6.3060999999999998</v>
          </cell>
          <cell r="N29">
            <v>636.4049</v>
          </cell>
          <cell r="O29">
            <v>30.1233</v>
          </cell>
          <cell r="P29">
            <v>25.885300000000001</v>
          </cell>
          <cell r="Q29">
            <v>361.15410000000003</v>
          </cell>
          <cell r="R29">
            <v>3.7431999999999999</v>
          </cell>
          <cell r="S29">
            <v>884.59280000000001</v>
          </cell>
          <cell r="T29">
            <v>135.785</v>
          </cell>
          <cell r="U29">
            <v>41.939399999999999</v>
          </cell>
          <cell r="V29">
            <v>227.43899999999999</v>
          </cell>
          <cell r="W29">
            <v>256.26440000000002</v>
          </cell>
          <cell r="X29">
            <v>61.048699999999997</v>
          </cell>
          <cell r="Y29">
            <v>131.44409999999999</v>
          </cell>
          <cell r="Z29">
            <v>2.5</v>
          </cell>
          <cell r="AA29">
            <v>1.9152</v>
          </cell>
          <cell r="AB29">
            <v>311.02050000000003</v>
          </cell>
          <cell r="AC29">
            <v>11.4869</v>
          </cell>
          <cell r="AD29">
            <v>8.0100000000000005E-2</v>
          </cell>
          <cell r="AE29">
            <v>10.445</v>
          </cell>
          <cell r="AF29">
            <v>18.905000000000001</v>
          </cell>
          <cell r="AG29">
            <v>1.6569</v>
          </cell>
          <cell r="AH29">
            <v>84.297399999999996</v>
          </cell>
          <cell r="AI29">
            <v>76.408900000000003</v>
          </cell>
          <cell r="AJ29">
            <v>14.4034</v>
          </cell>
          <cell r="AK29">
            <v>56.2727</v>
          </cell>
          <cell r="AL29">
            <v>328.05970000000002</v>
          </cell>
          <cell r="AM29">
            <v>46.541899999999998</v>
          </cell>
          <cell r="AN29">
            <v>501.20960000000002</v>
          </cell>
          <cell r="AO29">
            <v>703.78620000000001</v>
          </cell>
        </row>
        <row r="30">
          <cell r="C30">
            <v>294.08530000000002</v>
          </cell>
          <cell r="D30">
            <v>36.424300000000002</v>
          </cell>
          <cell r="E30">
            <v>793.68110000000001</v>
          </cell>
          <cell r="F30">
            <v>11.869300000000001</v>
          </cell>
          <cell r="G30">
            <v>124.2466</v>
          </cell>
          <cell r="H30">
            <v>4.36E-2</v>
          </cell>
          <cell r="I30">
            <v>14.709</v>
          </cell>
          <cell r="J30">
            <v>67.169200000000004</v>
          </cell>
          <cell r="K30">
            <v>543.14</v>
          </cell>
          <cell r="L30">
            <v>32.033099999999997</v>
          </cell>
          <cell r="M30">
            <v>6.3060999999999998</v>
          </cell>
          <cell r="N30">
            <v>636.4049</v>
          </cell>
          <cell r="O30">
            <v>30.1233</v>
          </cell>
          <cell r="P30">
            <v>25.885300000000001</v>
          </cell>
          <cell r="Q30">
            <v>361.15410000000003</v>
          </cell>
          <cell r="R30">
            <v>3.7431999999999999</v>
          </cell>
          <cell r="S30">
            <v>884.59280000000001</v>
          </cell>
          <cell r="T30">
            <v>135.785</v>
          </cell>
          <cell r="U30">
            <v>41.939399999999999</v>
          </cell>
          <cell r="V30">
            <v>227.43899999999999</v>
          </cell>
          <cell r="W30">
            <v>256.26440000000002</v>
          </cell>
          <cell r="X30">
            <v>61.048699999999997</v>
          </cell>
          <cell r="Y30">
            <v>131.44409999999999</v>
          </cell>
          <cell r="Z30">
            <v>2.5</v>
          </cell>
          <cell r="AA30">
            <v>1.9152</v>
          </cell>
          <cell r="AB30">
            <v>311.02050000000003</v>
          </cell>
          <cell r="AC30">
            <v>11.4869</v>
          </cell>
          <cell r="AD30">
            <v>8.0100000000000005E-2</v>
          </cell>
          <cell r="AE30">
            <v>10.445</v>
          </cell>
          <cell r="AF30">
            <v>18.905000000000001</v>
          </cell>
          <cell r="AG30">
            <v>1.6569</v>
          </cell>
          <cell r="AH30">
            <v>84.297399999999996</v>
          </cell>
          <cell r="AI30">
            <v>76.408900000000003</v>
          </cell>
          <cell r="AJ30">
            <v>14.4034</v>
          </cell>
          <cell r="AK30">
            <v>56.2727</v>
          </cell>
          <cell r="AL30">
            <v>328.05970000000002</v>
          </cell>
          <cell r="AM30">
            <v>46.541899999999998</v>
          </cell>
          <cell r="AN30">
            <v>501.20960000000002</v>
          </cell>
          <cell r="AO30">
            <v>703.78620000000001</v>
          </cell>
        </row>
        <row r="31">
          <cell r="C31">
            <v>294.9744</v>
          </cell>
          <cell r="D31">
            <v>36.281500000000001</v>
          </cell>
          <cell r="E31">
            <v>791.94839999999999</v>
          </cell>
          <cell r="F31">
            <v>11.867800000000001</v>
          </cell>
          <cell r="G31">
            <v>123.7594</v>
          </cell>
          <cell r="H31">
            <v>4.36E-2</v>
          </cell>
          <cell r="I31">
            <v>14.651300000000001</v>
          </cell>
          <cell r="J31">
            <v>66.903099999999995</v>
          </cell>
          <cell r="K31">
            <v>543.07000000000005</v>
          </cell>
          <cell r="L31">
            <v>31.907499999999999</v>
          </cell>
          <cell r="M31">
            <v>6.2885</v>
          </cell>
          <cell r="N31">
            <v>633.90940000000001</v>
          </cell>
          <cell r="O31">
            <v>30.005199999999999</v>
          </cell>
          <cell r="P31">
            <v>25.783799999999999</v>
          </cell>
          <cell r="Q31">
            <v>361.11700000000002</v>
          </cell>
          <cell r="R31">
            <v>3.7427000000000001</v>
          </cell>
          <cell r="S31">
            <v>884.47879999999998</v>
          </cell>
          <cell r="T31">
            <v>135.76750000000001</v>
          </cell>
          <cell r="U31">
            <v>41.933999999999997</v>
          </cell>
          <cell r="V31">
            <v>226.5472</v>
          </cell>
          <cell r="W31">
            <v>255.2595</v>
          </cell>
          <cell r="X31">
            <v>60.9206</v>
          </cell>
          <cell r="Y31">
            <v>131.42160000000001</v>
          </cell>
          <cell r="Z31">
            <v>2.4902000000000002</v>
          </cell>
          <cell r="AA31">
            <v>1.9149</v>
          </cell>
          <cell r="AB31">
            <v>310.93939999999998</v>
          </cell>
          <cell r="AC31">
            <v>11.433199999999999</v>
          </cell>
          <cell r="AD31">
            <v>7.9899999999999999E-2</v>
          </cell>
          <cell r="AE31">
            <v>10.4437</v>
          </cell>
          <cell r="AF31">
            <v>18.832999999999998</v>
          </cell>
          <cell r="AG31">
            <v>1.6504000000000001</v>
          </cell>
          <cell r="AH31">
            <v>83.966899999999995</v>
          </cell>
          <cell r="AI31">
            <v>76.109300000000005</v>
          </cell>
          <cell r="AJ31">
            <v>14.3626</v>
          </cell>
          <cell r="AK31">
            <v>56.348100000000002</v>
          </cell>
          <cell r="AL31">
            <v>327.84620000000001</v>
          </cell>
          <cell r="AM31">
            <v>46.593000000000004</v>
          </cell>
          <cell r="AN31">
            <v>499.24430000000001</v>
          </cell>
          <cell r="AO31">
            <v>701.54200000000003</v>
          </cell>
        </row>
        <row r="32">
          <cell r="C32">
            <v>295.84899999999999</v>
          </cell>
          <cell r="D32">
            <v>36.296599999999998</v>
          </cell>
          <cell r="E32">
            <v>793.03319999999997</v>
          </cell>
          <cell r="F32">
            <v>11.867599999999999</v>
          </cell>
          <cell r="G32">
            <v>123.81100000000001</v>
          </cell>
          <cell r="H32">
            <v>4.36E-2</v>
          </cell>
          <cell r="I32">
            <v>14.657400000000001</v>
          </cell>
          <cell r="J32">
            <v>66.9435</v>
          </cell>
          <cell r="K32">
            <v>543.05999999999995</v>
          </cell>
          <cell r="L32">
            <v>31.9208</v>
          </cell>
          <cell r="M32">
            <v>6.2934999999999999</v>
          </cell>
          <cell r="N32">
            <v>634.17359999999996</v>
          </cell>
          <cell r="O32">
            <v>30.017700000000001</v>
          </cell>
          <cell r="P32">
            <v>25.794599999999999</v>
          </cell>
          <cell r="Q32">
            <v>361.68610000000001</v>
          </cell>
          <cell r="R32">
            <v>3.7427000000000001</v>
          </cell>
          <cell r="S32">
            <v>884.46249999999998</v>
          </cell>
          <cell r="T32">
            <v>135.76499999999999</v>
          </cell>
          <cell r="U32">
            <v>42.811199999999999</v>
          </cell>
          <cell r="V32">
            <v>226.64160000000001</v>
          </cell>
          <cell r="W32">
            <v>255.36590000000001</v>
          </cell>
          <cell r="X32">
            <v>61.009300000000003</v>
          </cell>
          <cell r="Y32">
            <v>131.70169999999999</v>
          </cell>
          <cell r="Z32">
            <v>2.4912999999999998</v>
          </cell>
          <cell r="AA32">
            <v>1.9141999999999999</v>
          </cell>
          <cell r="AB32">
            <v>310.72059999999999</v>
          </cell>
          <cell r="AC32">
            <v>11.4323</v>
          </cell>
          <cell r="AD32">
            <v>7.9799999999999996E-2</v>
          </cell>
          <cell r="AE32">
            <v>10.4435</v>
          </cell>
          <cell r="AF32">
            <v>18.836600000000001</v>
          </cell>
          <cell r="AG32">
            <v>1.6503000000000001</v>
          </cell>
          <cell r="AH32">
            <v>84.001800000000003</v>
          </cell>
          <cell r="AI32">
            <v>76.141000000000005</v>
          </cell>
          <cell r="AJ32">
            <v>14.410500000000001</v>
          </cell>
          <cell r="AK32">
            <v>56.494</v>
          </cell>
          <cell r="AL32">
            <v>328.50060000000002</v>
          </cell>
          <cell r="AM32">
            <v>46.512599999999999</v>
          </cell>
          <cell r="AN32">
            <v>499.45229999999998</v>
          </cell>
          <cell r="AO32">
            <v>704.77760000000001</v>
          </cell>
        </row>
        <row r="33">
          <cell r="C33">
            <v>302.37532258064522</v>
          </cell>
          <cell r="D33">
            <v>37.092290322580638</v>
          </cell>
          <cell r="E33">
            <v>804.41214838709709</v>
          </cell>
          <cell r="F33">
            <v>11.887696774193548</v>
          </cell>
          <cell r="G33">
            <v>126.52512258064517</v>
          </cell>
          <cell r="H33">
            <v>4.3774193548387109E-2</v>
          </cell>
          <cell r="I33">
            <v>14.978748387096774</v>
          </cell>
          <cell r="J33">
            <v>68.379351612903207</v>
          </cell>
          <cell r="K33">
            <v>543.3087096774193</v>
          </cell>
          <cell r="L33">
            <v>32.620564516129036</v>
          </cell>
          <cell r="M33">
            <v>6.3944451612903217</v>
          </cell>
          <cell r="N33">
            <v>648.07569354838722</v>
          </cell>
          <cell r="O33">
            <v>30.675712903225804</v>
          </cell>
          <cell r="P33">
            <v>26.36001612903226</v>
          </cell>
          <cell r="Q33">
            <v>361.58980967741934</v>
          </cell>
          <cell r="R33">
            <v>3.7459612903225805</v>
          </cell>
          <cell r="S33">
            <v>886.70033870967711</v>
          </cell>
          <cell r="T33">
            <v>135.82717741935483</v>
          </cell>
          <cell r="U33">
            <v>43.181641935483874</v>
          </cell>
          <cell r="V33">
            <v>231.60992903225807</v>
          </cell>
          <cell r="W33">
            <v>260.96393870967739</v>
          </cell>
          <cell r="X33">
            <v>61.984883870967728</v>
          </cell>
          <cell r="Y33">
            <v>132.14057741935486</v>
          </cell>
          <cell r="Z33">
            <v>2.5458645161290323</v>
          </cell>
          <cell r="AA33">
            <v>1.9164580645161293</v>
          </cell>
          <cell r="AB33">
            <v>312.73828387096773</v>
          </cell>
          <cell r="AC33">
            <v>11.675341935483868</v>
          </cell>
          <cell r="AD33">
            <v>8.0987096774193523E-2</v>
          </cell>
          <cell r="AE33">
            <v>10.448248387096772</v>
          </cell>
          <cell r="AF33">
            <v>19.260506451612901</v>
          </cell>
          <cell r="AG33">
            <v>1.6645935483870964</v>
          </cell>
          <cell r="AH33">
            <v>85.843299999999985</v>
          </cell>
          <cell r="AI33">
            <v>77.810138709677418</v>
          </cell>
          <cell r="AJ33">
            <v>14.523264516129029</v>
          </cell>
          <cell r="AK33">
            <v>57.345722580645152</v>
          </cell>
          <cell r="AL33">
            <v>333.75385483870963</v>
          </cell>
          <cell r="AM33">
            <v>46.526029032258059</v>
          </cell>
          <cell r="AN33">
            <v>510.40108387096785</v>
          </cell>
          <cell r="AO33">
            <v>708.06885483870963</v>
          </cell>
        </row>
        <row r="34">
          <cell r="C34">
            <v>296.26420000000002</v>
          </cell>
          <cell r="D34">
            <v>36.674799999999998</v>
          </cell>
          <cell r="E34">
            <v>792.61249999999995</v>
          </cell>
          <cell r="F34">
            <v>11.8544</v>
          </cell>
          <cell r="G34">
            <v>125.101</v>
          </cell>
          <cell r="H34">
            <v>4.36E-2</v>
          </cell>
          <cell r="I34">
            <v>14.8102</v>
          </cell>
          <cell r="J34">
            <v>67.638300000000001</v>
          </cell>
          <cell r="K34">
            <v>543.04999999999995</v>
          </cell>
          <cell r="L34">
            <v>32.253399999999999</v>
          </cell>
          <cell r="M34">
            <v>6.3216000000000001</v>
          </cell>
          <cell r="N34">
            <v>640.78139999999996</v>
          </cell>
          <cell r="O34">
            <v>30.330500000000001</v>
          </cell>
          <cell r="P34">
            <v>26.063300000000002</v>
          </cell>
          <cell r="Q34">
            <v>361.65710000000001</v>
          </cell>
          <cell r="R34">
            <v>3.7425999999999999</v>
          </cell>
          <cell r="S34">
            <v>880.14589999999998</v>
          </cell>
          <cell r="T34">
            <v>135.76249999999999</v>
          </cell>
          <cell r="U34">
            <v>42.881100000000004</v>
          </cell>
          <cell r="V34">
            <v>229.00309999999999</v>
          </cell>
          <cell r="W34">
            <v>258.02670000000001</v>
          </cell>
          <cell r="X34">
            <v>61.506</v>
          </cell>
          <cell r="Y34">
            <v>132.9092</v>
          </cell>
          <cell r="Z34">
            <v>2.5171999999999999</v>
          </cell>
          <cell r="AA34">
            <v>1.9120999999999999</v>
          </cell>
          <cell r="AB34">
            <v>311.63170000000002</v>
          </cell>
          <cell r="AC34">
            <v>11.565899999999999</v>
          </cell>
          <cell r="AD34">
            <v>8.0299999999999996E-2</v>
          </cell>
          <cell r="AE34">
            <v>10.443300000000001</v>
          </cell>
          <cell r="AF34">
            <v>19.0307</v>
          </cell>
          <cell r="AG34">
            <v>1.6503000000000001</v>
          </cell>
          <cell r="AH34">
            <v>84.877099999999999</v>
          </cell>
          <cell r="AI34">
            <v>76.934399999999997</v>
          </cell>
          <cell r="AJ34">
            <v>14.547599999999999</v>
          </cell>
          <cell r="AK34">
            <v>57.091099999999997</v>
          </cell>
          <cell r="AL34">
            <v>329.79770000000002</v>
          </cell>
          <cell r="AM34">
            <v>46.783799999999999</v>
          </cell>
          <cell r="AN34">
            <v>504.65640000000002</v>
          </cell>
          <cell r="AO34">
            <v>704.76459999999997</v>
          </cell>
        </row>
        <row r="35">
          <cell r="C35">
            <v>301.1395</v>
          </cell>
          <cell r="D35">
            <v>37.120800000000003</v>
          </cell>
          <cell r="E35">
            <v>801.74670000000003</v>
          </cell>
          <cell r="F35">
            <v>11.8596</v>
          </cell>
          <cell r="G35">
            <v>126.62220000000001</v>
          </cell>
          <cell r="H35">
            <v>4.3499999999999997E-2</v>
          </cell>
          <cell r="I35">
            <v>14.9903</v>
          </cell>
          <cell r="J35">
            <v>68.436000000000007</v>
          </cell>
          <cell r="K35">
            <v>543.04999999999995</v>
          </cell>
          <cell r="L35">
            <v>32.645600000000002</v>
          </cell>
          <cell r="M35">
            <v>6.3689999999999998</v>
          </cell>
          <cell r="N35">
            <v>648.57309999999995</v>
          </cell>
          <cell r="O35">
            <v>30.699300000000001</v>
          </cell>
          <cell r="P35">
            <v>26.380199999999999</v>
          </cell>
          <cell r="Q35">
            <v>362.90789999999998</v>
          </cell>
          <cell r="R35">
            <v>3.7425999999999999</v>
          </cell>
          <cell r="S35">
            <v>880.14589999999998</v>
          </cell>
          <cell r="T35">
            <v>135.76249999999999</v>
          </cell>
          <cell r="U35">
            <v>42.9146</v>
          </cell>
          <cell r="V35">
            <v>231.7877</v>
          </cell>
          <cell r="W35">
            <v>261.16419999999999</v>
          </cell>
          <cell r="X35">
            <v>62.193199999999997</v>
          </cell>
          <cell r="Y35">
            <v>134.07689999999999</v>
          </cell>
          <cell r="Z35">
            <v>2.5478000000000001</v>
          </cell>
          <cell r="AA35">
            <v>1.9095</v>
          </cell>
          <cell r="AB35">
            <v>311.82029999999997</v>
          </cell>
          <cell r="AC35">
            <v>11.6859</v>
          </cell>
          <cell r="AD35">
            <v>8.0600000000000005E-2</v>
          </cell>
          <cell r="AE35">
            <v>10.443300000000001</v>
          </cell>
          <cell r="AF35">
            <v>19.253399999999999</v>
          </cell>
          <cell r="AG35">
            <v>1.6503000000000001</v>
          </cell>
          <cell r="AH35">
            <v>85.909199999999998</v>
          </cell>
          <cell r="AI35">
            <v>77.869900000000001</v>
          </cell>
          <cell r="AJ35">
            <v>14.6435</v>
          </cell>
          <cell r="AK35">
            <v>57.4131</v>
          </cell>
          <cell r="AL35">
            <v>333.26339999999999</v>
          </cell>
          <cell r="AM35">
            <v>46.991100000000003</v>
          </cell>
          <cell r="AN35">
            <v>510.7928</v>
          </cell>
          <cell r="AO35">
            <v>708.9194</v>
          </cell>
        </row>
        <row r="36">
          <cell r="C36">
            <v>301.23590000000002</v>
          </cell>
          <cell r="D36">
            <v>37.126100000000001</v>
          </cell>
          <cell r="E36">
            <v>802.74350000000004</v>
          </cell>
          <cell r="F36">
            <v>11.86</v>
          </cell>
          <cell r="G36">
            <v>126.6404</v>
          </cell>
          <cell r="H36">
            <v>4.3499999999999997E-2</v>
          </cell>
          <cell r="I36">
            <v>14.9924</v>
          </cell>
          <cell r="J36">
            <v>68.458699999999993</v>
          </cell>
          <cell r="K36">
            <v>543.07000000000005</v>
          </cell>
          <cell r="L36">
            <v>32.650300000000001</v>
          </cell>
          <cell r="M36">
            <v>6.4138999999999999</v>
          </cell>
          <cell r="N36">
            <v>648.66589999999997</v>
          </cell>
          <cell r="O36">
            <v>30.703700000000001</v>
          </cell>
          <cell r="P36">
            <v>26.384</v>
          </cell>
          <cell r="Q36">
            <v>363.70920000000001</v>
          </cell>
          <cell r="R36">
            <v>3.7427000000000001</v>
          </cell>
          <cell r="S36">
            <v>880.17830000000004</v>
          </cell>
          <cell r="T36">
            <v>135.76750000000001</v>
          </cell>
          <cell r="U36">
            <v>42.916200000000003</v>
          </cell>
          <cell r="V36">
            <v>231.82089999999999</v>
          </cell>
          <cell r="W36">
            <v>261.20159999999998</v>
          </cell>
          <cell r="X36">
            <v>62.262799999999999</v>
          </cell>
          <cell r="Y36">
            <v>134.65809999999999</v>
          </cell>
          <cell r="Z36">
            <v>2.5482</v>
          </cell>
          <cell r="AA36">
            <v>1.9089</v>
          </cell>
          <cell r="AB36">
            <v>312.60919999999999</v>
          </cell>
          <cell r="AC36">
            <v>11.6761</v>
          </cell>
          <cell r="AD36">
            <v>8.0600000000000005E-2</v>
          </cell>
          <cell r="AE36">
            <v>10.4437</v>
          </cell>
          <cell r="AF36">
            <v>19.258299999999998</v>
          </cell>
          <cell r="AG36">
            <v>1.6504000000000001</v>
          </cell>
          <cell r="AH36">
            <v>85.921499999999995</v>
          </cell>
          <cell r="AI36">
            <v>77.881</v>
          </cell>
          <cell r="AJ36">
            <v>14.6539</v>
          </cell>
          <cell r="AK36">
            <v>57.310499999999998</v>
          </cell>
          <cell r="AL36">
            <v>332.22730000000001</v>
          </cell>
          <cell r="AM36">
            <v>47.114800000000002</v>
          </cell>
          <cell r="AN36">
            <v>510.86590000000001</v>
          </cell>
          <cell r="AO36">
            <v>708.95479999999998</v>
          </cell>
        </row>
        <row r="37">
          <cell r="C37">
            <v>301.23590000000002</v>
          </cell>
          <cell r="D37">
            <v>37.126100000000001</v>
          </cell>
          <cell r="E37">
            <v>802.74350000000004</v>
          </cell>
          <cell r="F37">
            <v>11.86</v>
          </cell>
          <cell r="G37">
            <v>126.6404</v>
          </cell>
          <cell r="H37">
            <v>4.3499999999999997E-2</v>
          </cell>
          <cell r="I37">
            <v>14.9924</v>
          </cell>
          <cell r="J37">
            <v>68.458699999999993</v>
          </cell>
          <cell r="K37">
            <v>543.07000000000005</v>
          </cell>
          <cell r="L37">
            <v>32.650300000000001</v>
          </cell>
          <cell r="M37">
            <v>6.4138999999999999</v>
          </cell>
          <cell r="N37">
            <v>648.66589999999997</v>
          </cell>
          <cell r="O37">
            <v>30.703700000000001</v>
          </cell>
          <cell r="P37">
            <v>26.384</v>
          </cell>
          <cell r="Q37">
            <v>363.70920000000001</v>
          </cell>
          <cell r="R37">
            <v>3.7427000000000001</v>
          </cell>
          <cell r="S37">
            <v>880.17830000000004</v>
          </cell>
          <cell r="T37">
            <v>135.76750000000001</v>
          </cell>
          <cell r="U37">
            <v>42.916200000000003</v>
          </cell>
          <cell r="V37">
            <v>231.82089999999999</v>
          </cell>
          <cell r="W37">
            <v>261.20159999999998</v>
          </cell>
          <cell r="X37">
            <v>62.262799999999999</v>
          </cell>
          <cell r="Y37">
            <v>134.65809999999999</v>
          </cell>
          <cell r="Z37">
            <v>2.5482</v>
          </cell>
          <cell r="AA37">
            <v>1.9089</v>
          </cell>
          <cell r="AB37">
            <v>312.60919999999999</v>
          </cell>
          <cell r="AC37">
            <v>11.6761</v>
          </cell>
          <cell r="AD37">
            <v>8.0600000000000005E-2</v>
          </cell>
          <cell r="AE37">
            <v>10.4437</v>
          </cell>
          <cell r="AF37">
            <v>19.258299999999998</v>
          </cell>
          <cell r="AG37">
            <v>1.6504000000000001</v>
          </cell>
          <cell r="AH37">
            <v>85.921499999999995</v>
          </cell>
          <cell r="AI37">
            <v>77.881</v>
          </cell>
          <cell r="AJ37">
            <v>14.6539</v>
          </cell>
          <cell r="AK37">
            <v>57.310499999999998</v>
          </cell>
          <cell r="AL37">
            <v>332.22730000000001</v>
          </cell>
          <cell r="AM37">
            <v>47.114800000000002</v>
          </cell>
          <cell r="AN37">
            <v>510.86590000000001</v>
          </cell>
          <cell r="AO37">
            <v>708.95479999999998</v>
          </cell>
        </row>
        <row r="38">
          <cell r="C38">
            <v>301.23590000000002</v>
          </cell>
          <cell r="D38">
            <v>37.126100000000001</v>
          </cell>
          <cell r="E38">
            <v>802.74350000000004</v>
          </cell>
          <cell r="F38">
            <v>11.86</v>
          </cell>
          <cell r="G38">
            <v>126.6404</v>
          </cell>
          <cell r="H38">
            <v>4.3499999999999997E-2</v>
          </cell>
          <cell r="I38">
            <v>14.9924</v>
          </cell>
          <cell r="J38">
            <v>68.458699999999993</v>
          </cell>
          <cell r="K38">
            <v>543.07000000000005</v>
          </cell>
          <cell r="L38">
            <v>32.650300000000001</v>
          </cell>
          <cell r="M38">
            <v>6.4138999999999999</v>
          </cell>
          <cell r="N38">
            <v>648.66589999999997</v>
          </cell>
          <cell r="O38">
            <v>30.703700000000001</v>
          </cell>
          <cell r="P38">
            <v>26.384</v>
          </cell>
          <cell r="Q38">
            <v>363.70920000000001</v>
          </cell>
          <cell r="R38">
            <v>3.7427000000000001</v>
          </cell>
          <cell r="S38">
            <v>880.17830000000004</v>
          </cell>
          <cell r="T38">
            <v>135.76750000000001</v>
          </cell>
          <cell r="U38">
            <v>42.916200000000003</v>
          </cell>
          <cell r="V38">
            <v>231.82089999999999</v>
          </cell>
          <cell r="W38">
            <v>261.20159999999998</v>
          </cell>
          <cell r="X38">
            <v>62.262799999999999</v>
          </cell>
          <cell r="Y38">
            <v>134.65809999999999</v>
          </cell>
          <cell r="Z38">
            <v>2.5482</v>
          </cell>
          <cell r="AA38">
            <v>1.9089</v>
          </cell>
          <cell r="AB38">
            <v>312.60919999999999</v>
          </cell>
          <cell r="AC38">
            <v>11.6761</v>
          </cell>
          <cell r="AD38">
            <v>8.0600000000000005E-2</v>
          </cell>
          <cell r="AE38">
            <v>10.4437</v>
          </cell>
          <cell r="AF38">
            <v>19.258299999999998</v>
          </cell>
          <cell r="AG38">
            <v>1.6504000000000001</v>
          </cell>
          <cell r="AH38">
            <v>85.921499999999995</v>
          </cell>
          <cell r="AI38">
            <v>77.881</v>
          </cell>
          <cell r="AJ38">
            <v>14.6539</v>
          </cell>
          <cell r="AK38">
            <v>57.310499999999998</v>
          </cell>
          <cell r="AL38">
            <v>332.22730000000001</v>
          </cell>
          <cell r="AM38">
            <v>47.114800000000002</v>
          </cell>
          <cell r="AN38">
            <v>510.86590000000001</v>
          </cell>
          <cell r="AO38">
            <v>708.95479999999998</v>
          </cell>
        </row>
        <row r="39">
          <cell r="C39">
            <v>300.07830000000001</v>
          </cell>
          <cell r="D39">
            <v>37.197099999999999</v>
          </cell>
          <cell r="E39">
            <v>801.38319999999999</v>
          </cell>
          <cell r="F39">
            <v>11.86</v>
          </cell>
          <cell r="G39">
            <v>126.8827</v>
          </cell>
          <cell r="H39">
            <v>4.36E-2</v>
          </cell>
          <cell r="I39">
            <v>15.021100000000001</v>
          </cell>
          <cell r="J39">
            <v>68.571299999999994</v>
          </cell>
          <cell r="K39">
            <v>543.07000000000005</v>
          </cell>
          <cell r="L39">
            <v>32.712800000000001</v>
          </cell>
          <cell r="M39">
            <v>6.4359000000000002</v>
          </cell>
          <cell r="N39">
            <v>649.90719999999999</v>
          </cell>
          <cell r="O39">
            <v>30.7624</v>
          </cell>
          <cell r="P39">
            <v>26.4345</v>
          </cell>
          <cell r="Q39">
            <v>362.82940000000002</v>
          </cell>
          <cell r="R39">
            <v>3.7414000000000001</v>
          </cell>
          <cell r="S39">
            <v>880.17830000000004</v>
          </cell>
          <cell r="T39">
            <v>135.76750000000001</v>
          </cell>
          <cell r="U39">
            <v>42.882300000000001</v>
          </cell>
          <cell r="V39">
            <v>232.26439999999999</v>
          </cell>
          <cell r="W39">
            <v>261.70139999999998</v>
          </cell>
          <cell r="X39">
            <v>62.389499999999998</v>
          </cell>
          <cell r="Y39">
            <v>134.86600000000001</v>
          </cell>
          <cell r="Z39">
            <v>2.5531000000000001</v>
          </cell>
          <cell r="AA39">
            <v>1.9095</v>
          </cell>
          <cell r="AB39">
            <v>311.7765</v>
          </cell>
          <cell r="AC39">
            <v>11.71</v>
          </cell>
          <cell r="AD39">
            <v>8.0600000000000005E-2</v>
          </cell>
          <cell r="AE39">
            <v>10.4437</v>
          </cell>
          <cell r="AF39">
            <v>19.291599999999999</v>
          </cell>
          <cell r="AG39">
            <v>1.6504000000000001</v>
          </cell>
          <cell r="AH39">
            <v>86.085899999999995</v>
          </cell>
          <cell r="AI39">
            <v>78.03</v>
          </cell>
          <cell r="AJ39">
            <v>14.6921</v>
          </cell>
          <cell r="AK39">
            <v>57.276899999999998</v>
          </cell>
          <cell r="AL39">
            <v>332.73320000000001</v>
          </cell>
          <cell r="AM39">
            <v>47.053100000000001</v>
          </cell>
          <cell r="AN39">
            <v>511.84350000000001</v>
          </cell>
          <cell r="AO39">
            <v>710.31050000000005</v>
          </cell>
        </row>
        <row r="40">
          <cell r="C40">
            <v>297.70100000000002</v>
          </cell>
          <cell r="D40">
            <v>36.789900000000003</v>
          </cell>
          <cell r="E40">
            <v>795.22550000000001</v>
          </cell>
          <cell r="F40">
            <v>11.8598</v>
          </cell>
          <cell r="G40">
            <v>125.4937</v>
          </cell>
          <cell r="H40">
            <v>4.3700000000000003E-2</v>
          </cell>
          <cell r="I40">
            <v>14.8567</v>
          </cell>
          <cell r="J40">
            <v>67.826999999999998</v>
          </cell>
          <cell r="K40">
            <v>543.05999999999995</v>
          </cell>
          <cell r="L40">
            <v>32.354700000000001</v>
          </cell>
          <cell r="M40">
            <v>6.3710000000000004</v>
          </cell>
          <cell r="N40">
            <v>642.79290000000003</v>
          </cell>
          <cell r="O40">
            <v>30.425699999999999</v>
          </cell>
          <cell r="P40">
            <v>26.145099999999999</v>
          </cell>
          <cell r="Q40">
            <v>359.44369999999998</v>
          </cell>
          <cell r="R40">
            <v>3.7414000000000001</v>
          </cell>
          <cell r="S40">
            <v>880.16210000000001</v>
          </cell>
          <cell r="T40">
            <v>135.76499999999999</v>
          </cell>
          <cell r="U40">
            <v>42.859200000000001</v>
          </cell>
          <cell r="V40">
            <v>229.72190000000001</v>
          </cell>
          <cell r="W40">
            <v>258.83670000000001</v>
          </cell>
          <cell r="X40">
            <v>61.925400000000003</v>
          </cell>
          <cell r="Y40">
            <v>133.40020000000001</v>
          </cell>
          <cell r="Z40">
            <v>2.5251000000000001</v>
          </cell>
          <cell r="AA40">
            <v>1.9088000000000001</v>
          </cell>
          <cell r="AB40">
            <v>311.59019999999998</v>
          </cell>
          <cell r="AC40">
            <v>11.5916</v>
          </cell>
          <cell r="AD40">
            <v>8.0100000000000005E-2</v>
          </cell>
          <cell r="AE40">
            <v>10.4435</v>
          </cell>
          <cell r="AF40">
            <v>19.078900000000001</v>
          </cell>
          <cell r="AG40">
            <v>1.6503000000000001</v>
          </cell>
          <cell r="AH40">
            <v>85.143500000000003</v>
          </cell>
          <cell r="AI40">
            <v>77.175899999999999</v>
          </cell>
          <cell r="AJ40">
            <v>14.6038</v>
          </cell>
          <cell r="AK40">
            <v>56.775700000000001</v>
          </cell>
          <cell r="AL40">
            <v>329.04809999999998</v>
          </cell>
          <cell r="AM40">
            <v>47.290100000000002</v>
          </cell>
          <cell r="AN40">
            <v>506.2405</v>
          </cell>
          <cell r="AO40">
            <v>707.35530000000006</v>
          </cell>
        </row>
        <row r="41">
          <cell r="C41">
            <v>297.32679999999999</v>
          </cell>
          <cell r="D41">
            <v>36.797699999999999</v>
          </cell>
          <cell r="E41">
            <v>793.1508</v>
          </cell>
          <cell r="F41">
            <v>11.858499999999999</v>
          </cell>
          <cell r="G41">
            <v>125.52030000000001</v>
          </cell>
          <cell r="H41">
            <v>4.36E-2</v>
          </cell>
          <cell r="I41">
            <v>14.8598</v>
          </cell>
          <cell r="J41">
            <v>67.846800000000002</v>
          </cell>
          <cell r="K41">
            <v>543</v>
          </cell>
          <cell r="L41">
            <v>32.361499999999999</v>
          </cell>
          <cell r="M41">
            <v>6.3643000000000001</v>
          </cell>
          <cell r="N41">
            <v>642.92870000000005</v>
          </cell>
          <cell r="O41">
            <v>30.432099999999998</v>
          </cell>
          <cell r="P41">
            <v>26.150700000000001</v>
          </cell>
          <cell r="Q41">
            <v>359.31560000000002</v>
          </cell>
          <cell r="R41">
            <v>3.7410000000000001</v>
          </cell>
          <cell r="S41">
            <v>881.49350000000004</v>
          </cell>
          <cell r="T41">
            <v>135.75</v>
          </cell>
          <cell r="U41">
            <v>43.000999999999998</v>
          </cell>
          <cell r="V41">
            <v>229.7705</v>
          </cell>
          <cell r="W41">
            <v>258.89139999999998</v>
          </cell>
          <cell r="X41">
            <v>61.844000000000001</v>
          </cell>
          <cell r="Y41">
            <v>133.70679999999999</v>
          </cell>
          <cell r="Z41">
            <v>2.5257000000000001</v>
          </cell>
          <cell r="AA41">
            <v>1.9073</v>
          </cell>
          <cell r="AB41">
            <v>310.60449999999997</v>
          </cell>
          <cell r="AC41">
            <v>11.5784</v>
          </cell>
          <cell r="AD41">
            <v>0.08</v>
          </cell>
          <cell r="AE41">
            <v>10.442299999999999</v>
          </cell>
          <cell r="AF41">
            <v>19.088000000000001</v>
          </cell>
          <cell r="AG41">
            <v>1.6501999999999999</v>
          </cell>
          <cell r="AH41">
            <v>85.161500000000004</v>
          </cell>
          <cell r="AI41">
            <v>77.1922</v>
          </cell>
          <cell r="AJ41">
            <v>14.603899999999999</v>
          </cell>
          <cell r="AK41">
            <v>56.813200000000002</v>
          </cell>
          <cell r="AL41">
            <v>328.96800000000002</v>
          </cell>
          <cell r="AM41">
            <v>46.728299999999997</v>
          </cell>
          <cell r="AN41">
            <v>506.34750000000003</v>
          </cell>
          <cell r="AO41">
            <v>705.35140000000001</v>
          </cell>
        </row>
        <row r="42">
          <cell r="C42">
            <v>294.84449999999998</v>
          </cell>
          <cell r="D42">
            <v>36.383400000000002</v>
          </cell>
          <cell r="E42">
            <v>787.79859999999996</v>
          </cell>
          <cell r="F42">
            <v>11.858499999999999</v>
          </cell>
          <cell r="G42">
            <v>124.1069</v>
          </cell>
          <cell r="H42">
            <v>4.36E-2</v>
          </cell>
          <cell r="I42">
            <v>14.692500000000001</v>
          </cell>
          <cell r="J42">
            <v>67.099000000000004</v>
          </cell>
          <cell r="K42">
            <v>543</v>
          </cell>
          <cell r="L42">
            <v>31.9971</v>
          </cell>
          <cell r="M42">
            <v>6.3132999999999999</v>
          </cell>
          <cell r="N42">
            <v>635.6893</v>
          </cell>
          <cell r="O42">
            <v>30.089400000000001</v>
          </cell>
          <cell r="P42">
            <v>25.856200000000001</v>
          </cell>
          <cell r="Q42">
            <v>359.7629</v>
          </cell>
          <cell r="R42">
            <v>3.7410000000000001</v>
          </cell>
          <cell r="S42">
            <v>881.49350000000004</v>
          </cell>
          <cell r="T42">
            <v>135.75</v>
          </cell>
          <cell r="U42">
            <v>43.038200000000003</v>
          </cell>
          <cell r="V42">
            <v>227.1833</v>
          </cell>
          <cell r="W42">
            <v>255.97620000000001</v>
          </cell>
          <cell r="X42">
            <v>61.267299999999999</v>
          </cell>
          <cell r="Y42">
            <v>132.81139999999999</v>
          </cell>
          <cell r="Z42">
            <v>2.4971999999999999</v>
          </cell>
          <cell r="AA42">
            <v>1.9053</v>
          </cell>
          <cell r="AB42">
            <v>311.01819999999998</v>
          </cell>
          <cell r="AC42">
            <v>11.4596</v>
          </cell>
          <cell r="AD42">
            <v>7.9600000000000004E-2</v>
          </cell>
          <cell r="AE42">
            <v>10.442299999999999</v>
          </cell>
          <cell r="AF42">
            <v>18.860299999999999</v>
          </cell>
          <cell r="AG42">
            <v>1.6501999999999999</v>
          </cell>
          <cell r="AH42">
            <v>84.202600000000004</v>
          </cell>
          <cell r="AI42">
            <v>76.322999999999993</v>
          </cell>
          <cell r="AJ42">
            <v>14.448700000000001</v>
          </cell>
          <cell r="AK42">
            <v>56.382199999999997</v>
          </cell>
          <cell r="AL42">
            <v>326.96319999999997</v>
          </cell>
          <cell r="AM42">
            <v>46.802500000000002</v>
          </cell>
          <cell r="AN42">
            <v>500.64600000000002</v>
          </cell>
          <cell r="AO42">
            <v>697.41010000000006</v>
          </cell>
        </row>
        <row r="43">
          <cell r="C43">
            <v>291.7817</v>
          </cell>
          <cell r="D43">
            <v>36.408299999999997</v>
          </cell>
          <cell r="E43">
            <v>785.00340000000006</v>
          </cell>
          <cell r="F43">
            <v>11.8576</v>
          </cell>
          <cell r="G43">
            <v>124.19199999999999</v>
          </cell>
          <cell r="H43">
            <v>4.36E-2</v>
          </cell>
          <cell r="I43">
            <v>14.702500000000001</v>
          </cell>
          <cell r="J43">
            <v>67.146799999999999</v>
          </cell>
          <cell r="K43">
            <v>542.96</v>
          </cell>
          <cell r="L43">
            <v>32.018999999999998</v>
          </cell>
          <cell r="M43">
            <v>6.3288000000000002</v>
          </cell>
          <cell r="N43">
            <v>636.12509999999997</v>
          </cell>
          <cell r="O43">
            <v>30.110099999999999</v>
          </cell>
          <cell r="P43">
            <v>25.873899999999999</v>
          </cell>
          <cell r="Q43">
            <v>359.62180000000001</v>
          </cell>
          <cell r="R43">
            <v>3.7406999999999999</v>
          </cell>
          <cell r="S43">
            <v>881.42859999999996</v>
          </cell>
          <cell r="T43">
            <v>135.74</v>
          </cell>
          <cell r="U43">
            <v>43.034999999999997</v>
          </cell>
          <cell r="V43">
            <v>227.339</v>
          </cell>
          <cell r="W43">
            <v>256.15170000000001</v>
          </cell>
          <cell r="X43">
            <v>61.204500000000003</v>
          </cell>
          <cell r="Y43">
            <v>132.26740000000001</v>
          </cell>
          <cell r="Z43">
            <v>2.4988999999999999</v>
          </cell>
          <cell r="AA43">
            <v>1.8991</v>
          </cell>
          <cell r="AB43">
            <v>310.72949999999997</v>
          </cell>
          <cell r="AC43">
            <v>11.474</v>
          </cell>
          <cell r="AD43">
            <v>7.9799999999999996E-2</v>
          </cell>
          <cell r="AE43">
            <v>10.4415</v>
          </cell>
          <cell r="AF43">
            <v>18.871099999999998</v>
          </cell>
          <cell r="AG43">
            <v>1.65</v>
          </cell>
          <cell r="AH43">
            <v>84.260300000000001</v>
          </cell>
          <cell r="AI43">
            <v>76.375299999999996</v>
          </cell>
          <cell r="AJ43">
            <v>14.492000000000001</v>
          </cell>
          <cell r="AK43">
            <v>56.218299999999999</v>
          </cell>
          <cell r="AL43">
            <v>326.41989999999998</v>
          </cell>
          <cell r="AM43">
            <v>46.259399999999999</v>
          </cell>
          <cell r="AN43">
            <v>500.98919999999998</v>
          </cell>
          <cell r="AO43">
            <v>701.02409999999998</v>
          </cell>
        </row>
        <row r="44">
          <cell r="C44">
            <v>291.7817</v>
          </cell>
          <cell r="D44">
            <v>36.408299999999997</v>
          </cell>
          <cell r="E44">
            <v>785.00340000000006</v>
          </cell>
          <cell r="F44">
            <v>11.8576</v>
          </cell>
          <cell r="G44">
            <v>124.19199999999999</v>
          </cell>
          <cell r="H44">
            <v>4.36E-2</v>
          </cell>
          <cell r="I44">
            <v>14.702500000000001</v>
          </cell>
          <cell r="J44">
            <v>67.146799999999999</v>
          </cell>
          <cell r="K44">
            <v>542.96</v>
          </cell>
          <cell r="L44">
            <v>32.018999999999998</v>
          </cell>
          <cell r="M44">
            <v>6.3288000000000002</v>
          </cell>
          <cell r="N44">
            <v>636.12509999999997</v>
          </cell>
          <cell r="O44">
            <v>30.110099999999999</v>
          </cell>
          <cell r="P44">
            <v>25.873899999999999</v>
          </cell>
          <cell r="Q44">
            <v>359.62180000000001</v>
          </cell>
          <cell r="R44">
            <v>3.7406999999999999</v>
          </cell>
          <cell r="S44">
            <v>881.42859999999996</v>
          </cell>
          <cell r="T44">
            <v>135.74</v>
          </cell>
          <cell r="U44">
            <v>43.034999999999997</v>
          </cell>
          <cell r="V44">
            <v>227.339</v>
          </cell>
          <cell r="W44">
            <v>256.15170000000001</v>
          </cell>
          <cell r="X44">
            <v>61.204500000000003</v>
          </cell>
          <cell r="Y44">
            <v>132.26740000000001</v>
          </cell>
          <cell r="Z44">
            <v>2.4988999999999999</v>
          </cell>
          <cell r="AA44">
            <v>1.8991</v>
          </cell>
          <cell r="AB44">
            <v>310.72949999999997</v>
          </cell>
          <cell r="AC44">
            <v>11.474</v>
          </cell>
          <cell r="AD44">
            <v>7.9799999999999996E-2</v>
          </cell>
          <cell r="AE44">
            <v>10.4415</v>
          </cell>
          <cell r="AF44">
            <v>18.871099999999998</v>
          </cell>
          <cell r="AG44">
            <v>1.65</v>
          </cell>
          <cell r="AH44">
            <v>84.260300000000001</v>
          </cell>
          <cell r="AI44">
            <v>76.375299999999996</v>
          </cell>
          <cell r="AJ44">
            <v>14.492000000000001</v>
          </cell>
          <cell r="AK44">
            <v>56.218299999999999</v>
          </cell>
          <cell r="AL44">
            <v>326.41989999999998</v>
          </cell>
          <cell r="AM44">
            <v>46.259399999999999</v>
          </cell>
          <cell r="AN44">
            <v>500.98919999999998</v>
          </cell>
          <cell r="AO44">
            <v>701.02409999999998</v>
          </cell>
        </row>
        <row r="45">
          <cell r="C45">
            <v>291.7817</v>
          </cell>
          <cell r="D45">
            <v>36.408299999999997</v>
          </cell>
          <cell r="E45">
            <v>785.00340000000006</v>
          </cell>
          <cell r="F45">
            <v>11.8576</v>
          </cell>
          <cell r="G45">
            <v>124.19199999999999</v>
          </cell>
          <cell r="H45">
            <v>4.36E-2</v>
          </cell>
          <cell r="I45">
            <v>14.702500000000001</v>
          </cell>
          <cell r="J45">
            <v>67.146799999999999</v>
          </cell>
          <cell r="K45">
            <v>542.96</v>
          </cell>
          <cell r="L45">
            <v>32.018999999999998</v>
          </cell>
          <cell r="M45">
            <v>6.3288000000000002</v>
          </cell>
          <cell r="N45">
            <v>636.12509999999997</v>
          </cell>
          <cell r="O45">
            <v>30.110099999999999</v>
          </cell>
          <cell r="P45">
            <v>25.873899999999999</v>
          </cell>
          <cell r="Q45">
            <v>359.62180000000001</v>
          </cell>
          <cell r="R45">
            <v>3.7406999999999999</v>
          </cell>
          <cell r="S45">
            <v>881.42859999999996</v>
          </cell>
          <cell r="T45">
            <v>135.74</v>
          </cell>
          <cell r="U45">
            <v>43.034999999999997</v>
          </cell>
          <cell r="V45">
            <v>227.339</v>
          </cell>
          <cell r="W45">
            <v>256.15170000000001</v>
          </cell>
          <cell r="X45">
            <v>61.204500000000003</v>
          </cell>
          <cell r="Y45">
            <v>132.26740000000001</v>
          </cell>
          <cell r="Z45">
            <v>2.4988999999999999</v>
          </cell>
          <cell r="AA45">
            <v>1.8991</v>
          </cell>
          <cell r="AB45">
            <v>310.72949999999997</v>
          </cell>
          <cell r="AC45">
            <v>11.474</v>
          </cell>
          <cell r="AD45">
            <v>7.9799999999999996E-2</v>
          </cell>
          <cell r="AE45">
            <v>10.4415</v>
          </cell>
          <cell r="AF45">
            <v>18.871099999999998</v>
          </cell>
          <cell r="AG45">
            <v>1.65</v>
          </cell>
          <cell r="AH45">
            <v>84.260300000000001</v>
          </cell>
          <cell r="AI45">
            <v>76.375299999999996</v>
          </cell>
          <cell r="AJ45">
            <v>14.492000000000001</v>
          </cell>
          <cell r="AK45">
            <v>56.218299999999999</v>
          </cell>
          <cell r="AL45">
            <v>326.41989999999998</v>
          </cell>
          <cell r="AM45">
            <v>46.259399999999999</v>
          </cell>
          <cell r="AN45">
            <v>500.98919999999998</v>
          </cell>
          <cell r="AO45">
            <v>701.02409999999998</v>
          </cell>
        </row>
        <row r="46">
          <cell r="C46">
            <v>291.7405</v>
          </cell>
          <cell r="D46">
            <v>36.646999999999998</v>
          </cell>
          <cell r="E46">
            <v>788.17349999999999</v>
          </cell>
          <cell r="F46">
            <v>11.856999999999999</v>
          </cell>
          <cell r="G46">
            <v>125.0061</v>
          </cell>
          <cell r="H46">
            <v>4.36E-2</v>
          </cell>
          <cell r="I46">
            <v>14.7989</v>
          </cell>
          <cell r="J46">
            <v>67.582499999999996</v>
          </cell>
          <cell r="K46">
            <v>542.92999999999995</v>
          </cell>
          <cell r="L46">
            <v>32.228900000000003</v>
          </cell>
          <cell r="M46">
            <v>6.3526999999999996</v>
          </cell>
          <cell r="N46">
            <v>640.29510000000005</v>
          </cell>
          <cell r="O46">
            <v>30.307400000000001</v>
          </cell>
          <cell r="P46">
            <v>26.043500000000002</v>
          </cell>
          <cell r="Q46">
            <v>358.55619999999999</v>
          </cell>
          <cell r="R46">
            <v>3.7404999999999999</v>
          </cell>
          <cell r="S46">
            <v>881.37990000000002</v>
          </cell>
          <cell r="T46">
            <v>135.73249999999999</v>
          </cell>
          <cell r="U46">
            <v>43.075000000000003</v>
          </cell>
          <cell r="V46">
            <v>228.82929999999999</v>
          </cell>
          <cell r="W46">
            <v>257.83089999999999</v>
          </cell>
          <cell r="X46">
            <v>61.4818</v>
          </cell>
          <cell r="Y46">
            <v>133.18369999999999</v>
          </cell>
          <cell r="Z46">
            <v>2.5152999999999999</v>
          </cell>
          <cell r="AA46">
            <v>1.8931</v>
          </cell>
          <cell r="AB46">
            <v>310.83859999999999</v>
          </cell>
          <cell r="AC46">
            <v>11.568300000000001</v>
          </cell>
          <cell r="AD46">
            <v>7.9799999999999996E-2</v>
          </cell>
          <cell r="AE46">
            <v>10.441000000000001</v>
          </cell>
          <cell r="AF46">
            <v>18.992599999999999</v>
          </cell>
          <cell r="AG46">
            <v>1.6366000000000001</v>
          </cell>
          <cell r="AH46">
            <v>84.812700000000007</v>
          </cell>
          <cell r="AI46">
            <v>76.876000000000005</v>
          </cell>
          <cell r="AJ46">
            <v>14.5647</v>
          </cell>
          <cell r="AK46">
            <v>56.349699999999999</v>
          </cell>
          <cell r="AL46">
            <v>328.11070000000001</v>
          </cell>
          <cell r="AM46">
            <v>46.170400000000001</v>
          </cell>
          <cell r="AN46">
            <v>504.27339999999998</v>
          </cell>
          <cell r="AO46">
            <v>702.18209999999999</v>
          </cell>
        </row>
        <row r="47">
          <cell r="C47">
            <v>291.89479999999998</v>
          </cell>
          <cell r="D47">
            <v>36.596400000000003</v>
          </cell>
          <cell r="E47">
            <v>789.80060000000003</v>
          </cell>
          <cell r="F47">
            <v>11.857200000000001</v>
          </cell>
          <cell r="G47">
            <v>124.8334</v>
          </cell>
          <cell r="H47">
            <v>4.3700000000000003E-2</v>
          </cell>
          <cell r="I47">
            <v>14.778499999999999</v>
          </cell>
          <cell r="J47">
            <v>67.496399999999994</v>
          </cell>
          <cell r="K47">
            <v>542.94000000000005</v>
          </cell>
          <cell r="L47">
            <v>32.184399999999997</v>
          </cell>
          <cell r="M47">
            <v>6.3422999999999998</v>
          </cell>
          <cell r="N47">
            <v>639.41070000000002</v>
          </cell>
          <cell r="O47">
            <v>30.265599999999999</v>
          </cell>
          <cell r="P47">
            <v>26.0076</v>
          </cell>
          <cell r="Q47">
            <v>356.01049999999998</v>
          </cell>
          <cell r="R47">
            <v>3.7404999999999999</v>
          </cell>
          <cell r="S47">
            <v>881.39610000000005</v>
          </cell>
          <cell r="T47">
            <v>135.73500000000001</v>
          </cell>
          <cell r="U47">
            <v>43.117899999999999</v>
          </cell>
          <cell r="V47">
            <v>228.51320000000001</v>
          </cell>
          <cell r="W47">
            <v>257.47480000000002</v>
          </cell>
          <cell r="X47">
            <v>61.288499999999999</v>
          </cell>
          <cell r="Y47">
            <v>133.25309999999999</v>
          </cell>
          <cell r="Z47">
            <v>2.5118</v>
          </cell>
          <cell r="AA47">
            <v>1.8931</v>
          </cell>
          <cell r="AB47">
            <v>311.2149</v>
          </cell>
          <cell r="AC47">
            <v>11.5467</v>
          </cell>
          <cell r="AD47">
            <v>7.9699999999999993E-2</v>
          </cell>
          <cell r="AE47">
            <v>10.4412</v>
          </cell>
          <cell r="AF47">
            <v>18.958500000000001</v>
          </cell>
          <cell r="AG47">
            <v>1.6366000000000001</v>
          </cell>
          <cell r="AH47">
            <v>84.695499999999996</v>
          </cell>
          <cell r="AI47">
            <v>76.769800000000004</v>
          </cell>
          <cell r="AJ47">
            <v>14.5639</v>
          </cell>
          <cell r="AK47">
            <v>55.996499999999997</v>
          </cell>
          <cell r="AL47">
            <v>327.59359999999998</v>
          </cell>
          <cell r="AM47">
            <v>46.374099999999999</v>
          </cell>
          <cell r="AN47">
            <v>503.57690000000002</v>
          </cell>
          <cell r="AO47">
            <v>702.91319999999996</v>
          </cell>
        </row>
        <row r="48">
          <cell r="C48">
            <v>287.59780000000001</v>
          </cell>
          <cell r="D48">
            <v>36.212299999999999</v>
          </cell>
          <cell r="E48">
            <v>790.18709999999999</v>
          </cell>
          <cell r="F48">
            <v>11.8567</v>
          </cell>
          <cell r="G48">
            <v>123.5234</v>
          </cell>
          <cell r="H48">
            <v>4.3700000000000003E-2</v>
          </cell>
          <cell r="I48">
            <v>14.6234</v>
          </cell>
          <cell r="J48">
            <v>66.78</v>
          </cell>
          <cell r="K48">
            <v>542.91999999999996</v>
          </cell>
          <cell r="L48">
            <v>31.846699999999998</v>
          </cell>
          <cell r="M48">
            <v>6.3051000000000004</v>
          </cell>
          <cell r="N48">
            <v>632.70029999999997</v>
          </cell>
          <cell r="O48">
            <v>29.948</v>
          </cell>
          <cell r="P48">
            <v>25.7346</v>
          </cell>
          <cell r="Q48">
            <v>356.71269999999998</v>
          </cell>
          <cell r="R48">
            <v>3.7404000000000002</v>
          </cell>
          <cell r="S48">
            <v>881.36360000000002</v>
          </cell>
          <cell r="T48">
            <v>135.72999999999999</v>
          </cell>
          <cell r="U48">
            <v>43.116300000000003</v>
          </cell>
          <cell r="V48">
            <v>226.11500000000001</v>
          </cell>
          <cell r="W48">
            <v>254.77260000000001</v>
          </cell>
          <cell r="X48">
            <v>60.626800000000003</v>
          </cell>
          <cell r="Y48">
            <v>132.7433</v>
          </cell>
          <cell r="Z48">
            <v>2.4855</v>
          </cell>
          <cell r="AA48">
            <v>1.8936999999999999</v>
          </cell>
          <cell r="AB48">
            <v>311.06310000000002</v>
          </cell>
          <cell r="AC48">
            <v>11.4117</v>
          </cell>
          <cell r="AD48">
            <v>7.9399999999999998E-2</v>
          </cell>
          <cell r="AE48">
            <v>10.440799999999999</v>
          </cell>
          <cell r="AF48">
            <v>18.7652</v>
          </cell>
          <cell r="AG48">
            <v>1.6365000000000001</v>
          </cell>
          <cell r="AH48">
            <v>83.806700000000006</v>
          </cell>
          <cell r="AI48">
            <v>75.964100000000002</v>
          </cell>
          <cell r="AJ48">
            <v>14.4504</v>
          </cell>
          <cell r="AK48">
            <v>55.148200000000003</v>
          </cell>
          <cell r="AL48">
            <v>324.5145</v>
          </cell>
          <cell r="AM48">
            <v>46.739699999999999</v>
          </cell>
          <cell r="AN48">
            <v>498.29199999999997</v>
          </cell>
          <cell r="AO48">
            <v>701.75530000000003</v>
          </cell>
        </row>
        <row r="49">
          <cell r="C49">
            <v>284.7312</v>
          </cell>
          <cell r="D49">
            <v>35.863799999999998</v>
          </cell>
          <cell r="E49">
            <v>785.947</v>
          </cell>
          <cell r="F49">
            <v>11.856299999999999</v>
          </cell>
          <cell r="G49">
            <v>122.33450000000001</v>
          </cell>
          <cell r="H49">
            <v>4.3700000000000003E-2</v>
          </cell>
          <cell r="I49">
            <v>14.4826</v>
          </cell>
          <cell r="J49">
            <v>66.128399999999999</v>
          </cell>
          <cell r="K49">
            <v>542.9</v>
          </cell>
          <cell r="L49">
            <v>31.540099999999999</v>
          </cell>
          <cell r="M49">
            <v>6.2633999999999999</v>
          </cell>
          <cell r="N49">
            <v>626.61080000000004</v>
          </cell>
          <cell r="O49">
            <v>29.659700000000001</v>
          </cell>
          <cell r="P49">
            <v>25.486899999999999</v>
          </cell>
          <cell r="Q49">
            <v>355.00760000000002</v>
          </cell>
          <cell r="R49">
            <v>3.7403</v>
          </cell>
          <cell r="S49">
            <v>877.0598</v>
          </cell>
          <cell r="T49">
            <v>135.72499999999999</v>
          </cell>
          <cell r="U49">
            <v>43.089700000000001</v>
          </cell>
          <cell r="V49">
            <v>223.93879999999999</v>
          </cell>
          <cell r="W49">
            <v>252.32050000000001</v>
          </cell>
          <cell r="X49">
            <v>60.127499999999998</v>
          </cell>
          <cell r="Y49">
            <v>132.21950000000001</v>
          </cell>
          <cell r="Z49">
            <v>2.4615</v>
          </cell>
          <cell r="AA49">
            <v>1.893</v>
          </cell>
          <cell r="AB49">
            <v>311.41289999999998</v>
          </cell>
          <cell r="AC49">
            <v>11.295400000000001</v>
          </cell>
          <cell r="AD49">
            <v>7.9100000000000004E-2</v>
          </cell>
          <cell r="AE49">
            <v>10.4404</v>
          </cell>
          <cell r="AF49">
            <v>18.575500000000002</v>
          </cell>
          <cell r="AG49">
            <v>1.6365000000000001</v>
          </cell>
          <cell r="AH49">
            <v>83.000100000000003</v>
          </cell>
          <cell r="AI49">
            <v>75.233000000000004</v>
          </cell>
          <cell r="AJ49">
            <v>14.3096</v>
          </cell>
          <cell r="AK49">
            <v>54.723500000000001</v>
          </cell>
          <cell r="AL49">
            <v>322.23059999999998</v>
          </cell>
          <cell r="AM49">
            <v>46.772399999999998</v>
          </cell>
          <cell r="AN49">
            <v>493.49610000000001</v>
          </cell>
          <cell r="AO49">
            <v>698.67520000000002</v>
          </cell>
        </row>
        <row r="50">
          <cell r="C50">
            <v>286.58199999999999</v>
          </cell>
          <cell r="D50">
            <v>35.953200000000002</v>
          </cell>
          <cell r="E50">
            <v>787.27970000000005</v>
          </cell>
          <cell r="F50">
            <v>11.8559</v>
          </cell>
          <cell r="G50">
            <v>122.6395</v>
          </cell>
          <cell r="H50">
            <v>4.3700000000000003E-2</v>
          </cell>
          <cell r="I50">
            <v>14.518800000000001</v>
          </cell>
          <cell r="J50">
            <v>66.281700000000001</v>
          </cell>
          <cell r="K50">
            <v>542.88</v>
          </cell>
          <cell r="L50">
            <v>31.6188</v>
          </cell>
          <cell r="M50">
            <v>6.2813999999999997</v>
          </cell>
          <cell r="N50">
            <v>628.17309999999998</v>
          </cell>
          <cell r="O50">
            <v>29.733699999999999</v>
          </cell>
          <cell r="P50">
            <v>25.5505</v>
          </cell>
          <cell r="Q50">
            <v>353.60340000000002</v>
          </cell>
          <cell r="R50">
            <v>3.7401</v>
          </cell>
          <cell r="S50">
            <v>877.02750000000003</v>
          </cell>
          <cell r="T50">
            <v>135.72</v>
          </cell>
          <cell r="U50">
            <v>43.088099999999997</v>
          </cell>
          <cell r="V50">
            <v>224.49709999999999</v>
          </cell>
          <cell r="W50">
            <v>252.94970000000001</v>
          </cell>
          <cell r="X50">
            <v>60.369300000000003</v>
          </cell>
          <cell r="Y50">
            <v>132.535</v>
          </cell>
          <cell r="Z50">
            <v>2.4676999999999998</v>
          </cell>
          <cell r="AA50">
            <v>1.8942000000000001</v>
          </cell>
          <cell r="AB50">
            <v>312.48520000000002</v>
          </cell>
          <cell r="AC50">
            <v>11.307499999999999</v>
          </cell>
          <cell r="AD50">
            <v>7.9000000000000001E-2</v>
          </cell>
          <cell r="AE50">
            <v>10.44</v>
          </cell>
          <cell r="AF50">
            <v>18.6218</v>
          </cell>
          <cell r="AG50">
            <v>1.6364000000000001</v>
          </cell>
          <cell r="AH50">
            <v>83.206999999999994</v>
          </cell>
          <cell r="AI50">
            <v>75.420599999999993</v>
          </cell>
          <cell r="AJ50">
            <v>14.3607</v>
          </cell>
          <cell r="AK50">
            <v>55.205800000000004</v>
          </cell>
          <cell r="AL50">
            <v>321.87799999999999</v>
          </cell>
          <cell r="AM50">
            <v>47.170699999999997</v>
          </cell>
          <cell r="AN50">
            <v>494.72649999999999</v>
          </cell>
          <cell r="AO50">
            <v>701.16070000000002</v>
          </cell>
        </row>
        <row r="51">
          <cell r="C51">
            <v>286.58199999999999</v>
          </cell>
          <cell r="D51">
            <v>35.953200000000002</v>
          </cell>
          <cell r="E51">
            <v>787.27970000000005</v>
          </cell>
          <cell r="F51">
            <v>11.8559</v>
          </cell>
          <cell r="G51">
            <v>122.6395</v>
          </cell>
          <cell r="H51">
            <v>4.3700000000000003E-2</v>
          </cell>
          <cell r="I51">
            <v>14.518800000000001</v>
          </cell>
          <cell r="J51">
            <v>66.281700000000001</v>
          </cell>
          <cell r="K51">
            <v>542.88</v>
          </cell>
          <cell r="L51">
            <v>31.6188</v>
          </cell>
          <cell r="M51">
            <v>6.2813999999999997</v>
          </cell>
          <cell r="N51">
            <v>628.17309999999998</v>
          </cell>
          <cell r="O51">
            <v>29.733699999999999</v>
          </cell>
          <cell r="P51">
            <v>25.5505</v>
          </cell>
          <cell r="Q51">
            <v>353.60340000000002</v>
          </cell>
          <cell r="R51">
            <v>3.7401</v>
          </cell>
          <cell r="S51">
            <v>877.02750000000003</v>
          </cell>
          <cell r="T51">
            <v>135.72</v>
          </cell>
          <cell r="U51">
            <v>43.088099999999997</v>
          </cell>
          <cell r="V51">
            <v>224.49709999999999</v>
          </cell>
          <cell r="W51">
            <v>252.94970000000001</v>
          </cell>
          <cell r="X51">
            <v>60.369300000000003</v>
          </cell>
          <cell r="Y51">
            <v>132.535</v>
          </cell>
          <cell r="Z51">
            <v>2.4676999999999998</v>
          </cell>
          <cell r="AA51">
            <v>1.8942000000000001</v>
          </cell>
          <cell r="AB51">
            <v>312.48520000000002</v>
          </cell>
          <cell r="AC51">
            <v>11.307499999999999</v>
          </cell>
          <cell r="AD51">
            <v>7.9000000000000001E-2</v>
          </cell>
          <cell r="AE51">
            <v>10.44</v>
          </cell>
          <cell r="AF51">
            <v>18.6218</v>
          </cell>
          <cell r="AG51">
            <v>1.6364000000000001</v>
          </cell>
          <cell r="AH51">
            <v>83.206999999999994</v>
          </cell>
          <cell r="AI51">
            <v>75.420599999999993</v>
          </cell>
          <cell r="AJ51">
            <v>14.3607</v>
          </cell>
          <cell r="AK51">
            <v>55.205800000000004</v>
          </cell>
          <cell r="AL51">
            <v>321.87799999999999</v>
          </cell>
          <cell r="AM51">
            <v>47.170699999999997</v>
          </cell>
          <cell r="AN51">
            <v>494.72649999999999</v>
          </cell>
          <cell r="AO51">
            <v>701.16070000000002</v>
          </cell>
        </row>
        <row r="52">
          <cell r="C52">
            <v>286.58199999999999</v>
          </cell>
          <cell r="D52">
            <v>35.953200000000002</v>
          </cell>
          <cell r="E52">
            <v>787.27970000000005</v>
          </cell>
          <cell r="F52">
            <v>11.8559</v>
          </cell>
          <cell r="G52">
            <v>122.6395</v>
          </cell>
          <cell r="H52">
            <v>4.3700000000000003E-2</v>
          </cell>
          <cell r="I52">
            <v>14.518800000000001</v>
          </cell>
          <cell r="J52">
            <v>66.281700000000001</v>
          </cell>
          <cell r="K52">
            <v>542.88</v>
          </cell>
          <cell r="L52">
            <v>31.6188</v>
          </cell>
          <cell r="M52">
            <v>6.2813999999999997</v>
          </cell>
          <cell r="N52">
            <v>628.17309999999998</v>
          </cell>
          <cell r="O52">
            <v>29.733699999999999</v>
          </cell>
          <cell r="P52">
            <v>25.5505</v>
          </cell>
          <cell r="Q52">
            <v>353.60340000000002</v>
          </cell>
          <cell r="R52">
            <v>3.7401</v>
          </cell>
          <cell r="S52">
            <v>877.02750000000003</v>
          </cell>
          <cell r="T52">
            <v>135.72</v>
          </cell>
          <cell r="U52">
            <v>43.088099999999997</v>
          </cell>
          <cell r="V52">
            <v>224.49709999999999</v>
          </cell>
          <cell r="W52">
            <v>252.94970000000001</v>
          </cell>
          <cell r="X52">
            <v>60.369300000000003</v>
          </cell>
          <cell r="Y52">
            <v>132.535</v>
          </cell>
          <cell r="Z52">
            <v>2.4676999999999998</v>
          </cell>
          <cell r="AA52">
            <v>1.8942000000000001</v>
          </cell>
          <cell r="AB52">
            <v>312.48520000000002</v>
          </cell>
          <cell r="AC52">
            <v>11.307499999999999</v>
          </cell>
          <cell r="AD52">
            <v>7.9000000000000001E-2</v>
          </cell>
          <cell r="AE52">
            <v>10.44</v>
          </cell>
          <cell r="AF52">
            <v>18.6218</v>
          </cell>
          <cell r="AG52">
            <v>1.6364000000000001</v>
          </cell>
          <cell r="AH52">
            <v>83.206999999999994</v>
          </cell>
          <cell r="AI52">
            <v>75.420599999999993</v>
          </cell>
          <cell r="AJ52">
            <v>14.3607</v>
          </cell>
          <cell r="AK52">
            <v>55.205800000000004</v>
          </cell>
          <cell r="AL52">
            <v>321.87799999999999</v>
          </cell>
          <cell r="AM52">
            <v>47.170699999999997</v>
          </cell>
          <cell r="AN52">
            <v>494.72649999999999</v>
          </cell>
          <cell r="AO52">
            <v>701.16070000000002</v>
          </cell>
        </row>
        <row r="53">
          <cell r="C53">
            <v>287.363</v>
          </cell>
          <cell r="D53">
            <v>36.347700000000003</v>
          </cell>
          <cell r="E53">
            <v>788.39110000000005</v>
          </cell>
          <cell r="F53">
            <v>11.8559</v>
          </cell>
          <cell r="G53">
            <v>123.9853</v>
          </cell>
          <cell r="H53">
            <v>4.3700000000000003E-2</v>
          </cell>
          <cell r="I53">
            <v>14.678100000000001</v>
          </cell>
          <cell r="J53">
            <v>67.014399999999995</v>
          </cell>
          <cell r="K53">
            <v>542.88</v>
          </cell>
          <cell r="L53">
            <v>31.965800000000002</v>
          </cell>
          <cell r="M53">
            <v>6.3038999999999996</v>
          </cell>
          <cell r="N53">
            <v>635.06629999999996</v>
          </cell>
          <cell r="O53">
            <v>30.059899999999999</v>
          </cell>
          <cell r="P53">
            <v>25.8309</v>
          </cell>
          <cell r="Q53">
            <v>352.17250000000001</v>
          </cell>
          <cell r="R53">
            <v>3.7363</v>
          </cell>
          <cell r="S53">
            <v>877.02750000000003</v>
          </cell>
          <cell r="T53">
            <v>135.72</v>
          </cell>
          <cell r="U53">
            <v>43.088099999999997</v>
          </cell>
          <cell r="V53">
            <v>226.9606</v>
          </cell>
          <cell r="W53">
            <v>255.72540000000001</v>
          </cell>
          <cell r="X53">
            <v>60.95</v>
          </cell>
          <cell r="Y53">
            <v>132.66720000000001</v>
          </cell>
          <cell r="Z53">
            <v>2.4948000000000001</v>
          </cell>
          <cell r="AA53">
            <v>1.8942000000000001</v>
          </cell>
          <cell r="AB53">
            <v>312.42140000000001</v>
          </cell>
          <cell r="AC53">
            <v>11.4321</v>
          </cell>
          <cell r="AD53">
            <v>7.9299999999999995E-2</v>
          </cell>
          <cell r="AE53">
            <v>10.44</v>
          </cell>
          <cell r="AF53">
            <v>18.8262</v>
          </cell>
          <cell r="AG53">
            <v>1.6364000000000001</v>
          </cell>
          <cell r="AH53">
            <v>84.120099999999994</v>
          </cell>
          <cell r="AI53">
            <v>76.248199999999997</v>
          </cell>
          <cell r="AJ53">
            <v>14.435700000000001</v>
          </cell>
          <cell r="AK53">
            <v>55.616100000000003</v>
          </cell>
          <cell r="AL53">
            <v>325.57960000000003</v>
          </cell>
          <cell r="AM53">
            <v>46.8705</v>
          </cell>
          <cell r="AN53">
            <v>500.15530000000001</v>
          </cell>
          <cell r="AO53">
            <v>701.16070000000002</v>
          </cell>
        </row>
        <row r="54">
          <cell r="C54">
            <v>284.38290000000001</v>
          </cell>
          <cell r="D54">
            <v>35.786799999999999</v>
          </cell>
          <cell r="E54">
            <v>779.91369999999995</v>
          </cell>
          <cell r="F54">
            <v>11.856999999999999</v>
          </cell>
          <cell r="G54">
            <v>122.07210000000001</v>
          </cell>
          <cell r="H54">
            <v>4.3700000000000003E-2</v>
          </cell>
          <cell r="I54">
            <v>14.451599999999999</v>
          </cell>
          <cell r="J54">
            <v>65.983900000000006</v>
          </cell>
          <cell r="K54">
            <v>542.92999999999995</v>
          </cell>
          <cell r="L54">
            <v>31.4725</v>
          </cell>
          <cell r="M54">
            <v>6.2436999999999996</v>
          </cell>
          <cell r="N54">
            <v>625.26670000000001</v>
          </cell>
          <cell r="O54">
            <v>29.5961</v>
          </cell>
          <cell r="P54">
            <v>25.432300000000001</v>
          </cell>
          <cell r="Q54">
            <v>353.55939999999998</v>
          </cell>
          <cell r="R54">
            <v>3.7366000000000001</v>
          </cell>
          <cell r="S54">
            <v>877.10820000000001</v>
          </cell>
          <cell r="T54">
            <v>135.73249999999999</v>
          </cell>
          <cell r="U54">
            <v>43.010100000000001</v>
          </cell>
          <cell r="V54">
            <v>223.45840000000001</v>
          </cell>
          <cell r="W54">
            <v>251.77930000000001</v>
          </cell>
          <cell r="X54">
            <v>59.910899999999998</v>
          </cell>
          <cell r="Y54">
            <v>132.00309999999999</v>
          </cell>
          <cell r="Z54">
            <v>2.4563000000000001</v>
          </cell>
          <cell r="AA54">
            <v>1.8924000000000001</v>
          </cell>
          <cell r="AB54">
            <v>312.08409999999998</v>
          </cell>
          <cell r="AC54">
            <v>11.2738</v>
          </cell>
          <cell r="AD54">
            <v>7.8200000000000006E-2</v>
          </cell>
          <cell r="AE54">
            <v>10.441000000000001</v>
          </cell>
          <cell r="AF54">
            <v>18.531500000000001</v>
          </cell>
          <cell r="AG54">
            <v>1.6366000000000001</v>
          </cell>
          <cell r="AH54">
            <v>82.822000000000003</v>
          </cell>
          <cell r="AI54">
            <v>75.071600000000004</v>
          </cell>
          <cell r="AJ54">
            <v>14.2529</v>
          </cell>
          <cell r="AK54">
            <v>54.932000000000002</v>
          </cell>
          <cell r="AL54">
            <v>320.78530000000001</v>
          </cell>
          <cell r="AM54">
            <v>46.961399999999998</v>
          </cell>
          <cell r="AN54">
            <v>492.4375</v>
          </cell>
          <cell r="AO54">
            <v>698.65449999999998</v>
          </cell>
        </row>
        <row r="55">
          <cell r="C55">
            <v>285.99029999999999</v>
          </cell>
          <cell r="D55">
            <v>36.084699999999998</v>
          </cell>
          <cell r="E55">
            <v>783.79849999999999</v>
          </cell>
          <cell r="F55">
            <v>11.856299999999999</v>
          </cell>
          <cell r="G55">
            <v>123.0881</v>
          </cell>
          <cell r="H55">
            <v>4.3700000000000003E-2</v>
          </cell>
          <cell r="I55">
            <v>14.571899999999999</v>
          </cell>
          <cell r="J55">
            <v>66.524199999999993</v>
          </cell>
          <cell r="K55">
            <v>542.9</v>
          </cell>
          <cell r="L55">
            <v>31.734500000000001</v>
          </cell>
          <cell r="M55">
            <v>6.2725999999999997</v>
          </cell>
          <cell r="N55">
            <v>630.47109999999998</v>
          </cell>
          <cell r="O55">
            <v>29.842400000000001</v>
          </cell>
          <cell r="P55">
            <v>25.643999999999998</v>
          </cell>
          <cell r="Q55">
            <v>352.22840000000002</v>
          </cell>
          <cell r="R55">
            <v>3.7364000000000002</v>
          </cell>
          <cell r="S55">
            <v>877.0598</v>
          </cell>
          <cell r="T55">
            <v>135.72499999999999</v>
          </cell>
          <cell r="U55">
            <v>43.007800000000003</v>
          </cell>
          <cell r="V55">
            <v>225.3184</v>
          </cell>
          <cell r="W55">
            <v>253.875</v>
          </cell>
          <cell r="X55">
            <v>60.241</v>
          </cell>
          <cell r="Y55">
            <v>131.58160000000001</v>
          </cell>
          <cell r="Z55">
            <v>2.4767000000000001</v>
          </cell>
          <cell r="AA55">
            <v>1.8949</v>
          </cell>
          <cell r="AB55">
            <v>311.19099999999997</v>
          </cell>
          <cell r="AC55">
            <v>11.369899999999999</v>
          </cell>
          <cell r="AD55">
            <v>7.9500000000000001E-2</v>
          </cell>
          <cell r="AE55">
            <v>10.4404</v>
          </cell>
          <cell r="AF55">
            <v>18.6843</v>
          </cell>
          <cell r="AG55">
            <v>1.6295999999999999</v>
          </cell>
          <cell r="AH55">
            <v>83.511399999999995</v>
          </cell>
          <cell r="AI55">
            <v>75.6965</v>
          </cell>
          <cell r="AJ55">
            <v>14.2958</v>
          </cell>
          <cell r="AK55">
            <v>55.140099999999997</v>
          </cell>
          <cell r="AL55">
            <v>323.2448</v>
          </cell>
          <cell r="AM55">
            <v>46.540100000000002</v>
          </cell>
          <cell r="AN55">
            <v>496.53629999999998</v>
          </cell>
          <cell r="AO55">
            <v>699.78650000000005</v>
          </cell>
        </row>
        <row r="56">
          <cell r="C56">
            <v>283.53460000000001</v>
          </cell>
          <cell r="D56">
            <v>35.7316</v>
          </cell>
          <cell r="E56">
            <v>784.17449999999997</v>
          </cell>
          <cell r="F56">
            <v>11.856999999999999</v>
          </cell>
          <cell r="G56">
            <v>121.8836</v>
          </cell>
          <cell r="H56">
            <v>4.3700000000000003E-2</v>
          </cell>
          <cell r="I56">
            <v>14.4293</v>
          </cell>
          <cell r="J56">
            <v>65.868799999999993</v>
          </cell>
          <cell r="K56">
            <v>542.92999999999995</v>
          </cell>
          <cell r="L56">
            <v>31.4239</v>
          </cell>
          <cell r="M56">
            <v>6.2363999999999997</v>
          </cell>
          <cell r="N56">
            <v>624.30150000000003</v>
          </cell>
          <cell r="O56">
            <v>29.5504</v>
          </cell>
          <cell r="P56">
            <v>25.393000000000001</v>
          </cell>
          <cell r="Q56">
            <v>353.31810000000002</v>
          </cell>
          <cell r="R56">
            <v>3.7366000000000001</v>
          </cell>
          <cell r="S56">
            <v>874.28340000000003</v>
          </cell>
          <cell r="T56">
            <v>135.73249999999999</v>
          </cell>
          <cell r="U56">
            <v>43.010100000000001</v>
          </cell>
          <cell r="V56">
            <v>223.11349999999999</v>
          </cell>
          <cell r="W56">
            <v>251.39070000000001</v>
          </cell>
          <cell r="X56">
            <v>59.525100000000002</v>
          </cell>
          <cell r="Y56">
            <v>130.60900000000001</v>
          </cell>
          <cell r="Z56">
            <v>2.4525000000000001</v>
          </cell>
          <cell r="AA56">
            <v>1.8976999999999999</v>
          </cell>
          <cell r="AB56">
            <v>311.18819999999999</v>
          </cell>
          <cell r="AC56">
            <v>11.2242</v>
          </cell>
          <cell r="AD56">
            <v>4.6800000000000001E-2</v>
          </cell>
          <cell r="AE56">
            <v>10.441000000000001</v>
          </cell>
          <cell r="AF56">
            <v>18.463999999999999</v>
          </cell>
          <cell r="AG56">
            <v>1.6296999999999999</v>
          </cell>
          <cell r="AH56">
            <v>82.694199999999995</v>
          </cell>
          <cell r="AI56">
            <v>74.955699999999993</v>
          </cell>
          <cell r="AJ56">
            <v>14.1661</v>
          </cell>
          <cell r="AK56">
            <v>54.312199999999997</v>
          </cell>
          <cell r="AL56">
            <v>321.00110000000001</v>
          </cell>
          <cell r="AM56">
            <v>46.679699999999997</v>
          </cell>
          <cell r="AN56">
            <v>491.67739999999998</v>
          </cell>
          <cell r="AO56">
            <v>698.07780000000002</v>
          </cell>
        </row>
        <row r="57">
          <cell r="C57">
            <v>283.4588</v>
          </cell>
          <cell r="D57">
            <v>35.761200000000002</v>
          </cell>
          <cell r="E57">
            <v>785.4502</v>
          </cell>
          <cell r="F57">
            <v>11.856299999999999</v>
          </cell>
          <cell r="G57">
            <v>121.9846</v>
          </cell>
          <cell r="H57">
            <v>4.3700000000000003E-2</v>
          </cell>
          <cell r="I57">
            <v>14.4412</v>
          </cell>
          <cell r="J57">
            <v>65.932100000000005</v>
          </cell>
          <cell r="K57">
            <v>542.9</v>
          </cell>
          <cell r="L57">
            <v>31.4499</v>
          </cell>
          <cell r="M57">
            <v>6.2359999999999998</v>
          </cell>
          <cell r="N57">
            <v>624.81849999999997</v>
          </cell>
          <cell r="O57">
            <v>29.5749</v>
          </cell>
          <cell r="P57">
            <v>25.414000000000001</v>
          </cell>
          <cell r="Q57">
            <v>353.07780000000002</v>
          </cell>
          <cell r="R57">
            <v>3.7364000000000002</v>
          </cell>
          <cell r="S57">
            <v>874.23509999999999</v>
          </cell>
          <cell r="T57">
            <v>135.72499999999999</v>
          </cell>
          <cell r="U57">
            <v>42.969299999999997</v>
          </cell>
          <cell r="V57">
            <v>223.29820000000001</v>
          </cell>
          <cell r="W57">
            <v>251.59880000000001</v>
          </cell>
          <cell r="X57">
            <v>59.679200000000002</v>
          </cell>
          <cell r="Y57">
            <v>131.20160000000001</v>
          </cell>
          <cell r="Z57">
            <v>2.4544999999999999</v>
          </cell>
          <cell r="AA57">
            <v>1.893</v>
          </cell>
          <cell r="AB57">
            <v>311.07190000000003</v>
          </cell>
          <cell r="AC57">
            <v>11.2438</v>
          </cell>
          <cell r="AD57">
            <v>4.6699999999999998E-2</v>
          </cell>
          <cell r="AE57">
            <v>10.4404</v>
          </cell>
          <cell r="AF57">
            <v>18.491099999999999</v>
          </cell>
          <cell r="AG57">
            <v>1.6295999999999999</v>
          </cell>
          <cell r="AH57">
            <v>82.762699999999995</v>
          </cell>
          <cell r="AI57">
            <v>75.017799999999994</v>
          </cell>
          <cell r="AJ57">
            <v>14.2311</v>
          </cell>
          <cell r="AK57">
            <v>54.183599999999998</v>
          </cell>
          <cell r="AL57">
            <v>320.91079999999999</v>
          </cell>
          <cell r="AM57">
            <v>46.5548</v>
          </cell>
          <cell r="AN57">
            <v>492.08460000000002</v>
          </cell>
          <cell r="AO57">
            <v>697.40260000000001</v>
          </cell>
        </row>
        <row r="58">
          <cell r="C58">
            <v>283.4588</v>
          </cell>
          <cell r="D58">
            <v>35.761200000000002</v>
          </cell>
          <cell r="E58">
            <v>785.4502</v>
          </cell>
          <cell r="F58">
            <v>11.856299999999999</v>
          </cell>
          <cell r="G58">
            <v>121.9846</v>
          </cell>
          <cell r="H58">
            <v>4.3700000000000003E-2</v>
          </cell>
          <cell r="I58">
            <v>14.4412</v>
          </cell>
          <cell r="J58">
            <v>65.932100000000005</v>
          </cell>
          <cell r="K58">
            <v>542.9</v>
          </cell>
          <cell r="L58">
            <v>31.4499</v>
          </cell>
          <cell r="M58">
            <v>6.2359999999999998</v>
          </cell>
          <cell r="N58">
            <v>624.81849999999997</v>
          </cell>
          <cell r="O58">
            <v>29.5749</v>
          </cell>
          <cell r="P58">
            <v>25.414000000000001</v>
          </cell>
          <cell r="Q58">
            <v>353.07780000000002</v>
          </cell>
          <cell r="R58">
            <v>3.7364000000000002</v>
          </cell>
          <cell r="S58">
            <v>874.23509999999999</v>
          </cell>
          <cell r="T58">
            <v>135.72499999999999</v>
          </cell>
          <cell r="U58">
            <v>42.969299999999997</v>
          </cell>
          <cell r="V58">
            <v>223.29820000000001</v>
          </cell>
          <cell r="W58">
            <v>251.59880000000001</v>
          </cell>
          <cell r="X58">
            <v>59.679200000000002</v>
          </cell>
          <cell r="Y58">
            <v>131.20160000000001</v>
          </cell>
          <cell r="Z58">
            <v>2.4544999999999999</v>
          </cell>
          <cell r="AA58">
            <v>1.893</v>
          </cell>
          <cell r="AB58">
            <v>311.07190000000003</v>
          </cell>
          <cell r="AC58">
            <v>11.2438</v>
          </cell>
          <cell r="AD58">
            <v>4.6699999999999998E-2</v>
          </cell>
          <cell r="AE58">
            <v>10.4404</v>
          </cell>
          <cell r="AF58">
            <v>18.491099999999999</v>
          </cell>
          <cell r="AG58">
            <v>1.6295999999999999</v>
          </cell>
          <cell r="AH58">
            <v>82.762699999999995</v>
          </cell>
          <cell r="AI58">
            <v>75.017799999999994</v>
          </cell>
          <cell r="AJ58">
            <v>14.2311</v>
          </cell>
          <cell r="AK58">
            <v>54.183599999999998</v>
          </cell>
          <cell r="AL58">
            <v>320.91079999999999</v>
          </cell>
          <cell r="AM58">
            <v>46.5548</v>
          </cell>
          <cell r="AN58">
            <v>492.08460000000002</v>
          </cell>
          <cell r="AO58">
            <v>697.40260000000001</v>
          </cell>
        </row>
        <row r="59">
          <cell r="C59">
            <v>283.4588</v>
          </cell>
          <cell r="D59">
            <v>35.761200000000002</v>
          </cell>
          <cell r="E59">
            <v>785.4502</v>
          </cell>
          <cell r="F59">
            <v>11.856299999999999</v>
          </cell>
          <cell r="G59">
            <v>121.9846</v>
          </cell>
          <cell r="H59">
            <v>4.3700000000000003E-2</v>
          </cell>
          <cell r="I59">
            <v>14.4412</v>
          </cell>
          <cell r="J59">
            <v>65.932100000000005</v>
          </cell>
          <cell r="K59">
            <v>542.9</v>
          </cell>
          <cell r="L59">
            <v>31.4499</v>
          </cell>
          <cell r="M59">
            <v>6.2359999999999998</v>
          </cell>
          <cell r="N59">
            <v>624.81849999999997</v>
          </cell>
          <cell r="O59">
            <v>29.5749</v>
          </cell>
          <cell r="P59">
            <v>25.414000000000001</v>
          </cell>
          <cell r="Q59">
            <v>353.07780000000002</v>
          </cell>
          <cell r="R59">
            <v>3.7364000000000002</v>
          </cell>
          <cell r="S59">
            <v>874.23509999999999</v>
          </cell>
          <cell r="T59">
            <v>135.72499999999999</v>
          </cell>
          <cell r="U59">
            <v>42.969299999999997</v>
          </cell>
          <cell r="V59">
            <v>223.29820000000001</v>
          </cell>
          <cell r="W59">
            <v>251.59880000000001</v>
          </cell>
          <cell r="X59">
            <v>59.679200000000002</v>
          </cell>
          <cell r="Y59">
            <v>131.20160000000001</v>
          </cell>
          <cell r="Z59">
            <v>2.4544999999999999</v>
          </cell>
          <cell r="AA59">
            <v>1.893</v>
          </cell>
          <cell r="AB59">
            <v>311.07190000000003</v>
          </cell>
          <cell r="AC59">
            <v>11.2438</v>
          </cell>
          <cell r="AD59">
            <v>4.6699999999999998E-2</v>
          </cell>
          <cell r="AE59">
            <v>10.4404</v>
          </cell>
          <cell r="AF59">
            <v>18.491099999999999</v>
          </cell>
          <cell r="AG59">
            <v>1.6295999999999999</v>
          </cell>
          <cell r="AH59">
            <v>82.762699999999995</v>
          </cell>
          <cell r="AI59">
            <v>75.017799999999994</v>
          </cell>
          <cell r="AJ59">
            <v>14.2311</v>
          </cell>
          <cell r="AK59">
            <v>54.183599999999998</v>
          </cell>
          <cell r="AL59">
            <v>320.91079999999999</v>
          </cell>
          <cell r="AM59">
            <v>46.5548</v>
          </cell>
          <cell r="AN59">
            <v>492.08460000000002</v>
          </cell>
          <cell r="AO59">
            <v>697.40260000000001</v>
          </cell>
        </row>
        <row r="60">
          <cell r="C60">
            <v>285.09179999999998</v>
          </cell>
          <cell r="D60">
            <v>35.921599999999998</v>
          </cell>
          <cell r="E60">
            <v>786.71370000000002</v>
          </cell>
          <cell r="F60">
            <v>11.8352</v>
          </cell>
          <cell r="G60">
            <v>122.5318</v>
          </cell>
          <cell r="H60">
            <v>4.36E-2</v>
          </cell>
          <cell r="I60">
            <v>14.506</v>
          </cell>
          <cell r="J60">
            <v>66.216399999999993</v>
          </cell>
          <cell r="K60">
            <v>542.88</v>
          </cell>
          <cell r="L60">
            <v>31.591000000000001</v>
          </cell>
          <cell r="M60">
            <v>6.2504999999999997</v>
          </cell>
          <cell r="N60">
            <v>627.62170000000003</v>
          </cell>
          <cell r="O60">
            <v>29.707599999999999</v>
          </cell>
          <cell r="P60">
            <v>25.528099999999998</v>
          </cell>
          <cell r="Q60">
            <v>353.8494</v>
          </cell>
          <cell r="R60">
            <v>3.7363</v>
          </cell>
          <cell r="S60">
            <v>874.2029</v>
          </cell>
          <cell r="T60">
            <v>135.72</v>
          </cell>
          <cell r="U60">
            <v>42.947699999999998</v>
          </cell>
          <cell r="V60">
            <v>224.3</v>
          </cell>
          <cell r="W60">
            <v>252.7276</v>
          </cell>
          <cell r="X60">
            <v>60.110900000000001</v>
          </cell>
          <cell r="Y60">
            <v>132.02250000000001</v>
          </cell>
          <cell r="Z60">
            <v>2.4655</v>
          </cell>
          <cell r="AA60">
            <v>1.8875999999999999</v>
          </cell>
          <cell r="AB60">
            <v>311.28680000000003</v>
          </cell>
          <cell r="AC60">
            <v>11.292899999999999</v>
          </cell>
          <cell r="AD60">
            <v>5.1299999999999998E-2</v>
          </cell>
          <cell r="AE60">
            <v>10.44</v>
          </cell>
          <cell r="AF60">
            <v>18.5685</v>
          </cell>
          <cell r="AG60">
            <v>1.6227</v>
          </cell>
          <cell r="AH60">
            <v>83.134</v>
          </cell>
          <cell r="AI60">
            <v>75.354399999999998</v>
          </cell>
          <cell r="AJ60">
            <v>14.2942</v>
          </cell>
          <cell r="AK60">
            <v>54.781399999999998</v>
          </cell>
          <cell r="AL60">
            <v>322.28739999999999</v>
          </cell>
          <cell r="AM60">
            <v>46.6006</v>
          </cell>
          <cell r="AN60">
            <v>494.29219999999998</v>
          </cell>
          <cell r="AO60">
            <v>698.80870000000004</v>
          </cell>
        </row>
        <row r="61">
          <cell r="C61">
            <v>285.42630000000003</v>
          </cell>
          <cell r="D61">
            <v>36.150399999999998</v>
          </cell>
          <cell r="E61">
            <v>783.495</v>
          </cell>
          <cell r="F61">
            <v>11.83</v>
          </cell>
          <cell r="G61">
            <v>123.3124</v>
          </cell>
          <cell r="H61">
            <v>4.36E-2</v>
          </cell>
          <cell r="I61">
            <v>14.5984</v>
          </cell>
          <cell r="J61">
            <v>66.645399999999995</v>
          </cell>
          <cell r="K61">
            <v>542.88</v>
          </cell>
          <cell r="L61">
            <v>31.792300000000001</v>
          </cell>
          <cell r="M61">
            <v>6.2689000000000004</v>
          </cell>
          <cell r="N61">
            <v>631.61969999999997</v>
          </cell>
          <cell r="O61">
            <v>29.896799999999999</v>
          </cell>
          <cell r="P61">
            <v>25.6907</v>
          </cell>
          <cell r="Q61">
            <v>355.01069999999999</v>
          </cell>
          <cell r="R61">
            <v>3.7363</v>
          </cell>
          <cell r="S61">
            <v>874.2029</v>
          </cell>
          <cell r="T61">
            <v>135.72</v>
          </cell>
          <cell r="U61">
            <v>42.8673</v>
          </cell>
          <cell r="V61">
            <v>225.72890000000001</v>
          </cell>
          <cell r="W61">
            <v>254.33750000000001</v>
          </cell>
          <cell r="X61">
            <v>60.453400000000002</v>
          </cell>
          <cell r="Y61">
            <v>132.63319999999999</v>
          </cell>
          <cell r="Z61">
            <v>2.4811999999999999</v>
          </cell>
          <cell r="AA61">
            <v>1.8903000000000001</v>
          </cell>
          <cell r="AB61">
            <v>311.71890000000002</v>
          </cell>
          <cell r="AC61">
            <v>11.3771</v>
          </cell>
          <cell r="AD61">
            <v>5.3199999999999997E-2</v>
          </cell>
          <cell r="AE61">
            <v>10.44</v>
          </cell>
          <cell r="AF61">
            <v>18.6783</v>
          </cell>
          <cell r="AG61">
            <v>1.6227</v>
          </cell>
          <cell r="AH61">
            <v>83.663600000000002</v>
          </cell>
          <cell r="AI61">
            <v>75.834400000000002</v>
          </cell>
          <cell r="AJ61">
            <v>14.3736</v>
          </cell>
          <cell r="AK61">
            <v>55.051000000000002</v>
          </cell>
          <cell r="AL61">
            <v>323.68619999999999</v>
          </cell>
          <cell r="AM61">
            <v>46.747599999999998</v>
          </cell>
          <cell r="AN61">
            <v>497.4409</v>
          </cell>
          <cell r="AO61">
            <v>701.65920000000006</v>
          </cell>
        </row>
        <row r="62">
          <cell r="C62">
            <v>290.86723928571439</v>
          </cell>
          <cell r="D62">
            <v>36.359014285714288</v>
          </cell>
          <cell r="E62">
            <v>789.78365714285712</v>
          </cell>
          <cell r="F62">
            <v>11.855671428571425</v>
          </cell>
          <cell r="G62">
            <v>124.02382142857142</v>
          </cell>
          <cell r="H62">
            <v>4.3635714285714285E-2</v>
          </cell>
          <cell r="I62">
            <v>14.682642857142856</v>
          </cell>
          <cell r="J62">
            <v>67.039882142857138</v>
          </cell>
          <cell r="K62">
            <v>542.955357142857</v>
          </cell>
          <cell r="L62">
            <v>31.975685714285703</v>
          </cell>
          <cell r="M62">
            <v>6.3141035714285705</v>
          </cell>
          <cell r="N62">
            <v>635.26372500000002</v>
          </cell>
          <cell r="O62">
            <v>30.069303571428559</v>
          </cell>
          <cell r="P62">
            <v>25.838885714285716</v>
          </cell>
          <cell r="Q62">
            <v>357.22781071428568</v>
          </cell>
          <cell r="R62">
            <v>3.7396392857142855</v>
          </cell>
          <cell r="S62">
            <v>878.47542142857151</v>
          </cell>
          <cell r="T62">
            <v>135.73883928571425</v>
          </cell>
          <cell r="U62">
            <v>42.997578571428562</v>
          </cell>
          <cell r="V62">
            <v>227.03116428571434</v>
          </cell>
          <cell r="W62">
            <v>255.80486785714282</v>
          </cell>
          <cell r="X62">
            <v>60.942453571428594</v>
          </cell>
          <cell r="Y62">
            <v>132.7383214285714</v>
          </cell>
          <cell r="Z62">
            <v>2.4955392857142864</v>
          </cell>
          <cell r="AA62">
            <v>1.8988607142857143</v>
          </cell>
          <cell r="AB62">
            <v>311.55531071428567</v>
          </cell>
          <cell r="AC62">
            <v>11.445989285714287</v>
          </cell>
          <cell r="AD62">
            <v>7.3064285714285693E-2</v>
          </cell>
          <cell r="AE62">
            <v>10.441464285714288</v>
          </cell>
          <cell r="AF62">
            <v>18.834800000000005</v>
          </cell>
          <cell r="AG62">
            <v>1.6401714285714288</v>
          </cell>
          <cell r="AH62">
            <v>84.146235714285723</v>
          </cell>
          <cell r="AI62">
            <v>76.271900000000002</v>
          </cell>
          <cell r="AJ62">
            <v>14.444985714285716</v>
          </cell>
          <cell r="AK62">
            <v>55.805625000000006</v>
          </cell>
          <cell r="AL62">
            <v>325.86126428571424</v>
          </cell>
          <cell r="AM62">
            <v>46.764446428571418</v>
          </cell>
          <cell r="AN62">
            <v>500.31083214285724</v>
          </cell>
          <cell r="AO62">
            <v>702.26468214285728</v>
          </cell>
        </row>
        <row r="63">
          <cell r="C63">
            <v>285.94159999999999</v>
          </cell>
          <cell r="D63">
            <v>36.483800000000002</v>
          </cell>
          <cell r="E63">
            <v>786.01480000000004</v>
          </cell>
          <cell r="F63">
            <v>11.8294</v>
          </cell>
          <cell r="G63">
            <v>124.4494</v>
          </cell>
          <cell r="H63">
            <v>4.3400000000000001E-2</v>
          </cell>
          <cell r="I63">
            <v>14.733000000000001</v>
          </cell>
          <cell r="J63">
            <v>67.268000000000001</v>
          </cell>
          <cell r="K63">
            <v>542.85</v>
          </cell>
          <cell r="L63">
            <v>32.0854</v>
          </cell>
          <cell r="M63">
            <v>6.2981999999999996</v>
          </cell>
          <cell r="N63">
            <v>637.44370000000004</v>
          </cell>
          <cell r="O63">
            <v>30.172499999999999</v>
          </cell>
          <cell r="P63">
            <v>25.927600000000002</v>
          </cell>
          <cell r="Q63">
            <v>354.76479999999998</v>
          </cell>
          <cell r="R63">
            <v>3.7361</v>
          </cell>
          <cell r="S63">
            <v>874.15459999999996</v>
          </cell>
          <cell r="T63">
            <v>135.71250000000001</v>
          </cell>
          <cell r="U63">
            <v>42.864899999999999</v>
          </cell>
          <cell r="V63">
            <v>227.81020000000001</v>
          </cell>
          <cell r="W63">
            <v>256.68270000000001</v>
          </cell>
          <cell r="X63">
            <v>60.896099999999997</v>
          </cell>
          <cell r="Y63">
            <v>134.35050000000001</v>
          </cell>
          <cell r="Z63">
            <v>2.5041000000000002</v>
          </cell>
          <cell r="AA63">
            <v>1.8968</v>
          </cell>
          <cell r="AB63">
            <v>311.41219999999998</v>
          </cell>
          <cell r="AC63">
            <v>11.463699999999999</v>
          </cell>
          <cell r="AD63">
            <v>5.3900000000000003E-2</v>
          </cell>
          <cell r="AE63">
            <v>10.439399999999999</v>
          </cell>
          <cell r="AF63">
            <v>18.857600000000001</v>
          </cell>
          <cell r="AG63">
            <v>1.6226</v>
          </cell>
          <cell r="AH63">
            <v>84.435000000000002</v>
          </cell>
          <cell r="AI63">
            <v>76.533600000000007</v>
          </cell>
          <cell r="AJ63">
            <v>14.491899999999999</v>
          </cell>
          <cell r="AK63">
            <v>55.418799999999997</v>
          </cell>
          <cell r="AL63">
            <v>325.65370000000001</v>
          </cell>
          <cell r="AM63">
            <v>46.291200000000003</v>
          </cell>
          <cell r="AN63">
            <v>502.02769999999998</v>
          </cell>
          <cell r="AO63">
            <v>701.62040000000002</v>
          </cell>
        </row>
        <row r="64">
          <cell r="C64">
            <v>286.63990000000001</v>
          </cell>
          <cell r="D64">
            <v>36.566600000000001</v>
          </cell>
          <cell r="E64">
            <v>787.18349999999998</v>
          </cell>
          <cell r="F64">
            <v>11.8294</v>
          </cell>
          <cell r="G64">
            <v>124.732</v>
          </cell>
          <cell r="H64">
            <v>4.3400000000000001E-2</v>
          </cell>
          <cell r="I64">
            <v>14.766500000000001</v>
          </cell>
          <cell r="J64">
            <v>67.422499999999999</v>
          </cell>
          <cell r="K64">
            <v>542.85</v>
          </cell>
          <cell r="L64">
            <v>32.158299999999997</v>
          </cell>
          <cell r="M64">
            <v>6.3085000000000004</v>
          </cell>
          <cell r="N64">
            <v>638.89110000000005</v>
          </cell>
          <cell r="O64">
            <v>30.241</v>
          </cell>
          <cell r="P64">
            <v>25.9864</v>
          </cell>
          <cell r="Q64">
            <v>352.53109999999998</v>
          </cell>
          <cell r="R64">
            <v>3.7361</v>
          </cell>
          <cell r="S64">
            <v>875.56449999999995</v>
          </cell>
          <cell r="T64">
            <v>135.71250000000001</v>
          </cell>
          <cell r="U64">
            <v>42.6601</v>
          </cell>
          <cell r="V64">
            <v>228.32749999999999</v>
          </cell>
          <cell r="W64">
            <v>257.26549999999997</v>
          </cell>
          <cell r="X64">
            <v>61.123399999999997</v>
          </cell>
          <cell r="Y64">
            <v>134.9228</v>
          </cell>
          <cell r="Z64">
            <v>2.5097999999999998</v>
          </cell>
          <cell r="AA64">
            <v>1.8968</v>
          </cell>
          <cell r="AB64">
            <v>311.00049999999999</v>
          </cell>
          <cell r="AC64">
            <v>11.4918</v>
          </cell>
          <cell r="AD64">
            <v>5.6800000000000003E-2</v>
          </cell>
          <cell r="AE64">
            <v>10.439399999999999</v>
          </cell>
          <cell r="AF64">
            <v>18.884799999999998</v>
          </cell>
          <cell r="AG64">
            <v>1.6226</v>
          </cell>
          <cell r="AH64">
            <v>84.6267</v>
          </cell>
          <cell r="AI64">
            <v>76.707400000000007</v>
          </cell>
          <cell r="AJ64">
            <v>14.495900000000001</v>
          </cell>
          <cell r="AK64">
            <v>55.6128</v>
          </cell>
          <cell r="AL64">
            <v>326.49900000000002</v>
          </cell>
          <cell r="AM64">
            <v>46.281100000000002</v>
          </cell>
          <cell r="AN64">
            <v>503.16770000000002</v>
          </cell>
          <cell r="AO64">
            <v>702.24570000000006</v>
          </cell>
        </row>
        <row r="65">
          <cell r="C65">
            <v>286.4144</v>
          </cell>
          <cell r="D65">
            <v>36.935400000000001</v>
          </cell>
          <cell r="E65">
            <v>799.62609999999995</v>
          </cell>
          <cell r="F65">
            <v>11.8287</v>
          </cell>
          <cell r="G65">
            <v>125.99</v>
          </cell>
          <cell r="H65">
            <v>4.3299999999999998E-2</v>
          </cell>
          <cell r="I65">
            <v>14.9154</v>
          </cell>
          <cell r="J65">
            <v>68.0779</v>
          </cell>
          <cell r="K65">
            <v>542.82000000000005</v>
          </cell>
          <cell r="L65">
            <v>32.482599999999998</v>
          </cell>
          <cell r="M65">
            <v>6.3506</v>
          </cell>
          <cell r="N65">
            <v>645.3347</v>
          </cell>
          <cell r="O65">
            <v>30.545999999999999</v>
          </cell>
          <cell r="P65">
            <v>26.2485</v>
          </cell>
          <cell r="Q65">
            <v>350.8023</v>
          </cell>
          <cell r="R65">
            <v>3.7359</v>
          </cell>
          <cell r="S65">
            <v>875.51610000000005</v>
          </cell>
          <cell r="T65">
            <v>135.70500000000001</v>
          </cell>
          <cell r="U65">
            <v>42.657800000000002</v>
          </cell>
          <cell r="V65">
            <v>230.63030000000001</v>
          </cell>
          <cell r="W65">
            <v>259.86020000000002</v>
          </cell>
          <cell r="X65">
            <v>61.8337</v>
          </cell>
          <cell r="Y65">
            <v>136.5986</v>
          </cell>
          <cell r="Z65">
            <v>2.5350999999999999</v>
          </cell>
          <cell r="AA65">
            <v>1.8947000000000001</v>
          </cell>
          <cell r="AB65">
            <v>310.56670000000003</v>
          </cell>
          <cell r="AC65">
            <v>11.591799999999999</v>
          </cell>
          <cell r="AD65">
            <v>5.7799999999999997E-2</v>
          </cell>
          <cell r="AE65">
            <v>10.438800000000001</v>
          </cell>
          <cell r="AF65">
            <v>19.073899999999998</v>
          </cell>
          <cell r="AG65">
            <v>1.6225000000000001</v>
          </cell>
          <cell r="AH65">
            <v>85.480199999999996</v>
          </cell>
          <cell r="AI65">
            <v>77.480999999999995</v>
          </cell>
          <cell r="AJ65">
            <v>14.584099999999999</v>
          </cell>
          <cell r="AK65">
            <v>56.215299999999999</v>
          </cell>
          <cell r="AL65">
            <v>330.47820000000002</v>
          </cell>
          <cell r="AM65">
            <v>45.561799999999998</v>
          </cell>
          <cell r="AN65">
            <v>508.24239999999998</v>
          </cell>
          <cell r="AO65">
            <v>704.21839999999997</v>
          </cell>
        </row>
        <row r="66">
          <cell r="C66">
            <v>286.4144</v>
          </cell>
          <cell r="D66">
            <v>36.935400000000001</v>
          </cell>
          <cell r="E66">
            <v>799.62609999999995</v>
          </cell>
          <cell r="F66">
            <v>11.8287</v>
          </cell>
          <cell r="G66">
            <v>125.99</v>
          </cell>
          <cell r="H66">
            <v>4.3299999999999998E-2</v>
          </cell>
          <cell r="I66">
            <v>14.9154</v>
          </cell>
          <cell r="J66">
            <v>68.0779</v>
          </cell>
          <cell r="K66">
            <v>542.82000000000005</v>
          </cell>
          <cell r="L66">
            <v>32.482599999999998</v>
          </cell>
          <cell r="M66">
            <v>6.3506</v>
          </cell>
          <cell r="N66">
            <v>645.3347</v>
          </cell>
          <cell r="O66">
            <v>30.545999999999999</v>
          </cell>
          <cell r="P66">
            <v>26.2485</v>
          </cell>
          <cell r="Q66">
            <v>350.8023</v>
          </cell>
          <cell r="R66">
            <v>3.7359</v>
          </cell>
          <cell r="S66">
            <v>875.51610000000005</v>
          </cell>
          <cell r="T66">
            <v>135.70500000000001</v>
          </cell>
          <cell r="U66">
            <v>42.657800000000002</v>
          </cell>
          <cell r="V66">
            <v>230.63030000000001</v>
          </cell>
          <cell r="W66">
            <v>259.86020000000002</v>
          </cell>
          <cell r="X66">
            <v>61.8337</v>
          </cell>
          <cell r="Y66">
            <v>136.5986</v>
          </cell>
          <cell r="Z66">
            <v>2.5350999999999999</v>
          </cell>
          <cell r="AA66">
            <v>1.8947000000000001</v>
          </cell>
          <cell r="AB66">
            <v>310.56670000000003</v>
          </cell>
          <cell r="AC66">
            <v>11.591799999999999</v>
          </cell>
          <cell r="AD66">
            <v>5.7799999999999997E-2</v>
          </cell>
          <cell r="AE66">
            <v>10.438800000000001</v>
          </cell>
          <cell r="AF66">
            <v>19.073899999999998</v>
          </cell>
          <cell r="AG66">
            <v>1.6225000000000001</v>
          </cell>
          <cell r="AH66">
            <v>85.480199999999996</v>
          </cell>
          <cell r="AI66">
            <v>77.480999999999995</v>
          </cell>
          <cell r="AJ66">
            <v>14.584099999999999</v>
          </cell>
          <cell r="AK66">
            <v>56.215299999999999</v>
          </cell>
          <cell r="AL66">
            <v>330.47820000000002</v>
          </cell>
          <cell r="AM66">
            <v>45.561799999999998</v>
          </cell>
          <cell r="AN66">
            <v>508.24239999999998</v>
          </cell>
          <cell r="AO66">
            <v>704.21839999999997</v>
          </cell>
        </row>
        <row r="67">
          <cell r="C67">
            <v>286.4144</v>
          </cell>
          <cell r="D67">
            <v>36.935400000000001</v>
          </cell>
          <cell r="E67">
            <v>799.62609999999995</v>
          </cell>
          <cell r="F67">
            <v>11.8287</v>
          </cell>
          <cell r="G67">
            <v>125.99</v>
          </cell>
          <cell r="H67">
            <v>4.3299999999999998E-2</v>
          </cell>
          <cell r="I67">
            <v>14.9154</v>
          </cell>
          <cell r="J67">
            <v>68.0779</v>
          </cell>
          <cell r="K67">
            <v>542.82000000000005</v>
          </cell>
          <cell r="L67">
            <v>32.482599999999998</v>
          </cell>
          <cell r="M67">
            <v>6.3506</v>
          </cell>
          <cell r="N67">
            <v>645.3347</v>
          </cell>
          <cell r="O67">
            <v>30.545999999999999</v>
          </cell>
          <cell r="P67">
            <v>26.2485</v>
          </cell>
          <cell r="Q67">
            <v>350.8023</v>
          </cell>
          <cell r="R67">
            <v>3.7359</v>
          </cell>
          <cell r="S67">
            <v>875.51610000000005</v>
          </cell>
          <cell r="T67">
            <v>135.70500000000001</v>
          </cell>
          <cell r="U67">
            <v>42.657800000000002</v>
          </cell>
          <cell r="V67">
            <v>230.63030000000001</v>
          </cell>
          <cell r="W67">
            <v>259.86020000000002</v>
          </cell>
          <cell r="X67">
            <v>61.8337</v>
          </cell>
          <cell r="Y67">
            <v>136.5986</v>
          </cell>
          <cell r="Z67">
            <v>2.5350999999999999</v>
          </cell>
          <cell r="AA67">
            <v>1.8947000000000001</v>
          </cell>
          <cell r="AB67">
            <v>310.56670000000003</v>
          </cell>
          <cell r="AC67">
            <v>11.591799999999999</v>
          </cell>
          <cell r="AD67">
            <v>5.7799999999999997E-2</v>
          </cell>
          <cell r="AE67">
            <v>10.438800000000001</v>
          </cell>
          <cell r="AF67">
            <v>19.073899999999998</v>
          </cell>
          <cell r="AG67">
            <v>1.6225000000000001</v>
          </cell>
          <cell r="AH67">
            <v>85.480199999999996</v>
          </cell>
          <cell r="AI67">
            <v>77.480999999999995</v>
          </cell>
          <cell r="AJ67">
            <v>14.584099999999999</v>
          </cell>
          <cell r="AK67">
            <v>56.215299999999999</v>
          </cell>
          <cell r="AL67">
            <v>330.47820000000002</v>
          </cell>
          <cell r="AM67">
            <v>45.561799999999998</v>
          </cell>
          <cell r="AN67">
            <v>508.24239999999998</v>
          </cell>
          <cell r="AO67">
            <v>704.21839999999997</v>
          </cell>
        </row>
        <row r="68">
          <cell r="C68">
            <v>283.52769999999998</v>
          </cell>
          <cell r="D68">
            <v>36.7012</v>
          </cell>
          <cell r="E68">
            <v>797.81920000000002</v>
          </cell>
          <cell r="F68">
            <v>11.827</v>
          </cell>
          <cell r="G68">
            <v>125.19110000000001</v>
          </cell>
          <cell r="H68">
            <v>4.3200000000000002E-2</v>
          </cell>
          <cell r="I68">
            <v>14.8208</v>
          </cell>
          <cell r="J68">
            <v>67.649799999999999</v>
          </cell>
          <cell r="K68">
            <v>542.74</v>
          </cell>
          <cell r="L68">
            <v>32.276600000000002</v>
          </cell>
          <cell r="M68">
            <v>6.3262</v>
          </cell>
          <cell r="N68">
            <v>641.24260000000004</v>
          </cell>
          <cell r="O68">
            <v>30.3523</v>
          </cell>
          <cell r="P68">
            <v>26.082100000000001</v>
          </cell>
          <cell r="Q68">
            <v>351.63600000000002</v>
          </cell>
          <cell r="R68">
            <v>3.734</v>
          </cell>
          <cell r="S68">
            <v>875.38710000000003</v>
          </cell>
          <cell r="T68">
            <v>135.685</v>
          </cell>
          <cell r="U68">
            <v>42.651499999999999</v>
          </cell>
          <cell r="V68">
            <v>229.1679</v>
          </cell>
          <cell r="W68">
            <v>258.2124</v>
          </cell>
          <cell r="X68">
            <v>61.393099999999997</v>
          </cell>
          <cell r="Y68">
            <v>135.98830000000001</v>
          </cell>
          <cell r="Z68">
            <v>2.5190000000000001</v>
          </cell>
          <cell r="AA68">
            <v>1.8936999999999999</v>
          </cell>
          <cell r="AB68">
            <v>309.56209999999999</v>
          </cell>
          <cell r="AC68">
            <v>11.5039</v>
          </cell>
          <cell r="AD68">
            <v>5.9400000000000001E-2</v>
          </cell>
          <cell r="AE68">
            <v>10.4373</v>
          </cell>
          <cell r="AF68">
            <v>18.962199999999999</v>
          </cell>
          <cell r="AG68">
            <v>1.6152</v>
          </cell>
          <cell r="AH68">
            <v>84.938199999999995</v>
          </cell>
          <cell r="AI68">
            <v>76.989699999999999</v>
          </cell>
          <cell r="AJ68">
            <v>14.4643</v>
          </cell>
          <cell r="AK68">
            <v>55.7029</v>
          </cell>
          <cell r="AL68">
            <v>328.44670000000002</v>
          </cell>
          <cell r="AM68">
            <v>45.439900000000002</v>
          </cell>
          <cell r="AN68">
            <v>505.01960000000003</v>
          </cell>
          <cell r="AO68">
            <v>702.08249999999998</v>
          </cell>
        </row>
        <row r="69">
          <cell r="C69">
            <v>281.0444</v>
          </cell>
          <cell r="D69">
            <v>36.565600000000003</v>
          </cell>
          <cell r="E69">
            <v>795.75170000000003</v>
          </cell>
          <cell r="F69">
            <v>11.8163</v>
          </cell>
          <cell r="G69">
            <v>124.7286</v>
          </cell>
          <cell r="H69">
            <v>4.3200000000000002E-2</v>
          </cell>
          <cell r="I69">
            <v>14.7661</v>
          </cell>
          <cell r="J69">
            <v>67.418899999999994</v>
          </cell>
          <cell r="K69">
            <v>542.25</v>
          </cell>
          <cell r="L69">
            <v>32.157400000000003</v>
          </cell>
          <cell r="M69">
            <v>6.3036000000000003</v>
          </cell>
          <cell r="N69">
            <v>638.87350000000004</v>
          </cell>
          <cell r="O69">
            <v>30.240200000000002</v>
          </cell>
          <cell r="P69">
            <v>25.985700000000001</v>
          </cell>
          <cell r="Q69">
            <v>351.51159999999999</v>
          </cell>
          <cell r="R69">
            <v>3.7307000000000001</v>
          </cell>
          <cell r="S69">
            <v>874.59680000000003</v>
          </cell>
          <cell r="T69">
            <v>135.5625</v>
          </cell>
          <cell r="U69">
            <v>43.164499999999997</v>
          </cell>
          <cell r="V69">
            <v>228.3212</v>
          </cell>
          <cell r="W69">
            <v>257.25839999999999</v>
          </cell>
          <cell r="X69">
            <v>61.125399999999999</v>
          </cell>
          <cell r="Y69">
            <v>136.1568</v>
          </cell>
          <cell r="Z69">
            <v>2.5097</v>
          </cell>
          <cell r="AA69">
            <v>1.8939999999999999</v>
          </cell>
          <cell r="AB69">
            <v>309.19549999999998</v>
          </cell>
          <cell r="AC69">
            <v>11.4786</v>
          </cell>
          <cell r="AD69">
            <v>6.13E-2</v>
          </cell>
          <cell r="AE69">
            <v>10.427899999999999</v>
          </cell>
          <cell r="AF69">
            <v>18.8992</v>
          </cell>
          <cell r="AG69">
            <v>1.6136999999999999</v>
          </cell>
          <cell r="AH69">
            <v>84.624399999999994</v>
          </cell>
          <cell r="AI69">
            <v>76.705299999999994</v>
          </cell>
          <cell r="AJ69">
            <v>14.463800000000001</v>
          </cell>
          <cell r="AK69">
            <v>55.691299999999998</v>
          </cell>
          <cell r="AL69">
            <v>327.2971</v>
          </cell>
          <cell r="AM69">
            <v>45.786999999999999</v>
          </cell>
          <cell r="AN69">
            <v>503.15379999999999</v>
          </cell>
          <cell r="AO69">
            <v>701.42510000000004</v>
          </cell>
        </row>
        <row r="70">
          <cell r="C70">
            <v>278.25549999999998</v>
          </cell>
          <cell r="D70">
            <v>36.676000000000002</v>
          </cell>
          <cell r="E70">
            <v>793.75919999999996</v>
          </cell>
          <cell r="F70">
            <v>11.8163</v>
          </cell>
          <cell r="G70">
            <v>125.1049</v>
          </cell>
          <cell r="H70">
            <v>4.3200000000000002E-2</v>
          </cell>
          <cell r="I70">
            <v>14.810600000000001</v>
          </cell>
          <cell r="J70">
            <v>67.625</v>
          </cell>
          <cell r="K70">
            <v>542.25</v>
          </cell>
          <cell r="L70">
            <v>32.254399999999997</v>
          </cell>
          <cell r="M70">
            <v>6.3068</v>
          </cell>
          <cell r="N70">
            <v>640.80139999999994</v>
          </cell>
          <cell r="O70">
            <v>30.331399999999999</v>
          </cell>
          <cell r="P70">
            <v>26.0641</v>
          </cell>
          <cell r="Q70">
            <v>350.58850000000001</v>
          </cell>
          <cell r="R70">
            <v>3.7307000000000001</v>
          </cell>
          <cell r="S70">
            <v>878.84929999999997</v>
          </cell>
          <cell r="T70">
            <v>135.5625</v>
          </cell>
          <cell r="U70">
            <v>43.164499999999997</v>
          </cell>
          <cell r="V70">
            <v>229.0102</v>
          </cell>
          <cell r="W70">
            <v>258.03469999999999</v>
          </cell>
          <cell r="X70">
            <v>61.429299999999998</v>
          </cell>
          <cell r="Y70">
            <v>137.1317</v>
          </cell>
          <cell r="Z70">
            <v>2.5173000000000001</v>
          </cell>
          <cell r="AA70">
            <v>1.8947000000000001</v>
          </cell>
          <cell r="AB70">
            <v>308.6302</v>
          </cell>
          <cell r="AC70">
            <v>11.510899999999999</v>
          </cell>
          <cell r="AD70">
            <v>5.7299999999999997E-2</v>
          </cell>
          <cell r="AE70">
            <v>10.427899999999999</v>
          </cell>
          <cell r="AF70">
            <v>18.9513</v>
          </cell>
          <cell r="AG70">
            <v>1.6136999999999999</v>
          </cell>
          <cell r="AH70">
            <v>84.8797</v>
          </cell>
          <cell r="AI70">
            <v>76.936800000000005</v>
          </cell>
          <cell r="AJ70">
            <v>14.4655</v>
          </cell>
          <cell r="AK70">
            <v>55.740200000000002</v>
          </cell>
          <cell r="AL70">
            <v>328.30610000000001</v>
          </cell>
          <cell r="AM70">
            <v>45.3108</v>
          </cell>
          <cell r="AN70">
            <v>504.6721</v>
          </cell>
          <cell r="AO70">
            <v>701.37339999999995</v>
          </cell>
        </row>
        <row r="71">
          <cell r="C71">
            <v>278.25549999999998</v>
          </cell>
          <cell r="D71">
            <v>36.676000000000002</v>
          </cell>
          <cell r="E71">
            <v>793.75919999999996</v>
          </cell>
          <cell r="F71">
            <v>11.8163</v>
          </cell>
          <cell r="G71">
            <v>125.1049</v>
          </cell>
          <cell r="H71">
            <v>4.3200000000000002E-2</v>
          </cell>
          <cell r="I71">
            <v>14.810600000000001</v>
          </cell>
          <cell r="J71">
            <v>67.625</v>
          </cell>
          <cell r="K71">
            <v>542.25</v>
          </cell>
          <cell r="L71">
            <v>32.254399999999997</v>
          </cell>
          <cell r="M71">
            <v>6.3068</v>
          </cell>
          <cell r="N71">
            <v>640.80139999999994</v>
          </cell>
          <cell r="O71">
            <v>30.331399999999999</v>
          </cell>
          <cell r="P71">
            <v>26.0641</v>
          </cell>
          <cell r="Q71">
            <v>350.58850000000001</v>
          </cell>
          <cell r="R71">
            <v>3.7307000000000001</v>
          </cell>
          <cell r="S71">
            <v>878.84929999999997</v>
          </cell>
          <cell r="T71">
            <v>135.5625</v>
          </cell>
          <cell r="U71">
            <v>43.164499999999997</v>
          </cell>
          <cell r="V71">
            <v>229.0102</v>
          </cell>
          <cell r="W71">
            <v>258.03469999999999</v>
          </cell>
          <cell r="X71">
            <v>61.429299999999998</v>
          </cell>
          <cell r="Y71">
            <v>137.1317</v>
          </cell>
          <cell r="Z71">
            <v>2.5173000000000001</v>
          </cell>
          <cell r="AA71">
            <v>1.8947000000000001</v>
          </cell>
          <cell r="AB71">
            <v>308.6302</v>
          </cell>
          <cell r="AC71">
            <v>11.510899999999999</v>
          </cell>
          <cell r="AD71">
            <v>5.7299999999999997E-2</v>
          </cell>
          <cell r="AE71">
            <v>10.427899999999999</v>
          </cell>
          <cell r="AF71">
            <v>18.9513</v>
          </cell>
          <cell r="AG71">
            <v>1.6136999999999999</v>
          </cell>
          <cell r="AH71">
            <v>84.8797</v>
          </cell>
          <cell r="AI71">
            <v>76.936800000000005</v>
          </cell>
          <cell r="AJ71">
            <v>14.4655</v>
          </cell>
          <cell r="AK71">
            <v>55.740200000000002</v>
          </cell>
          <cell r="AL71">
            <v>328.30610000000001</v>
          </cell>
          <cell r="AM71">
            <v>45.3108</v>
          </cell>
          <cell r="AN71">
            <v>504.6721</v>
          </cell>
          <cell r="AO71">
            <v>701.37339999999995</v>
          </cell>
        </row>
        <row r="72">
          <cell r="C72">
            <v>278.25549999999998</v>
          </cell>
          <cell r="D72">
            <v>36.676000000000002</v>
          </cell>
          <cell r="E72">
            <v>793.75919999999996</v>
          </cell>
          <cell r="F72">
            <v>11.8163</v>
          </cell>
          <cell r="G72">
            <v>125.1049</v>
          </cell>
          <cell r="H72">
            <v>4.3200000000000002E-2</v>
          </cell>
          <cell r="I72">
            <v>14.810600000000001</v>
          </cell>
          <cell r="J72">
            <v>67.625</v>
          </cell>
          <cell r="K72">
            <v>542.25</v>
          </cell>
          <cell r="L72">
            <v>32.254399999999997</v>
          </cell>
          <cell r="M72">
            <v>6.3068</v>
          </cell>
          <cell r="N72">
            <v>640.80139999999994</v>
          </cell>
          <cell r="O72">
            <v>30.331399999999999</v>
          </cell>
          <cell r="P72">
            <v>26.0641</v>
          </cell>
          <cell r="Q72">
            <v>350.58850000000001</v>
          </cell>
          <cell r="R72">
            <v>3.7307000000000001</v>
          </cell>
          <cell r="S72">
            <v>878.84929999999997</v>
          </cell>
          <cell r="T72">
            <v>135.5625</v>
          </cell>
          <cell r="U72">
            <v>43.164499999999997</v>
          </cell>
          <cell r="V72">
            <v>229.0102</v>
          </cell>
          <cell r="W72">
            <v>258.03469999999999</v>
          </cell>
          <cell r="X72">
            <v>61.429299999999998</v>
          </cell>
          <cell r="Y72">
            <v>137.1317</v>
          </cell>
          <cell r="Z72">
            <v>2.5173000000000001</v>
          </cell>
          <cell r="AA72">
            <v>1.8947000000000001</v>
          </cell>
          <cell r="AB72">
            <v>308.6302</v>
          </cell>
          <cell r="AC72">
            <v>11.510899999999999</v>
          </cell>
          <cell r="AD72">
            <v>5.7299999999999997E-2</v>
          </cell>
          <cell r="AE72">
            <v>10.427899999999999</v>
          </cell>
          <cell r="AF72">
            <v>18.9513</v>
          </cell>
          <cell r="AG72">
            <v>1.6136999999999999</v>
          </cell>
          <cell r="AH72">
            <v>84.8797</v>
          </cell>
          <cell r="AI72">
            <v>76.936800000000005</v>
          </cell>
          <cell r="AJ72">
            <v>14.4655</v>
          </cell>
          <cell r="AK72">
            <v>55.740200000000002</v>
          </cell>
          <cell r="AL72">
            <v>328.30610000000001</v>
          </cell>
          <cell r="AM72">
            <v>45.3108</v>
          </cell>
          <cell r="AN72">
            <v>504.6721</v>
          </cell>
          <cell r="AO72">
            <v>701.37339999999995</v>
          </cell>
        </row>
        <row r="73">
          <cell r="C73">
            <v>278.25549999999998</v>
          </cell>
          <cell r="D73">
            <v>36.676000000000002</v>
          </cell>
          <cell r="E73">
            <v>793.75919999999996</v>
          </cell>
          <cell r="F73">
            <v>11.8163</v>
          </cell>
          <cell r="G73">
            <v>125.1049</v>
          </cell>
          <cell r="H73">
            <v>4.3200000000000002E-2</v>
          </cell>
          <cell r="I73">
            <v>14.810600000000001</v>
          </cell>
          <cell r="J73">
            <v>67.625</v>
          </cell>
          <cell r="K73">
            <v>542.25</v>
          </cell>
          <cell r="L73">
            <v>32.254399999999997</v>
          </cell>
          <cell r="M73">
            <v>6.3068</v>
          </cell>
          <cell r="N73">
            <v>640.80139999999994</v>
          </cell>
          <cell r="O73">
            <v>30.331399999999999</v>
          </cell>
          <cell r="P73">
            <v>26.0641</v>
          </cell>
          <cell r="Q73">
            <v>350.58850000000001</v>
          </cell>
          <cell r="R73">
            <v>3.7307000000000001</v>
          </cell>
          <cell r="S73">
            <v>878.84929999999997</v>
          </cell>
          <cell r="T73">
            <v>135.5625</v>
          </cell>
          <cell r="U73">
            <v>43.164499999999997</v>
          </cell>
          <cell r="V73">
            <v>229.0102</v>
          </cell>
          <cell r="W73">
            <v>258.03469999999999</v>
          </cell>
          <cell r="X73">
            <v>61.429299999999998</v>
          </cell>
          <cell r="Y73">
            <v>137.1317</v>
          </cell>
          <cell r="Z73">
            <v>2.5173000000000001</v>
          </cell>
          <cell r="AA73">
            <v>1.8947000000000001</v>
          </cell>
          <cell r="AB73">
            <v>308.6302</v>
          </cell>
          <cell r="AC73">
            <v>11.510899999999999</v>
          </cell>
          <cell r="AD73">
            <v>5.7299999999999997E-2</v>
          </cell>
          <cell r="AE73">
            <v>10.427899999999999</v>
          </cell>
          <cell r="AF73">
            <v>18.9513</v>
          </cell>
          <cell r="AG73">
            <v>1.6136999999999999</v>
          </cell>
          <cell r="AH73">
            <v>84.8797</v>
          </cell>
          <cell r="AI73">
            <v>76.936800000000005</v>
          </cell>
          <cell r="AJ73">
            <v>14.4655</v>
          </cell>
          <cell r="AK73">
            <v>55.740200000000002</v>
          </cell>
          <cell r="AL73">
            <v>328.30610000000001</v>
          </cell>
          <cell r="AM73">
            <v>45.3108</v>
          </cell>
          <cell r="AN73">
            <v>504.6721</v>
          </cell>
          <cell r="AO73">
            <v>701.37339999999995</v>
          </cell>
        </row>
        <row r="74">
          <cell r="C74">
            <v>277.74430000000001</v>
          </cell>
          <cell r="D74">
            <v>36.872999999999998</v>
          </cell>
          <cell r="E74">
            <v>796.02030000000002</v>
          </cell>
          <cell r="F74">
            <v>11.8163</v>
          </cell>
          <cell r="G74">
            <v>125.777</v>
          </cell>
          <cell r="H74">
            <v>4.3200000000000002E-2</v>
          </cell>
          <cell r="I74">
            <v>14.8902</v>
          </cell>
          <cell r="J74">
            <v>67.9756</v>
          </cell>
          <cell r="K74">
            <v>542.25</v>
          </cell>
          <cell r="L74">
            <v>32.427700000000002</v>
          </cell>
          <cell r="M74">
            <v>6.3327999999999998</v>
          </cell>
          <cell r="N74">
            <v>644.24390000000005</v>
          </cell>
          <cell r="O74">
            <v>30.494399999999999</v>
          </cell>
          <cell r="P74">
            <v>26.2042</v>
          </cell>
          <cell r="Q74">
            <v>350.81470000000002</v>
          </cell>
          <cell r="R74">
            <v>3.7307000000000001</v>
          </cell>
          <cell r="S74">
            <v>878.84929999999997</v>
          </cell>
          <cell r="T74">
            <v>135.5625</v>
          </cell>
          <cell r="U74">
            <v>43.164499999999997</v>
          </cell>
          <cell r="V74">
            <v>230.2405</v>
          </cell>
          <cell r="W74">
            <v>259.42099999999999</v>
          </cell>
          <cell r="X74">
            <v>61.8232</v>
          </cell>
          <cell r="Y74">
            <v>136.45939999999999</v>
          </cell>
          <cell r="Z74">
            <v>2.5308000000000002</v>
          </cell>
          <cell r="AA74">
            <v>1.8947000000000001</v>
          </cell>
          <cell r="AB74">
            <v>308.74</v>
          </cell>
          <cell r="AC74">
            <v>11.608499999999999</v>
          </cell>
          <cell r="AD74">
            <v>5.8799999999999998E-2</v>
          </cell>
          <cell r="AE74">
            <v>10.427899999999999</v>
          </cell>
          <cell r="AF74">
            <v>19.0581</v>
          </cell>
          <cell r="AG74">
            <v>1.6136999999999999</v>
          </cell>
          <cell r="AH74">
            <v>85.335700000000003</v>
          </cell>
          <cell r="AI74">
            <v>77.350099999999998</v>
          </cell>
          <cell r="AJ74">
            <v>14.658799999999999</v>
          </cell>
          <cell r="AK74">
            <v>55.842300000000002</v>
          </cell>
          <cell r="AL74">
            <v>328.80779999999999</v>
          </cell>
          <cell r="AM74">
            <v>45.419699999999999</v>
          </cell>
          <cell r="AN74">
            <v>507.38330000000002</v>
          </cell>
          <cell r="AO74">
            <v>702.43089999999995</v>
          </cell>
        </row>
        <row r="75">
          <cell r="C75">
            <v>275.32040000000001</v>
          </cell>
          <cell r="D75">
            <v>36.5212</v>
          </cell>
          <cell r="E75">
            <v>793.154</v>
          </cell>
          <cell r="F75">
            <v>11.8109</v>
          </cell>
          <cell r="G75">
            <v>124.577</v>
          </cell>
          <cell r="H75">
            <v>4.2999999999999997E-2</v>
          </cell>
          <cell r="I75">
            <v>14.748100000000001</v>
          </cell>
          <cell r="J75">
            <v>67.318899999999999</v>
          </cell>
          <cell r="K75">
            <v>542</v>
          </cell>
          <cell r="L75">
            <v>32.118299999999998</v>
          </cell>
          <cell r="M75">
            <v>6.2881</v>
          </cell>
          <cell r="N75">
            <v>638.09720000000004</v>
          </cell>
          <cell r="O75">
            <v>30.203399999999998</v>
          </cell>
          <cell r="P75">
            <v>25.9541</v>
          </cell>
          <cell r="Q75">
            <v>350.0086</v>
          </cell>
          <cell r="R75">
            <v>3.7263999999999999</v>
          </cell>
          <cell r="S75">
            <v>878.44410000000005</v>
          </cell>
          <cell r="T75">
            <v>135.5</v>
          </cell>
          <cell r="U75">
            <v>42.272399999999998</v>
          </cell>
          <cell r="V75">
            <v>228.0438</v>
          </cell>
          <cell r="W75">
            <v>256.94580000000002</v>
          </cell>
          <cell r="X75">
            <v>61.121699999999997</v>
          </cell>
          <cell r="Y75">
            <v>135.83330000000001</v>
          </cell>
          <cell r="Z75">
            <v>2.5066999999999999</v>
          </cell>
          <cell r="AA75">
            <v>1.8905000000000001</v>
          </cell>
          <cell r="AB75">
            <v>307.93040000000002</v>
          </cell>
          <cell r="AC75">
            <v>11.5054</v>
          </cell>
          <cell r="AD75">
            <v>5.8400000000000001E-2</v>
          </cell>
          <cell r="AE75">
            <v>10.4231</v>
          </cell>
          <cell r="AF75">
            <v>18.8748</v>
          </cell>
          <cell r="AG75">
            <v>1.6054999999999999</v>
          </cell>
          <cell r="AH75">
            <v>84.521600000000007</v>
          </cell>
          <cell r="AI75">
            <v>76.612099999999998</v>
          </cell>
          <cell r="AJ75">
            <v>14.511799999999999</v>
          </cell>
          <cell r="AK75">
            <v>55.146900000000002</v>
          </cell>
          <cell r="AL75">
            <v>326.05099999999999</v>
          </cell>
          <cell r="AM75">
            <v>45.095300000000002</v>
          </cell>
          <cell r="AN75">
            <v>502.54239999999999</v>
          </cell>
          <cell r="AO75">
            <v>699.58050000000003</v>
          </cell>
        </row>
        <row r="76">
          <cell r="C76">
            <v>272.64440000000002</v>
          </cell>
          <cell r="D76">
            <v>36.2455</v>
          </cell>
          <cell r="E76">
            <v>786.5453</v>
          </cell>
          <cell r="F76">
            <v>11.800599999999999</v>
          </cell>
          <cell r="G76">
            <v>123.6365</v>
          </cell>
          <cell r="H76">
            <v>4.2799999999999998E-2</v>
          </cell>
          <cell r="I76">
            <v>14.636799999999999</v>
          </cell>
          <cell r="J76">
            <v>66.809799999999996</v>
          </cell>
          <cell r="K76">
            <v>542</v>
          </cell>
          <cell r="L76">
            <v>31.875800000000002</v>
          </cell>
          <cell r="M76">
            <v>6.2523</v>
          </cell>
          <cell r="N76">
            <v>633.27980000000002</v>
          </cell>
          <cell r="O76">
            <v>29.9754</v>
          </cell>
          <cell r="P76">
            <v>25.758199999999999</v>
          </cell>
          <cell r="Q76">
            <v>349.09249999999997</v>
          </cell>
          <cell r="R76">
            <v>3.7263999999999999</v>
          </cell>
          <cell r="S76">
            <v>878.44410000000005</v>
          </cell>
          <cell r="T76">
            <v>135.5</v>
          </cell>
          <cell r="U76">
            <v>42.331200000000003</v>
          </cell>
          <cell r="V76">
            <v>226.32220000000001</v>
          </cell>
          <cell r="W76">
            <v>255.006</v>
          </cell>
          <cell r="X76">
            <v>60.568100000000001</v>
          </cell>
          <cell r="Y76">
            <v>133.21270000000001</v>
          </cell>
          <cell r="Z76">
            <v>2.4876999999999998</v>
          </cell>
          <cell r="AA76">
            <v>1.8917999999999999</v>
          </cell>
          <cell r="AB76">
            <v>308.0025</v>
          </cell>
          <cell r="AC76">
            <v>11.4</v>
          </cell>
          <cell r="AD76">
            <v>5.7500000000000002E-2</v>
          </cell>
          <cell r="AE76">
            <v>10.4231</v>
          </cell>
          <cell r="AF76">
            <v>18.7239</v>
          </cell>
          <cell r="AG76">
            <v>1.6054999999999999</v>
          </cell>
          <cell r="AH76">
            <v>83.883499999999998</v>
          </cell>
          <cell r="AI76">
            <v>76.033699999999996</v>
          </cell>
          <cell r="AJ76">
            <v>14.398</v>
          </cell>
          <cell r="AK76">
            <v>54.3536</v>
          </cell>
          <cell r="AL76">
            <v>324.41030000000001</v>
          </cell>
          <cell r="AM76">
            <v>45.229700000000001</v>
          </cell>
          <cell r="AN76">
            <v>498.7484</v>
          </cell>
          <cell r="AO76">
            <v>698.01469999999995</v>
          </cell>
        </row>
        <row r="77">
          <cell r="C77">
            <v>270.62580000000003</v>
          </cell>
          <cell r="D77">
            <v>36.159999999999997</v>
          </cell>
          <cell r="E77">
            <v>789.29660000000001</v>
          </cell>
          <cell r="F77">
            <v>11.798400000000001</v>
          </cell>
          <cell r="G77">
            <v>123.345</v>
          </cell>
          <cell r="H77">
            <v>4.2700000000000002E-2</v>
          </cell>
          <cell r="I77">
            <v>14.6023</v>
          </cell>
          <cell r="J77">
            <v>66.639799999999994</v>
          </cell>
          <cell r="K77">
            <v>541.9</v>
          </cell>
          <cell r="L77">
            <v>31.800699999999999</v>
          </cell>
          <cell r="M77">
            <v>6.2477999999999998</v>
          </cell>
          <cell r="N77">
            <v>631.78689999999995</v>
          </cell>
          <cell r="O77">
            <v>29.904699999999998</v>
          </cell>
          <cell r="P77">
            <v>25.697500000000002</v>
          </cell>
          <cell r="Q77">
            <v>350.35390000000001</v>
          </cell>
          <cell r="R77">
            <v>3.7256999999999998</v>
          </cell>
          <cell r="S77">
            <v>869.82339999999999</v>
          </cell>
          <cell r="T77">
            <v>135.47499999999999</v>
          </cell>
          <cell r="U77">
            <v>42.323399999999999</v>
          </cell>
          <cell r="V77">
            <v>225.7886</v>
          </cell>
          <cell r="W77">
            <v>254.40479999999999</v>
          </cell>
          <cell r="X77">
            <v>60.583500000000001</v>
          </cell>
          <cell r="Y77">
            <v>132.8064</v>
          </cell>
          <cell r="Z77">
            <v>2.4819</v>
          </cell>
          <cell r="AA77">
            <v>1.8908</v>
          </cell>
          <cell r="AB77">
            <v>307.46620000000001</v>
          </cell>
          <cell r="AC77">
            <v>11.3775</v>
          </cell>
          <cell r="AD77">
            <v>5.4899999999999997E-2</v>
          </cell>
          <cell r="AE77">
            <v>10.421200000000001</v>
          </cell>
          <cell r="AF77">
            <v>18.671299999999999</v>
          </cell>
          <cell r="AG77">
            <v>1.6052</v>
          </cell>
          <cell r="AH77">
            <v>83.685699999999997</v>
          </cell>
          <cell r="AI77">
            <v>75.854500000000002</v>
          </cell>
          <cell r="AJ77">
            <v>14.3774</v>
          </cell>
          <cell r="AK77">
            <v>54.203600000000002</v>
          </cell>
          <cell r="AL77">
            <v>323.9194</v>
          </cell>
          <cell r="AM77">
            <v>45.209200000000003</v>
          </cell>
          <cell r="AN77">
            <v>497.57260000000002</v>
          </cell>
          <cell r="AO77">
            <v>696.71939999999995</v>
          </cell>
        </row>
        <row r="78">
          <cell r="C78">
            <v>267.62830000000002</v>
          </cell>
          <cell r="D78">
            <v>35.695300000000003</v>
          </cell>
          <cell r="E78">
            <v>781.5086</v>
          </cell>
          <cell r="F78">
            <v>11.798400000000001</v>
          </cell>
          <cell r="G78">
            <v>121.7599</v>
          </cell>
          <cell r="H78">
            <v>4.2599999999999999E-2</v>
          </cell>
          <cell r="I78">
            <v>14.4146</v>
          </cell>
          <cell r="J78">
            <v>65.801000000000002</v>
          </cell>
          <cell r="K78">
            <v>541.9</v>
          </cell>
          <cell r="L78">
            <v>31.391999999999999</v>
          </cell>
          <cell r="M78">
            <v>6.1860999999999997</v>
          </cell>
          <cell r="N78">
            <v>623.66759999999999</v>
          </cell>
          <cell r="O78">
            <v>29.520399999999999</v>
          </cell>
          <cell r="P78">
            <v>25.3672</v>
          </cell>
          <cell r="Q78">
            <v>347.61369999999999</v>
          </cell>
          <cell r="R78">
            <v>3.7256999999999998</v>
          </cell>
          <cell r="S78">
            <v>869.82339999999999</v>
          </cell>
          <cell r="T78">
            <v>135.47499999999999</v>
          </cell>
          <cell r="U78">
            <v>42.323399999999999</v>
          </cell>
          <cell r="V78">
            <v>222.8869</v>
          </cell>
          <cell r="W78">
            <v>251.1354</v>
          </cell>
          <cell r="X78">
            <v>60.020499999999998</v>
          </cell>
          <cell r="Y78">
            <v>132.79750000000001</v>
          </cell>
          <cell r="Z78">
            <v>2.4500000000000002</v>
          </cell>
          <cell r="AA78">
            <v>1.8908</v>
          </cell>
          <cell r="AB78">
            <v>306.1635</v>
          </cell>
          <cell r="AC78">
            <v>11.2385</v>
          </cell>
          <cell r="AD78">
            <v>5.28E-2</v>
          </cell>
          <cell r="AE78">
            <v>10.421200000000001</v>
          </cell>
          <cell r="AF78">
            <v>18.427900000000001</v>
          </cell>
          <cell r="AG78">
            <v>1.6052</v>
          </cell>
          <cell r="AH78">
            <v>82.610200000000006</v>
          </cell>
          <cell r="AI78">
            <v>74.879599999999996</v>
          </cell>
          <cell r="AJ78">
            <v>14.2111</v>
          </cell>
          <cell r="AK78">
            <v>53.698300000000003</v>
          </cell>
          <cell r="AL78">
            <v>319.21629999999999</v>
          </cell>
          <cell r="AM78">
            <v>44.438400000000001</v>
          </cell>
          <cell r="AN78">
            <v>491.1782</v>
          </cell>
          <cell r="AO78">
            <v>692.72670000000005</v>
          </cell>
        </row>
        <row r="79">
          <cell r="C79">
            <v>267.66410000000002</v>
          </cell>
          <cell r="D79">
            <v>35.231299999999997</v>
          </cell>
          <cell r="E79">
            <v>775.54499999999996</v>
          </cell>
          <cell r="F79">
            <v>11.7973</v>
          </cell>
          <cell r="G79">
            <v>120.1771</v>
          </cell>
          <cell r="H79">
            <v>4.2599999999999999E-2</v>
          </cell>
          <cell r="I79">
            <v>14.2272</v>
          </cell>
          <cell r="J79">
            <v>64.942999999999998</v>
          </cell>
          <cell r="K79">
            <v>541.85</v>
          </cell>
          <cell r="L79">
            <v>30.983899999999998</v>
          </cell>
          <cell r="M79">
            <v>6.1334999999999997</v>
          </cell>
          <cell r="N79">
            <v>615.56039999999996</v>
          </cell>
          <cell r="O79">
            <v>29.136700000000001</v>
          </cell>
          <cell r="P79">
            <v>25.037500000000001</v>
          </cell>
          <cell r="Q79">
            <v>346.0831</v>
          </cell>
          <cell r="R79">
            <v>3.7252999999999998</v>
          </cell>
          <cell r="S79">
            <v>869.7432</v>
          </cell>
          <cell r="T79">
            <v>135.46250000000001</v>
          </cell>
          <cell r="U79">
            <v>42.396999999999998</v>
          </cell>
          <cell r="V79">
            <v>219.9896</v>
          </cell>
          <cell r="W79">
            <v>247.8708</v>
          </cell>
          <cell r="X79">
            <v>59.341799999999999</v>
          </cell>
          <cell r="Y79">
            <v>131.089</v>
          </cell>
          <cell r="Z79">
            <v>2.4180999999999999</v>
          </cell>
          <cell r="AA79">
            <v>1.8906000000000001</v>
          </cell>
          <cell r="AB79">
            <v>304.97809999999998</v>
          </cell>
          <cell r="AC79">
            <v>11.090400000000001</v>
          </cell>
          <cell r="AD79">
            <v>5.3499999999999999E-2</v>
          </cell>
          <cell r="AE79">
            <v>10.420199999999999</v>
          </cell>
          <cell r="AF79">
            <v>18.1904</v>
          </cell>
          <cell r="AG79">
            <v>1.605</v>
          </cell>
          <cell r="AH79">
            <v>81.5364</v>
          </cell>
          <cell r="AI79">
            <v>73.906199999999998</v>
          </cell>
          <cell r="AJ79">
            <v>14.045500000000001</v>
          </cell>
          <cell r="AK79">
            <v>53.011800000000001</v>
          </cell>
          <cell r="AL79">
            <v>315.47680000000003</v>
          </cell>
          <cell r="AM79">
            <v>44.132300000000001</v>
          </cell>
          <cell r="AN79">
            <v>484.79230000000001</v>
          </cell>
          <cell r="AO79">
            <v>688.31349999999998</v>
          </cell>
        </row>
        <row r="80">
          <cell r="C80">
            <v>267.66410000000002</v>
          </cell>
          <cell r="D80">
            <v>35.231299999999997</v>
          </cell>
          <cell r="E80">
            <v>775.54499999999996</v>
          </cell>
          <cell r="F80">
            <v>11.7973</v>
          </cell>
          <cell r="G80">
            <v>120.1771</v>
          </cell>
          <cell r="H80">
            <v>4.2599999999999999E-2</v>
          </cell>
          <cell r="I80">
            <v>14.2272</v>
          </cell>
          <cell r="J80">
            <v>64.942999999999998</v>
          </cell>
          <cell r="K80">
            <v>541.85</v>
          </cell>
          <cell r="L80">
            <v>30.983899999999998</v>
          </cell>
          <cell r="M80">
            <v>6.1334999999999997</v>
          </cell>
          <cell r="N80">
            <v>615.56039999999996</v>
          </cell>
          <cell r="O80">
            <v>29.136700000000001</v>
          </cell>
          <cell r="P80">
            <v>25.037500000000001</v>
          </cell>
          <cell r="Q80">
            <v>346.0831</v>
          </cell>
          <cell r="R80">
            <v>3.7252999999999998</v>
          </cell>
          <cell r="S80">
            <v>869.7432</v>
          </cell>
          <cell r="T80">
            <v>135.46250000000001</v>
          </cell>
          <cell r="U80">
            <v>42.396999999999998</v>
          </cell>
          <cell r="V80">
            <v>219.9896</v>
          </cell>
          <cell r="W80">
            <v>247.8708</v>
          </cell>
          <cell r="X80">
            <v>59.341799999999999</v>
          </cell>
          <cell r="Y80">
            <v>131.089</v>
          </cell>
          <cell r="Z80">
            <v>2.4180999999999999</v>
          </cell>
          <cell r="AA80">
            <v>1.8906000000000001</v>
          </cell>
          <cell r="AB80">
            <v>304.97809999999998</v>
          </cell>
          <cell r="AC80">
            <v>11.090400000000001</v>
          </cell>
          <cell r="AD80">
            <v>5.3499999999999999E-2</v>
          </cell>
          <cell r="AE80">
            <v>10.420199999999999</v>
          </cell>
          <cell r="AF80">
            <v>18.1904</v>
          </cell>
          <cell r="AG80">
            <v>1.605</v>
          </cell>
          <cell r="AH80">
            <v>81.5364</v>
          </cell>
          <cell r="AI80">
            <v>73.906199999999998</v>
          </cell>
          <cell r="AJ80">
            <v>14.045500000000001</v>
          </cell>
          <cell r="AK80">
            <v>53.011800000000001</v>
          </cell>
          <cell r="AL80">
            <v>315.47680000000003</v>
          </cell>
          <cell r="AM80">
            <v>44.132300000000001</v>
          </cell>
          <cell r="AN80">
            <v>484.79230000000001</v>
          </cell>
          <cell r="AO80">
            <v>688.31349999999998</v>
          </cell>
        </row>
        <row r="81">
          <cell r="C81">
            <v>267.66410000000002</v>
          </cell>
          <cell r="D81">
            <v>35.231299999999997</v>
          </cell>
          <cell r="E81">
            <v>775.54499999999996</v>
          </cell>
          <cell r="F81">
            <v>11.7973</v>
          </cell>
          <cell r="G81">
            <v>120.1771</v>
          </cell>
          <cell r="H81">
            <v>4.2599999999999999E-2</v>
          </cell>
          <cell r="I81">
            <v>14.2272</v>
          </cell>
          <cell r="J81">
            <v>64.942999999999998</v>
          </cell>
          <cell r="K81">
            <v>541.85</v>
          </cell>
          <cell r="L81">
            <v>30.983899999999998</v>
          </cell>
          <cell r="M81">
            <v>6.1334999999999997</v>
          </cell>
          <cell r="N81">
            <v>615.56039999999996</v>
          </cell>
          <cell r="O81">
            <v>29.136700000000001</v>
          </cell>
          <cell r="P81">
            <v>25.037500000000001</v>
          </cell>
          <cell r="Q81">
            <v>346.0831</v>
          </cell>
          <cell r="R81">
            <v>3.7252999999999998</v>
          </cell>
          <cell r="S81">
            <v>869.7432</v>
          </cell>
          <cell r="T81">
            <v>135.46250000000001</v>
          </cell>
          <cell r="U81">
            <v>42.396999999999998</v>
          </cell>
          <cell r="V81">
            <v>219.9896</v>
          </cell>
          <cell r="W81">
            <v>247.8708</v>
          </cell>
          <cell r="X81">
            <v>59.341799999999999</v>
          </cell>
          <cell r="Y81">
            <v>131.089</v>
          </cell>
          <cell r="Z81">
            <v>2.4180999999999999</v>
          </cell>
          <cell r="AA81">
            <v>1.8906000000000001</v>
          </cell>
          <cell r="AB81">
            <v>304.97809999999998</v>
          </cell>
          <cell r="AC81">
            <v>11.090400000000001</v>
          </cell>
          <cell r="AD81">
            <v>5.3499999999999999E-2</v>
          </cell>
          <cell r="AE81">
            <v>10.420199999999999</v>
          </cell>
          <cell r="AF81">
            <v>18.1904</v>
          </cell>
          <cell r="AG81">
            <v>1.605</v>
          </cell>
          <cell r="AH81">
            <v>81.5364</v>
          </cell>
          <cell r="AI81">
            <v>73.906199999999998</v>
          </cell>
          <cell r="AJ81">
            <v>14.045500000000001</v>
          </cell>
          <cell r="AK81">
            <v>53.011800000000001</v>
          </cell>
          <cell r="AL81">
            <v>315.47680000000003</v>
          </cell>
          <cell r="AM81">
            <v>44.132300000000001</v>
          </cell>
          <cell r="AN81">
            <v>484.79230000000001</v>
          </cell>
          <cell r="AO81">
            <v>688.31349999999998</v>
          </cell>
        </row>
        <row r="82">
          <cell r="C82">
            <v>271.40769999999998</v>
          </cell>
          <cell r="D82">
            <v>35.424199999999999</v>
          </cell>
          <cell r="E82">
            <v>774.71119999999996</v>
          </cell>
          <cell r="F82">
            <v>11.7973</v>
          </cell>
          <cell r="G82">
            <v>120.8353</v>
          </cell>
          <cell r="H82">
            <v>4.2500000000000003E-2</v>
          </cell>
          <cell r="I82">
            <v>14.305199999999999</v>
          </cell>
          <cell r="J82">
            <v>65.303899999999999</v>
          </cell>
          <cell r="K82">
            <v>541.85</v>
          </cell>
          <cell r="L82">
            <v>31.153600000000001</v>
          </cell>
          <cell r="M82">
            <v>6.1577999999999999</v>
          </cell>
          <cell r="N82">
            <v>618.9316</v>
          </cell>
          <cell r="O82">
            <v>29.296199999999999</v>
          </cell>
          <cell r="P82">
            <v>25.174600000000002</v>
          </cell>
          <cell r="Q82">
            <v>345.75700000000001</v>
          </cell>
          <cell r="R82">
            <v>3.7252999999999998</v>
          </cell>
          <cell r="S82">
            <v>869.7432</v>
          </cell>
          <cell r="T82">
            <v>135.46250000000001</v>
          </cell>
          <cell r="U82">
            <v>42.319499999999998</v>
          </cell>
          <cell r="V82">
            <v>221.1944</v>
          </cell>
          <cell r="W82">
            <v>249.22829999999999</v>
          </cell>
          <cell r="X82">
            <v>60.008400000000002</v>
          </cell>
          <cell r="Y82">
            <v>130.94649999999999</v>
          </cell>
          <cell r="Z82">
            <v>2.4314</v>
          </cell>
          <cell r="AA82">
            <v>1.8913</v>
          </cell>
          <cell r="AB82">
            <v>306.9187</v>
          </cell>
          <cell r="AC82">
            <v>11.1447</v>
          </cell>
          <cell r="AD82">
            <v>5.2900000000000003E-2</v>
          </cell>
          <cell r="AE82">
            <v>10.420199999999999</v>
          </cell>
          <cell r="AF82">
            <v>18.290099999999999</v>
          </cell>
          <cell r="AG82">
            <v>1.605</v>
          </cell>
          <cell r="AH82">
            <v>81.982900000000001</v>
          </cell>
          <cell r="AI82">
            <v>74.311000000000007</v>
          </cell>
          <cell r="AJ82">
            <v>14.103199999999999</v>
          </cell>
          <cell r="AK82">
            <v>53.347099999999998</v>
          </cell>
          <cell r="AL82">
            <v>317.47309999999999</v>
          </cell>
          <cell r="AM82">
            <v>44.382100000000001</v>
          </cell>
          <cell r="AN82">
            <v>487.44830000000002</v>
          </cell>
          <cell r="AO82">
            <v>689.80139999999994</v>
          </cell>
        </row>
        <row r="83">
          <cell r="C83">
            <v>270.07170000000002</v>
          </cell>
          <cell r="D83">
            <v>35.518799999999999</v>
          </cell>
          <cell r="E83">
            <v>774.19399999999996</v>
          </cell>
          <cell r="F83">
            <v>11.7973</v>
          </cell>
          <cell r="G83">
            <v>121.1576</v>
          </cell>
          <cell r="H83">
            <v>4.2599999999999999E-2</v>
          </cell>
          <cell r="I83">
            <v>14.343299999999999</v>
          </cell>
          <cell r="J83">
            <v>65.480800000000002</v>
          </cell>
          <cell r="K83">
            <v>541.85</v>
          </cell>
          <cell r="L83">
            <v>31.236699999999999</v>
          </cell>
          <cell r="M83">
            <v>6.1711</v>
          </cell>
          <cell r="N83">
            <v>620.58280000000002</v>
          </cell>
          <cell r="O83">
            <v>29.374400000000001</v>
          </cell>
          <cell r="P83">
            <v>25.241800000000001</v>
          </cell>
          <cell r="Q83">
            <v>346.13929999999999</v>
          </cell>
          <cell r="R83">
            <v>3.7252999999999998</v>
          </cell>
          <cell r="S83">
            <v>860.07939999999996</v>
          </cell>
          <cell r="T83">
            <v>135.46250000000001</v>
          </cell>
          <cell r="U83">
            <v>42.344900000000003</v>
          </cell>
          <cell r="V83">
            <v>221.78450000000001</v>
          </cell>
          <cell r="W83">
            <v>249.89320000000001</v>
          </cell>
          <cell r="X83">
            <v>60.142600000000002</v>
          </cell>
          <cell r="Y83">
            <v>131.76310000000001</v>
          </cell>
          <cell r="Z83">
            <v>2.4379</v>
          </cell>
          <cell r="AA83">
            <v>1.8933</v>
          </cell>
          <cell r="AB83">
            <v>305.44880000000001</v>
          </cell>
          <cell r="AC83">
            <v>11.188499999999999</v>
          </cell>
          <cell r="AD83">
            <v>5.57E-2</v>
          </cell>
          <cell r="AE83">
            <v>10.420199999999999</v>
          </cell>
          <cell r="AF83">
            <v>18.3444</v>
          </cell>
          <cell r="AG83">
            <v>1.5975999999999999</v>
          </cell>
          <cell r="AH83">
            <v>82.201599999999999</v>
          </cell>
          <cell r="AI83">
            <v>74.509299999999996</v>
          </cell>
          <cell r="AJ83">
            <v>14.1204</v>
          </cell>
          <cell r="AK83">
            <v>53.450200000000002</v>
          </cell>
          <cell r="AL83">
            <v>319.06819999999999</v>
          </cell>
          <cell r="AM83">
            <v>44.174700000000001</v>
          </cell>
          <cell r="AN83">
            <v>488.74869999999999</v>
          </cell>
          <cell r="AO83">
            <v>689.71349999999995</v>
          </cell>
        </row>
        <row r="84">
          <cell r="C84">
            <v>269.75970000000001</v>
          </cell>
          <cell r="D84">
            <v>35.399299999999997</v>
          </cell>
          <cell r="E84">
            <v>774.04290000000003</v>
          </cell>
          <cell r="F84">
            <v>11.796900000000001</v>
          </cell>
          <cell r="G84">
            <v>120.75020000000001</v>
          </cell>
          <cell r="H84">
            <v>4.2500000000000003E-2</v>
          </cell>
          <cell r="I84">
            <v>14.2951</v>
          </cell>
          <cell r="J84">
            <v>65.261499999999998</v>
          </cell>
          <cell r="K84">
            <v>541.83000000000004</v>
          </cell>
          <cell r="L84">
            <v>31.131699999999999</v>
          </cell>
          <cell r="M84">
            <v>6.1589</v>
          </cell>
          <cell r="N84">
            <v>618.49599999999998</v>
          </cell>
          <cell r="O84">
            <v>29.275600000000001</v>
          </cell>
          <cell r="P84">
            <v>25.1569</v>
          </cell>
          <cell r="Q84">
            <v>344.53609999999998</v>
          </cell>
          <cell r="R84">
            <v>3.7252000000000001</v>
          </cell>
          <cell r="S84">
            <v>865.54309999999998</v>
          </cell>
          <cell r="T84">
            <v>135.45750000000001</v>
          </cell>
          <cell r="U84">
            <v>42.432899999999997</v>
          </cell>
          <cell r="V84">
            <v>221.03870000000001</v>
          </cell>
          <cell r="W84">
            <v>249.05289999999999</v>
          </cell>
          <cell r="X84">
            <v>59.962499999999999</v>
          </cell>
          <cell r="Y84">
            <v>131.77109999999999</v>
          </cell>
          <cell r="Z84">
            <v>2.4297</v>
          </cell>
          <cell r="AA84">
            <v>1.8912</v>
          </cell>
          <cell r="AB84">
            <v>303.8331</v>
          </cell>
          <cell r="AC84">
            <v>11.161099999999999</v>
          </cell>
          <cell r="AD84">
            <v>5.5300000000000002E-2</v>
          </cell>
          <cell r="AE84">
            <v>10.4198</v>
          </cell>
          <cell r="AF84">
            <v>18.278600000000001</v>
          </cell>
          <cell r="AG84">
            <v>1.5975999999999999</v>
          </cell>
          <cell r="AH84">
            <v>81.925200000000004</v>
          </cell>
          <cell r="AI84">
            <v>74.258700000000005</v>
          </cell>
          <cell r="AJ84">
            <v>14.098599999999999</v>
          </cell>
          <cell r="AK84">
            <v>53.0182</v>
          </cell>
          <cell r="AL84">
            <v>317.5806</v>
          </cell>
          <cell r="AM84">
            <v>43.784700000000001</v>
          </cell>
          <cell r="AN84">
            <v>487.10520000000002</v>
          </cell>
          <cell r="AO84">
            <v>688.01890000000003</v>
          </cell>
        </row>
        <row r="85">
          <cell r="C85">
            <v>265.69900000000001</v>
          </cell>
          <cell r="D85">
            <v>34.999699999999997</v>
          </cell>
          <cell r="E85">
            <v>769.70759999999996</v>
          </cell>
          <cell r="F85">
            <v>11.796200000000001</v>
          </cell>
          <cell r="G85">
            <v>119.387</v>
          </cell>
          <cell r="H85">
            <v>4.2099999999999999E-2</v>
          </cell>
          <cell r="I85">
            <v>14.133699999999999</v>
          </cell>
          <cell r="J85">
            <v>64.508300000000006</v>
          </cell>
          <cell r="K85">
            <v>541.79999999999995</v>
          </cell>
          <cell r="L85">
            <v>30.780200000000001</v>
          </cell>
          <cell r="M85">
            <v>6.1124999999999998</v>
          </cell>
          <cell r="N85">
            <v>611.51350000000002</v>
          </cell>
          <cell r="O85">
            <v>28.9451</v>
          </cell>
          <cell r="P85">
            <v>24.872900000000001</v>
          </cell>
          <cell r="Q85">
            <v>344.61970000000002</v>
          </cell>
          <cell r="R85">
            <v>3.7250000000000001</v>
          </cell>
          <cell r="S85">
            <v>865.49519999999995</v>
          </cell>
          <cell r="T85">
            <v>135.44999999999999</v>
          </cell>
          <cell r="U85">
            <v>42.360199999999999</v>
          </cell>
          <cell r="V85">
            <v>218.54329999999999</v>
          </cell>
          <cell r="W85">
            <v>246.24119999999999</v>
          </cell>
          <cell r="X85">
            <v>59.3367</v>
          </cell>
          <cell r="Y85">
            <v>130.4282</v>
          </cell>
          <cell r="Z85">
            <v>2.4022000000000001</v>
          </cell>
          <cell r="AA85">
            <v>1.8838999999999999</v>
          </cell>
          <cell r="AB85">
            <v>302.89690000000002</v>
          </cell>
          <cell r="AC85">
            <v>11.0465</v>
          </cell>
          <cell r="AD85">
            <v>5.4800000000000001E-2</v>
          </cell>
          <cell r="AE85">
            <v>10.4192</v>
          </cell>
          <cell r="AF85">
            <v>18.066099999999999</v>
          </cell>
          <cell r="AG85">
            <v>1.5974999999999999</v>
          </cell>
          <cell r="AH85">
            <v>81.000299999999996</v>
          </cell>
          <cell r="AI85">
            <v>73.420400000000001</v>
          </cell>
          <cell r="AJ85">
            <v>13.988799999999999</v>
          </cell>
          <cell r="AK85">
            <v>52.125799999999998</v>
          </cell>
          <cell r="AL85">
            <v>315.12529999999998</v>
          </cell>
          <cell r="AM85">
            <v>43.683100000000003</v>
          </cell>
          <cell r="AN85">
            <v>481.60599999999999</v>
          </cell>
          <cell r="AO85">
            <v>685.70039999999995</v>
          </cell>
        </row>
        <row r="86">
          <cell r="C86">
            <v>266.86219999999997</v>
          </cell>
          <cell r="D86">
            <v>35.135399999999997</v>
          </cell>
          <cell r="E86">
            <v>772.56989999999996</v>
          </cell>
          <cell r="F86">
            <v>11.7982</v>
          </cell>
          <cell r="G86">
            <v>119.8501</v>
          </cell>
          <cell r="H86">
            <v>4.1799999999999997E-2</v>
          </cell>
          <cell r="I86">
            <v>14.188499999999999</v>
          </cell>
          <cell r="J86">
            <v>64.760300000000001</v>
          </cell>
          <cell r="K86">
            <v>541.89</v>
          </cell>
          <cell r="L86">
            <v>30.8996</v>
          </cell>
          <cell r="M86">
            <v>6.1184000000000003</v>
          </cell>
          <cell r="N86">
            <v>613.88570000000004</v>
          </cell>
          <cell r="O86">
            <v>29.057400000000001</v>
          </cell>
          <cell r="P86">
            <v>24.9694</v>
          </cell>
          <cell r="Q86">
            <v>346.0061</v>
          </cell>
          <cell r="R86">
            <v>3.7256</v>
          </cell>
          <cell r="S86">
            <v>865.63900000000001</v>
          </cell>
          <cell r="T86">
            <v>135.4725</v>
          </cell>
          <cell r="U86">
            <v>42.3673</v>
          </cell>
          <cell r="V86">
            <v>219.39109999999999</v>
          </cell>
          <cell r="W86">
            <v>247.19649999999999</v>
          </cell>
          <cell r="X86">
            <v>59.795200000000001</v>
          </cell>
          <cell r="Y86">
            <v>131.15790000000001</v>
          </cell>
          <cell r="Z86">
            <v>2.4116</v>
          </cell>
          <cell r="AA86">
            <v>1.8842000000000001</v>
          </cell>
          <cell r="AB86">
            <v>303.68990000000002</v>
          </cell>
          <cell r="AC86">
            <v>11.085599999999999</v>
          </cell>
          <cell r="AD86">
            <v>5.4300000000000001E-2</v>
          </cell>
          <cell r="AE86">
            <v>10.420999999999999</v>
          </cell>
          <cell r="AF86">
            <v>18.136199999999999</v>
          </cell>
          <cell r="AG86">
            <v>1.5976999999999999</v>
          </cell>
          <cell r="AH86">
            <v>81.314499999999995</v>
          </cell>
          <cell r="AI86">
            <v>73.705200000000005</v>
          </cell>
          <cell r="AJ86">
            <v>14.059799999999999</v>
          </cell>
          <cell r="AK86">
            <v>52.647100000000002</v>
          </cell>
          <cell r="AL86">
            <v>315.60430000000002</v>
          </cell>
          <cell r="AM86">
            <v>44.0764</v>
          </cell>
          <cell r="AN86">
            <v>483.47430000000003</v>
          </cell>
          <cell r="AO86">
            <v>687.66110000000003</v>
          </cell>
        </row>
        <row r="87">
          <cell r="C87">
            <v>266.86219999999997</v>
          </cell>
          <cell r="D87">
            <v>35.135399999999997</v>
          </cell>
          <cell r="E87">
            <v>772.56989999999996</v>
          </cell>
          <cell r="F87">
            <v>11.7982</v>
          </cell>
          <cell r="G87">
            <v>119.8501</v>
          </cell>
          <cell r="H87">
            <v>4.1799999999999997E-2</v>
          </cell>
          <cell r="I87">
            <v>14.188499999999999</v>
          </cell>
          <cell r="J87">
            <v>64.760300000000001</v>
          </cell>
          <cell r="K87">
            <v>541.89</v>
          </cell>
          <cell r="L87">
            <v>30.8996</v>
          </cell>
          <cell r="M87">
            <v>6.1184000000000003</v>
          </cell>
          <cell r="N87">
            <v>613.88570000000004</v>
          </cell>
          <cell r="O87">
            <v>29.057400000000001</v>
          </cell>
          <cell r="P87">
            <v>24.9694</v>
          </cell>
          <cell r="Q87">
            <v>346.0061</v>
          </cell>
          <cell r="R87">
            <v>3.7256</v>
          </cell>
          <cell r="S87">
            <v>865.63900000000001</v>
          </cell>
          <cell r="T87">
            <v>135.4725</v>
          </cell>
          <cell r="U87">
            <v>42.3673</v>
          </cell>
          <cell r="V87">
            <v>219.39109999999999</v>
          </cell>
          <cell r="W87">
            <v>247.19649999999999</v>
          </cell>
          <cell r="X87">
            <v>59.795200000000001</v>
          </cell>
          <cell r="Y87">
            <v>131.15790000000001</v>
          </cell>
          <cell r="Z87">
            <v>2.4116</v>
          </cell>
          <cell r="AA87">
            <v>1.8842000000000001</v>
          </cell>
          <cell r="AB87">
            <v>303.68990000000002</v>
          </cell>
          <cell r="AC87">
            <v>11.085599999999999</v>
          </cell>
          <cell r="AD87">
            <v>5.4300000000000001E-2</v>
          </cell>
          <cell r="AE87">
            <v>10.420999999999999</v>
          </cell>
          <cell r="AF87">
            <v>18.136199999999999</v>
          </cell>
          <cell r="AG87">
            <v>1.5976999999999999</v>
          </cell>
          <cell r="AH87">
            <v>81.314499999999995</v>
          </cell>
          <cell r="AI87">
            <v>73.705200000000005</v>
          </cell>
          <cell r="AJ87">
            <v>14.059799999999999</v>
          </cell>
          <cell r="AK87">
            <v>52.647100000000002</v>
          </cell>
          <cell r="AL87">
            <v>315.60430000000002</v>
          </cell>
          <cell r="AM87">
            <v>44.0764</v>
          </cell>
          <cell r="AN87">
            <v>483.47430000000003</v>
          </cell>
          <cell r="AO87">
            <v>687.66110000000003</v>
          </cell>
        </row>
        <row r="88">
          <cell r="C88">
            <v>266.86219999999997</v>
          </cell>
          <cell r="D88">
            <v>35.135399999999997</v>
          </cell>
          <cell r="E88">
            <v>772.56989999999996</v>
          </cell>
          <cell r="F88">
            <v>11.7982</v>
          </cell>
          <cell r="G88">
            <v>119.8501</v>
          </cell>
          <cell r="H88">
            <v>4.1799999999999997E-2</v>
          </cell>
          <cell r="I88">
            <v>14.188499999999999</v>
          </cell>
          <cell r="J88">
            <v>64.760300000000001</v>
          </cell>
          <cell r="K88">
            <v>541.89</v>
          </cell>
          <cell r="L88">
            <v>30.8996</v>
          </cell>
          <cell r="M88">
            <v>6.1184000000000003</v>
          </cell>
          <cell r="N88">
            <v>613.88570000000004</v>
          </cell>
          <cell r="O88">
            <v>29.057400000000001</v>
          </cell>
          <cell r="P88">
            <v>24.9694</v>
          </cell>
          <cell r="Q88">
            <v>346.0061</v>
          </cell>
          <cell r="R88">
            <v>3.7256</v>
          </cell>
          <cell r="S88">
            <v>865.63900000000001</v>
          </cell>
          <cell r="T88">
            <v>135.4725</v>
          </cell>
          <cell r="U88">
            <v>42.3673</v>
          </cell>
          <cell r="V88">
            <v>219.39109999999999</v>
          </cell>
          <cell r="W88">
            <v>247.19649999999999</v>
          </cell>
          <cell r="X88">
            <v>59.795200000000001</v>
          </cell>
          <cell r="Y88">
            <v>131.15790000000001</v>
          </cell>
          <cell r="Z88">
            <v>2.4116</v>
          </cell>
          <cell r="AA88">
            <v>1.8842000000000001</v>
          </cell>
          <cell r="AB88">
            <v>303.68990000000002</v>
          </cell>
          <cell r="AC88">
            <v>11.085599999999999</v>
          </cell>
          <cell r="AD88">
            <v>5.4300000000000001E-2</v>
          </cell>
          <cell r="AE88">
            <v>10.420999999999999</v>
          </cell>
          <cell r="AF88">
            <v>18.136199999999999</v>
          </cell>
          <cell r="AG88">
            <v>1.5976999999999999</v>
          </cell>
          <cell r="AH88">
            <v>81.314499999999995</v>
          </cell>
          <cell r="AI88">
            <v>73.705200000000005</v>
          </cell>
          <cell r="AJ88">
            <v>14.059799999999999</v>
          </cell>
          <cell r="AK88">
            <v>52.647100000000002</v>
          </cell>
          <cell r="AL88">
            <v>315.60430000000002</v>
          </cell>
          <cell r="AM88">
            <v>44.0764</v>
          </cell>
          <cell r="AN88">
            <v>483.47430000000003</v>
          </cell>
          <cell r="AO88">
            <v>687.66110000000003</v>
          </cell>
        </row>
        <row r="89">
          <cell r="C89">
            <v>267.85230000000001</v>
          </cell>
          <cell r="D89">
            <v>35.183999999999997</v>
          </cell>
          <cell r="E89">
            <v>776.99080000000004</v>
          </cell>
          <cell r="F89">
            <v>11.7973</v>
          </cell>
          <cell r="G89">
            <v>120.0159</v>
          </cell>
          <cell r="H89">
            <v>4.19E-2</v>
          </cell>
          <cell r="I89">
            <v>14.2082</v>
          </cell>
          <cell r="J89">
            <v>64.854200000000006</v>
          </cell>
          <cell r="K89">
            <v>541.85</v>
          </cell>
          <cell r="L89">
            <v>30.942399999999999</v>
          </cell>
          <cell r="M89">
            <v>6.1097999999999999</v>
          </cell>
          <cell r="N89">
            <v>614.73479999999995</v>
          </cell>
          <cell r="O89">
            <v>29.0976</v>
          </cell>
          <cell r="P89">
            <v>25.003900000000002</v>
          </cell>
          <cell r="Q89">
            <v>347.0061</v>
          </cell>
          <cell r="R89">
            <v>3.7252999999999998</v>
          </cell>
          <cell r="S89">
            <v>858.71630000000005</v>
          </cell>
          <cell r="T89">
            <v>135.46250000000001</v>
          </cell>
          <cell r="U89">
            <v>42.364100000000001</v>
          </cell>
          <cell r="V89">
            <v>219.69450000000001</v>
          </cell>
          <cell r="W89">
            <v>247.5384</v>
          </cell>
          <cell r="X89">
            <v>59.8964</v>
          </cell>
          <cell r="Y89">
            <v>131.66079999999999</v>
          </cell>
          <cell r="Z89">
            <v>2.4148999999999998</v>
          </cell>
          <cell r="AA89">
            <v>1.8839999999999999</v>
          </cell>
          <cell r="AB89">
            <v>302.21159999999998</v>
          </cell>
          <cell r="AC89">
            <v>11.108499999999999</v>
          </cell>
          <cell r="AD89">
            <v>5.5E-2</v>
          </cell>
          <cell r="AE89">
            <v>10.420199999999999</v>
          </cell>
          <cell r="AF89">
            <v>18.1599</v>
          </cell>
          <cell r="AG89">
            <v>1.5940000000000001</v>
          </cell>
          <cell r="AH89">
            <v>81.427000000000007</v>
          </cell>
          <cell r="AI89">
            <v>73.807100000000005</v>
          </cell>
          <cell r="AJ89">
            <v>14.115</v>
          </cell>
          <cell r="AK89">
            <v>52.981299999999997</v>
          </cell>
          <cell r="AL89">
            <v>315.8553</v>
          </cell>
          <cell r="AM89">
            <v>43.981000000000002</v>
          </cell>
          <cell r="AN89">
            <v>484.14299999999997</v>
          </cell>
          <cell r="AO89">
            <v>687.4873</v>
          </cell>
        </row>
        <row r="90">
          <cell r="C90">
            <v>269.58980000000003</v>
          </cell>
          <cell r="D90">
            <v>35.255499999999998</v>
          </cell>
          <cell r="E90">
            <v>777.44680000000005</v>
          </cell>
          <cell r="F90">
            <v>11.7988</v>
          </cell>
          <cell r="G90">
            <v>120.2598</v>
          </cell>
          <cell r="H90">
            <v>4.1200000000000001E-2</v>
          </cell>
          <cell r="I90">
            <v>14.237</v>
          </cell>
          <cell r="J90">
            <v>64.998199999999997</v>
          </cell>
          <cell r="K90">
            <v>541.91999999999996</v>
          </cell>
          <cell r="L90">
            <v>31.005299999999998</v>
          </cell>
          <cell r="M90">
            <v>6.0316999999999998</v>
          </cell>
          <cell r="N90">
            <v>615.98400000000004</v>
          </cell>
          <cell r="O90">
            <v>29.156700000000001</v>
          </cell>
          <cell r="P90">
            <v>25.0547</v>
          </cell>
          <cell r="Q90">
            <v>347.4622</v>
          </cell>
          <cell r="R90">
            <v>3.7258</v>
          </cell>
          <cell r="S90">
            <v>858.82730000000004</v>
          </cell>
          <cell r="T90">
            <v>135.47999999999999</v>
          </cell>
          <cell r="U90">
            <v>42.255299999999998</v>
          </cell>
          <cell r="V90">
            <v>220.14089999999999</v>
          </cell>
          <cell r="W90">
            <v>248.04140000000001</v>
          </cell>
          <cell r="X90">
            <v>60.003300000000003</v>
          </cell>
          <cell r="Y90">
            <v>131.75630000000001</v>
          </cell>
          <cell r="Z90">
            <v>2.4198</v>
          </cell>
          <cell r="AA90">
            <v>1.8863000000000001</v>
          </cell>
          <cell r="AB90">
            <v>301.8272</v>
          </cell>
          <cell r="AC90">
            <v>11.1485</v>
          </cell>
          <cell r="AD90">
            <v>5.62E-2</v>
          </cell>
          <cell r="AE90">
            <v>10.4215</v>
          </cell>
          <cell r="AF90">
            <v>18.198899999999998</v>
          </cell>
          <cell r="AG90">
            <v>1.5942000000000001</v>
          </cell>
          <cell r="AH90">
            <v>81.592500000000001</v>
          </cell>
          <cell r="AI90">
            <v>73.957099999999997</v>
          </cell>
          <cell r="AJ90">
            <v>14.150700000000001</v>
          </cell>
          <cell r="AK90">
            <v>53.187899999999999</v>
          </cell>
          <cell r="AL90">
            <v>316.1053</v>
          </cell>
          <cell r="AM90">
            <v>44.038400000000003</v>
          </cell>
          <cell r="AN90">
            <v>485.1268</v>
          </cell>
          <cell r="AO90">
            <v>688.46969999999999</v>
          </cell>
        </row>
        <row r="91">
          <cell r="C91">
            <v>267.93110000000001</v>
          </cell>
          <cell r="D91">
            <v>34.890599999999999</v>
          </cell>
          <cell r="E91">
            <v>775.11410000000001</v>
          </cell>
          <cell r="F91">
            <v>11.798</v>
          </cell>
          <cell r="G91">
            <v>119.0151</v>
          </cell>
          <cell r="H91">
            <v>4.1200000000000001E-2</v>
          </cell>
          <cell r="I91">
            <v>14.089700000000001</v>
          </cell>
          <cell r="J91">
            <v>64.331500000000005</v>
          </cell>
          <cell r="K91">
            <v>541.88</v>
          </cell>
          <cell r="L91">
            <v>30.6843</v>
          </cell>
          <cell r="M91">
            <v>5.9522000000000004</v>
          </cell>
          <cell r="N91">
            <v>609.60850000000005</v>
          </cell>
          <cell r="O91">
            <v>28.854900000000001</v>
          </cell>
          <cell r="P91">
            <v>24.795400000000001</v>
          </cell>
          <cell r="Q91">
            <v>344.53219999999999</v>
          </cell>
          <cell r="R91">
            <v>3.7254999999999998</v>
          </cell>
          <cell r="S91">
            <v>861.49440000000004</v>
          </cell>
          <cell r="T91">
            <v>135.47</v>
          </cell>
          <cell r="U91">
            <v>42.238700000000001</v>
          </cell>
          <cell r="V91">
            <v>217.86250000000001</v>
          </cell>
          <cell r="W91">
            <v>245.47409999999999</v>
          </cell>
          <cell r="X91">
            <v>59.411700000000003</v>
          </cell>
          <cell r="Y91">
            <v>131.75960000000001</v>
          </cell>
          <cell r="Z91">
            <v>2.3948</v>
          </cell>
          <cell r="AA91">
            <v>1.8841000000000001</v>
          </cell>
          <cell r="AB91">
            <v>301.57389999999998</v>
          </cell>
          <cell r="AC91">
            <v>11.008100000000001</v>
          </cell>
          <cell r="AD91">
            <v>5.45E-2</v>
          </cell>
          <cell r="AE91">
            <v>10.4208</v>
          </cell>
          <cell r="AF91">
            <v>17.9983</v>
          </cell>
          <cell r="AG91">
            <v>1.5940000000000001</v>
          </cell>
          <cell r="AH91">
            <v>80.748000000000005</v>
          </cell>
          <cell r="AI91">
            <v>73.191599999999994</v>
          </cell>
          <cell r="AJ91">
            <v>13.960599999999999</v>
          </cell>
          <cell r="AK91">
            <v>52.540599999999998</v>
          </cell>
          <cell r="AL91">
            <v>313.71249999999998</v>
          </cell>
          <cell r="AM91">
            <v>44.532600000000002</v>
          </cell>
          <cell r="AN91">
            <v>480.10570000000001</v>
          </cell>
          <cell r="AO91">
            <v>687.12699999999995</v>
          </cell>
        </row>
        <row r="92">
          <cell r="C92">
            <v>267.01819999999998</v>
          </cell>
          <cell r="D92">
            <v>34.814500000000002</v>
          </cell>
          <cell r="E92">
            <v>779.20830000000001</v>
          </cell>
          <cell r="F92">
            <v>11.7988</v>
          </cell>
          <cell r="G92">
            <v>118.7552</v>
          </cell>
          <cell r="H92">
            <v>4.1200000000000001E-2</v>
          </cell>
          <cell r="I92">
            <v>14.0589</v>
          </cell>
          <cell r="J92">
            <v>64.193600000000004</v>
          </cell>
          <cell r="K92">
            <v>541.91999999999996</v>
          </cell>
          <cell r="L92">
            <v>30.6173</v>
          </cell>
          <cell r="M92">
            <v>5.9740000000000002</v>
          </cell>
          <cell r="N92">
            <v>608.27729999999997</v>
          </cell>
          <cell r="O92">
            <v>28.791899999999998</v>
          </cell>
          <cell r="P92">
            <v>24.741199999999999</v>
          </cell>
          <cell r="Q92">
            <v>345.04270000000002</v>
          </cell>
          <cell r="R92">
            <v>3.7258</v>
          </cell>
          <cell r="S92">
            <v>861.55799999999999</v>
          </cell>
          <cell r="T92">
            <v>135.47999999999999</v>
          </cell>
          <cell r="U92">
            <v>42.146900000000002</v>
          </cell>
          <cell r="V92">
            <v>217.38669999999999</v>
          </cell>
          <cell r="W92">
            <v>244.93809999999999</v>
          </cell>
          <cell r="X92">
            <v>59.399500000000003</v>
          </cell>
          <cell r="Y92">
            <v>132.49359999999999</v>
          </cell>
          <cell r="Z92">
            <v>2.3895</v>
          </cell>
          <cell r="AA92">
            <v>1.8843000000000001</v>
          </cell>
          <cell r="AB92">
            <v>301.06670000000003</v>
          </cell>
          <cell r="AC92">
            <v>10.98</v>
          </cell>
          <cell r="AD92">
            <v>4.9700000000000001E-2</v>
          </cell>
          <cell r="AE92">
            <v>10.4215</v>
          </cell>
          <cell r="AF92">
            <v>17.9604</v>
          </cell>
          <cell r="AG92">
            <v>1.5942000000000001</v>
          </cell>
          <cell r="AH92">
            <v>80.571700000000007</v>
          </cell>
          <cell r="AI92">
            <v>73.031800000000004</v>
          </cell>
          <cell r="AJ92">
            <v>13.8978</v>
          </cell>
          <cell r="AK92">
            <v>52.1083</v>
          </cell>
          <cell r="AL92">
            <v>313.56020000000001</v>
          </cell>
          <cell r="AM92">
            <v>43.966299999999997</v>
          </cell>
          <cell r="AN92">
            <v>479.0573</v>
          </cell>
          <cell r="AO92">
            <v>683.17190000000005</v>
          </cell>
        </row>
        <row r="93">
          <cell r="C93">
            <v>263.58839999999998</v>
          </cell>
          <cell r="D93">
            <v>34.782899999999998</v>
          </cell>
          <cell r="E93">
            <v>772.97119999999995</v>
          </cell>
          <cell r="F93">
            <v>11.7681</v>
          </cell>
          <cell r="G93">
            <v>118.6477</v>
          </cell>
          <cell r="H93">
            <v>4.1200000000000001E-2</v>
          </cell>
          <cell r="I93">
            <v>14.046200000000001</v>
          </cell>
          <cell r="J93">
            <v>64.135499999999993</v>
          </cell>
          <cell r="K93">
            <v>541.91999999999996</v>
          </cell>
          <cell r="L93">
            <v>30.589600000000001</v>
          </cell>
          <cell r="M93">
            <v>5.9206000000000003</v>
          </cell>
          <cell r="N93">
            <v>607.72680000000003</v>
          </cell>
          <cell r="O93">
            <v>28.765899999999998</v>
          </cell>
          <cell r="P93">
            <v>24.718900000000001</v>
          </cell>
          <cell r="Q93">
            <v>344.2346</v>
          </cell>
          <cell r="R93">
            <v>3.7258</v>
          </cell>
          <cell r="S93">
            <v>861.55799999999999</v>
          </cell>
          <cell r="T93">
            <v>135.47999999999999</v>
          </cell>
          <cell r="U93">
            <v>42.179299999999998</v>
          </cell>
          <cell r="V93">
            <v>217.19</v>
          </cell>
          <cell r="W93">
            <v>244.71639999999999</v>
          </cell>
          <cell r="X93">
            <v>59.404699999999998</v>
          </cell>
          <cell r="Y93">
            <v>132.7225</v>
          </cell>
          <cell r="Z93">
            <v>2.3874</v>
          </cell>
          <cell r="AA93">
            <v>1.8855999999999999</v>
          </cell>
          <cell r="AB93">
            <v>300.47320000000002</v>
          </cell>
          <cell r="AC93">
            <v>10.9618</v>
          </cell>
          <cell r="AD93">
            <v>5.3199999999999997E-2</v>
          </cell>
          <cell r="AE93">
            <v>10.4215</v>
          </cell>
          <cell r="AF93">
            <v>17.944800000000001</v>
          </cell>
          <cell r="AG93">
            <v>1.5942000000000001</v>
          </cell>
          <cell r="AH93">
            <v>80.498699999999999</v>
          </cell>
          <cell r="AI93">
            <v>72.965699999999998</v>
          </cell>
          <cell r="AJ93">
            <v>13.8523</v>
          </cell>
          <cell r="AK93">
            <v>52.268599999999999</v>
          </cell>
          <cell r="AL93">
            <v>313.42</v>
          </cell>
          <cell r="AM93">
            <v>43.220500000000001</v>
          </cell>
          <cell r="AN93">
            <v>478.62369999999999</v>
          </cell>
          <cell r="AO93">
            <v>686.53430000000003</v>
          </cell>
        </row>
        <row r="94">
          <cell r="C94">
            <v>273.86705806451607</v>
          </cell>
          <cell r="D94">
            <v>35.89329032258064</v>
          </cell>
          <cell r="E94">
            <v>784.06260322580636</v>
          </cell>
          <cell r="F94">
            <v>11.806877419354842</v>
          </cell>
          <cell r="G94">
            <v>122.43520967741937</v>
          </cell>
          <cell r="H94">
            <v>4.2574193548387082E-2</v>
          </cell>
          <cell r="I94">
            <v>14.494561290322576</v>
          </cell>
          <cell r="J94">
            <v>66.168238709677425</v>
          </cell>
          <cell r="K94">
            <v>542.13677419354838</v>
          </cell>
          <cell r="L94">
            <v>31.566103225806447</v>
          </cell>
          <cell r="M94">
            <v>6.1989322580645183</v>
          </cell>
          <cell r="N94">
            <v>627.12676129032252</v>
          </cell>
          <cell r="O94">
            <v>29.684145161290324</v>
          </cell>
          <cell r="P94">
            <v>25.507932258064514</v>
          </cell>
          <cell r="Q94">
            <v>348.34468709677418</v>
          </cell>
          <cell r="R94">
            <v>3.7285161290322586</v>
          </cell>
          <cell r="S94">
            <v>870.52239677419357</v>
          </cell>
          <cell r="T94">
            <v>135.53419354838709</v>
          </cell>
          <cell r="U94">
            <v>42.558774193548381</v>
          </cell>
          <cell r="V94">
            <v>224.12316451612901</v>
          </cell>
          <cell r="W94">
            <v>252.52830000000003</v>
          </cell>
          <cell r="X94">
            <v>60.479035483870973</v>
          </cell>
          <cell r="Y94">
            <v>133.64169999999999</v>
          </cell>
          <cell r="Z94">
            <v>2.4635774193548388</v>
          </cell>
          <cell r="AA94">
            <v>1.8906838709677416</v>
          </cell>
          <cell r="AB94">
            <v>306.38541612903225</v>
          </cell>
          <cell r="AC94">
            <v>11.295567741935482</v>
          </cell>
          <cell r="AD94">
            <v>5.5712903225806451E-2</v>
          </cell>
          <cell r="AE94">
            <v>10.425709677419352</v>
          </cell>
          <cell r="AF94">
            <v>18.53574193548387</v>
          </cell>
          <cell r="AG94">
            <v>1.6067064516129035</v>
          </cell>
          <cell r="AH94">
            <v>83.06841935483871</v>
          </cell>
          <cell r="AI94">
            <v>75.29493870967741</v>
          </cell>
          <cell r="AJ94">
            <v>14.267438709677419</v>
          </cell>
          <cell r="AK94">
            <v>54.17038387096774</v>
          </cell>
          <cell r="AL94">
            <v>321.61626129032254</v>
          </cell>
          <cell r="AM94">
            <v>44.758374193548377</v>
          </cell>
          <cell r="AN94">
            <v>493.90238064516126</v>
          </cell>
          <cell r="AO94">
            <v>694.4820290322582</v>
          </cell>
        </row>
        <row r="95">
          <cell r="C95">
            <v>263.58839999999998</v>
          </cell>
          <cell r="D95">
            <v>34.782899999999998</v>
          </cell>
          <cell r="E95">
            <v>772.97119999999995</v>
          </cell>
          <cell r="F95">
            <v>11.7681</v>
          </cell>
          <cell r="G95">
            <v>118.6477</v>
          </cell>
          <cell r="H95">
            <v>4.1200000000000001E-2</v>
          </cell>
          <cell r="I95">
            <v>14.046200000000001</v>
          </cell>
          <cell r="J95">
            <v>64.135499999999993</v>
          </cell>
          <cell r="K95">
            <v>541.91999999999996</v>
          </cell>
          <cell r="L95">
            <v>30.589600000000001</v>
          </cell>
          <cell r="M95">
            <v>5.9206000000000003</v>
          </cell>
          <cell r="N95">
            <v>607.72680000000003</v>
          </cell>
          <cell r="O95">
            <v>28.765899999999998</v>
          </cell>
          <cell r="P95">
            <v>24.718900000000001</v>
          </cell>
          <cell r="Q95">
            <v>344.2346</v>
          </cell>
          <cell r="R95">
            <v>3.7258</v>
          </cell>
          <cell r="S95">
            <v>861.55799999999999</v>
          </cell>
          <cell r="T95">
            <v>135.47999999999999</v>
          </cell>
          <cell r="U95">
            <v>42.179299999999998</v>
          </cell>
          <cell r="V95">
            <v>217.19</v>
          </cell>
          <cell r="W95">
            <v>244.71639999999999</v>
          </cell>
          <cell r="X95">
            <v>59.404699999999998</v>
          </cell>
          <cell r="Y95">
            <v>132.7225</v>
          </cell>
          <cell r="Z95">
            <v>2.3874</v>
          </cell>
          <cell r="AA95">
            <v>1.8855999999999999</v>
          </cell>
          <cell r="AB95">
            <v>300.47320000000002</v>
          </cell>
          <cell r="AC95">
            <v>10.9618</v>
          </cell>
          <cell r="AD95">
            <v>5.3199999999999997E-2</v>
          </cell>
          <cell r="AE95">
            <v>10.4215</v>
          </cell>
          <cell r="AF95">
            <v>17.944800000000001</v>
          </cell>
          <cell r="AG95">
            <v>1.5942000000000001</v>
          </cell>
          <cell r="AH95">
            <v>80.498699999999999</v>
          </cell>
          <cell r="AI95">
            <v>72.965699999999998</v>
          </cell>
          <cell r="AJ95">
            <v>13.8523</v>
          </cell>
          <cell r="AK95">
            <v>52.268599999999999</v>
          </cell>
          <cell r="AL95">
            <v>313.42</v>
          </cell>
          <cell r="AM95">
            <v>43.220500000000001</v>
          </cell>
          <cell r="AN95">
            <v>478.62369999999999</v>
          </cell>
          <cell r="AO95">
            <v>686.53430000000003</v>
          </cell>
        </row>
        <row r="96">
          <cell r="C96">
            <v>263.58839999999998</v>
          </cell>
          <cell r="D96">
            <v>34.782899999999998</v>
          </cell>
          <cell r="E96">
            <v>772.97119999999995</v>
          </cell>
          <cell r="F96">
            <v>11.7681</v>
          </cell>
          <cell r="G96">
            <v>118.6477</v>
          </cell>
          <cell r="H96">
            <v>4.1200000000000001E-2</v>
          </cell>
          <cell r="I96">
            <v>14.046200000000001</v>
          </cell>
          <cell r="J96">
            <v>64.135499999999993</v>
          </cell>
          <cell r="K96">
            <v>541.91999999999996</v>
          </cell>
          <cell r="L96">
            <v>30.589600000000001</v>
          </cell>
          <cell r="M96">
            <v>5.9206000000000003</v>
          </cell>
          <cell r="N96">
            <v>607.72680000000003</v>
          </cell>
          <cell r="O96">
            <v>28.765899999999998</v>
          </cell>
          <cell r="P96">
            <v>24.718900000000001</v>
          </cell>
          <cell r="Q96">
            <v>344.2346</v>
          </cell>
          <cell r="R96">
            <v>3.7258</v>
          </cell>
          <cell r="S96">
            <v>861.55799999999999</v>
          </cell>
          <cell r="T96">
            <v>135.47999999999999</v>
          </cell>
          <cell r="U96">
            <v>42.179299999999998</v>
          </cell>
          <cell r="V96">
            <v>217.19</v>
          </cell>
          <cell r="W96">
            <v>244.71639999999999</v>
          </cell>
          <cell r="X96">
            <v>59.404699999999998</v>
          </cell>
          <cell r="Y96">
            <v>132.7225</v>
          </cell>
          <cell r="Z96">
            <v>2.3874</v>
          </cell>
          <cell r="AA96">
            <v>1.8855999999999999</v>
          </cell>
          <cell r="AB96">
            <v>300.47320000000002</v>
          </cell>
          <cell r="AC96">
            <v>10.9618</v>
          </cell>
          <cell r="AD96">
            <v>5.3199999999999997E-2</v>
          </cell>
          <cell r="AE96">
            <v>10.4215</v>
          </cell>
          <cell r="AF96">
            <v>17.944800000000001</v>
          </cell>
          <cell r="AG96">
            <v>1.5942000000000001</v>
          </cell>
          <cell r="AH96">
            <v>80.498699999999999</v>
          </cell>
          <cell r="AI96">
            <v>72.965699999999998</v>
          </cell>
          <cell r="AJ96">
            <v>13.8523</v>
          </cell>
          <cell r="AK96">
            <v>52.268599999999999</v>
          </cell>
          <cell r="AL96">
            <v>313.42</v>
          </cell>
          <cell r="AM96">
            <v>43.220500000000001</v>
          </cell>
          <cell r="AN96">
            <v>478.62369999999999</v>
          </cell>
          <cell r="AO96">
            <v>686.53430000000003</v>
          </cell>
        </row>
        <row r="97">
          <cell r="C97">
            <v>261.72579999999999</v>
          </cell>
          <cell r="D97">
            <v>34.5505</v>
          </cell>
          <cell r="E97">
            <v>769.29589999999996</v>
          </cell>
          <cell r="F97">
            <v>11.769399999999999</v>
          </cell>
          <cell r="G97">
            <v>117.85469999999999</v>
          </cell>
          <cell r="H97">
            <v>4.1000000000000002E-2</v>
          </cell>
          <cell r="I97">
            <v>13.952299999999999</v>
          </cell>
          <cell r="J97">
            <v>63.716200000000001</v>
          </cell>
          <cell r="K97">
            <v>541.98</v>
          </cell>
          <cell r="L97">
            <v>30.385200000000001</v>
          </cell>
          <cell r="M97">
            <v>5.8811</v>
          </cell>
          <cell r="N97">
            <v>603.66499999999996</v>
          </cell>
          <cell r="O97">
            <v>28.573599999999999</v>
          </cell>
          <cell r="P97">
            <v>24.553599999999999</v>
          </cell>
          <cell r="Q97">
            <v>344.31119999999999</v>
          </cell>
          <cell r="R97">
            <v>3.7275</v>
          </cell>
          <cell r="S97">
            <v>861.65340000000003</v>
          </cell>
          <cell r="T97">
            <v>135.495</v>
          </cell>
          <cell r="U97">
            <v>42.135800000000003</v>
          </cell>
          <cell r="V97">
            <v>215.73840000000001</v>
          </cell>
          <cell r="W97">
            <v>243.08090000000001</v>
          </cell>
          <cell r="X97">
            <v>59.000399999999999</v>
          </cell>
          <cell r="Y97">
            <v>132.2535</v>
          </cell>
          <cell r="Z97">
            <v>2.3714</v>
          </cell>
          <cell r="AA97">
            <v>1.8837999999999999</v>
          </cell>
          <cell r="AB97">
            <v>298.69</v>
          </cell>
          <cell r="AC97">
            <v>10.8873</v>
          </cell>
          <cell r="AD97">
            <v>4.9299999999999997E-2</v>
          </cell>
          <cell r="AE97">
            <v>10.422700000000001</v>
          </cell>
          <cell r="AF97">
            <v>17.820900000000002</v>
          </cell>
          <cell r="AG97">
            <v>1.5846</v>
          </cell>
          <cell r="AH97">
            <v>79.960700000000003</v>
          </cell>
          <cell r="AI97">
            <v>72.478099999999998</v>
          </cell>
          <cell r="AJ97">
            <v>13.792400000000001</v>
          </cell>
          <cell r="AK97">
            <v>51.975999999999999</v>
          </cell>
          <cell r="AL97">
            <v>311.46809999999999</v>
          </cell>
          <cell r="AM97">
            <v>42.896799999999999</v>
          </cell>
          <cell r="AN97">
            <v>475.42489999999998</v>
          </cell>
          <cell r="AO97">
            <v>681.29369999999994</v>
          </cell>
        </row>
        <row r="98">
          <cell r="C98">
            <v>261.92869999999999</v>
          </cell>
          <cell r="D98">
            <v>34.841900000000003</v>
          </cell>
          <cell r="E98">
            <v>771.78750000000002</v>
          </cell>
          <cell r="F98">
            <v>11.7707</v>
          </cell>
          <cell r="G98">
            <v>118.84869999999999</v>
          </cell>
          <cell r="H98">
            <v>4.0899999999999999E-2</v>
          </cell>
          <cell r="I98">
            <v>14.07</v>
          </cell>
          <cell r="J98">
            <v>64.245800000000003</v>
          </cell>
          <cell r="K98">
            <v>542.04</v>
          </cell>
          <cell r="L98">
            <v>30.641400000000001</v>
          </cell>
          <cell r="M98">
            <v>5.8796999999999997</v>
          </cell>
          <cell r="N98">
            <v>608.75609999999995</v>
          </cell>
          <cell r="O98">
            <v>28.814599999999999</v>
          </cell>
          <cell r="P98">
            <v>24.7607</v>
          </cell>
          <cell r="Q98">
            <v>343.09030000000001</v>
          </cell>
          <cell r="R98">
            <v>3.7279</v>
          </cell>
          <cell r="S98">
            <v>861.74879999999996</v>
          </cell>
          <cell r="T98">
            <v>135.51</v>
          </cell>
          <cell r="U98">
            <v>42.118200000000002</v>
          </cell>
          <cell r="V98">
            <v>217.55779999999999</v>
          </cell>
          <cell r="W98">
            <v>245.1309</v>
          </cell>
          <cell r="X98">
            <v>59.207700000000003</v>
          </cell>
          <cell r="Y98">
            <v>133.13550000000001</v>
          </cell>
          <cell r="Z98">
            <v>2.3914</v>
          </cell>
          <cell r="AA98">
            <v>1.8782000000000001</v>
          </cell>
          <cell r="AB98">
            <v>298.89920000000001</v>
          </cell>
          <cell r="AC98">
            <v>11.0063</v>
          </cell>
          <cell r="AD98">
            <v>4.3700000000000003E-2</v>
          </cell>
          <cell r="AE98">
            <v>10.4238</v>
          </cell>
          <cell r="AF98">
            <v>17.974499999999999</v>
          </cell>
          <cell r="AG98">
            <v>1.5847</v>
          </cell>
          <cell r="AH98">
            <v>80.635099999999994</v>
          </cell>
          <cell r="AI98">
            <v>73.089299999999994</v>
          </cell>
          <cell r="AJ98">
            <v>13.8561</v>
          </cell>
          <cell r="AK98">
            <v>52.288600000000002</v>
          </cell>
          <cell r="AL98">
            <v>313.93029999999999</v>
          </cell>
          <cell r="AM98">
            <v>43.052700000000002</v>
          </cell>
          <cell r="AN98">
            <v>479.43439999999998</v>
          </cell>
          <cell r="AO98">
            <v>683.0856</v>
          </cell>
        </row>
        <row r="99">
          <cell r="C99">
            <v>263.93369999999999</v>
          </cell>
          <cell r="D99">
            <v>35.578499999999998</v>
          </cell>
          <cell r="E99">
            <v>778.45529999999997</v>
          </cell>
          <cell r="F99">
            <v>11.7707</v>
          </cell>
          <cell r="G99">
            <v>121.3614</v>
          </cell>
          <cell r="H99">
            <v>4.0899999999999999E-2</v>
          </cell>
          <cell r="I99">
            <v>14.3674</v>
          </cell>
          <cell r="J99">
            <v>65.575100000000006</v>
          </cell>
          <cell r="K99">
            <v>542.04</v>
          </cell>
          <cell r="L99">
            <v>31.289300000000001</v>
          </cell>
          <cell r="M99">
            <v>5.9013</v>
          </cell>
          <cell r="N99">
            <v>621.62630000000001</v>
          </cell>
          <cell r="O99">
            <v>29.4238</v>
          </cell>
          <cell r="P99">
            <v>25.284199999999998</v>
          </cell>
          <cell r="Q99">
            <v>344.57389999999998</v>
          </cell>
          <cell r="R99">
            <v>3.7279</v>
          </cell>
          <cell r="S99">
            <v>853.60630000000003</v>
          </cell>
          <cell r="T99">
            <v>135.51</v>
          </cell>
          <cell r="U99">
            <v>42.060299999999998</v>
          </cell>
          <cell r="V99">
            <v>222.1574</v>
          </cell>
          <cell r="W99">
            <v>250.3134</v>
          </cell>
          <cell r="X99">
            <v>59.838700000000003</v>
          </cell>
          <cell r="Y99">
            <v>134.01140000000001</v>
          </cell>
          <cell r="Z99">
            <v>2.4420000000000002</v>
          </cell>
          <cell r="AA99">
            <v>1.8782000000000001</v>
          </cell>
          <cell r="AB99">
            <v>298.48219999999998</v>
          </cell>
          <cell r="AC99">
            <v>11.236700000000001</v>
          </cell>
          <cell r="AD99">
            <v>4.4299999999999999E-2</v>
          </cell>
          <cell r="AE99">
            <v>10.4238</v>
          </cell>
          <cell r="AF99">
            <v>18.3538</v>
          </cell>
          <cell r="AG99">
            <v>1.5847</v>
          </cell>
          <cell r="AH99">
            <v>82.3399</v>
          </cell>
          <cell r="AI99">
            <v>74.634500000000003</v>
          </cell>
          <cell r="AJ99">
            <v>14.123699999999999</v>
          </cell>
          <cell r="AK99">
            <v>53.058500000000002</v>
          </cell>
          <cell r="AL99">
            <v>320.73540000000003</v>
          </cell>
          <cell r="AM99">
            <v>43.126399999999997</v>
          </cell>
          <cell r="AN99">
            <v>489.57049999999998</v>
          </cell>
          <cell r="AO99">
            <v>686.99530000000004</v>
          </cell>
        </row>
        <row r="100">
          <cell r="C100">
            <v>266.26690000000002</v>
          </cell>
          <cell r="D100">
            <v>35.527299999999997</v>
          </cell>
          <cell r="E100">
            <v>778.2011</v>
          </cell>
          <cell r="F100">
            <v>11.769399999999999</v>
          </cell>
          <cell r="G100">
            <v>121.1867</v>
          </cell>
          <cell r="H100">
            <v>4.0899999999999999E-2</v>
          </cell>
          <cell r="I100">
            <v>14.3468</v>
          </cell>
          <cell r="J100">
            <v>65.495599999999996</v>
          </cell>
          <cell r="K100">
            <v>541.98</v>
          </cell>
          <cell r="L100">
            <v>31.244199999999999</v>
          </cell>
          <cell r="M100">
            <v>5.8666</v>
          </cell>
          <cell r="N100">
            <v>620.73170000000005</v>
          </cell>
          <cell r="O100">
            <v>29.381399999999999</v>
          </cell>
          <cell r="P100">
            <v>25.247800000000002</v>
          </cell>
          <cell r="Q100">
            <v>344.17489999999998</v>
          </cell>
          <cell r="R100">
            <v>3.7275</v>
          </cell>
          <cell r="S100">
            <v>853.51179999999999</v>
          </cell>
          <cell r="T100">
            <v>135.495</v>
          </cell>
          <cell r="U100">
            <v>42.098799999999997</v>
          </cell>
          <cell r="V100">
            <v>221.83770000000001</v>
          </cell>
          <cell r="W100">
            <v>249.95320000000001</v>
          </cell>
          <cell r="X100">
            <v>59.858699999999999</v>
          </cell>
          <cell r="Y100">
            <v>134.88560000000001</v>
          </cell>
          <cell r="Z100">
            <v>2.4384999999999999</v>
          </cell>
          <cell r="AA100">
            <v>1.8779999999999999</v>
          </cell>
          <cell r="AB100">
            <v>299.73390000000001</v>
          </cell>
          <cell r="AC100">
            <v>11.2202</v>
          </cell>
          <cell r="AD100">
            <v>4.4299999999999999E-2</v>
          </cell>
          <cell r="AE100">
            <v>10.422700000000001</v>
          </cell>
          <cell r="AF100">
            <v>18.3233</v>
          </cell>
          <cell r="AG100">
            <v>1.5846</v>
          </cell>
          <cell r="AH100">
            <v>82.221400000000003</v>
          </cell>
          <cell r="AI100">
            <v>74.527100000000004</v>
          </cell>
          <cell r="AJ100">
            <v>14.0932</v>
          </cell>
          <cell r="AK100">
            <v>53.189599999999999</v>
          </cell>
          <cell r="AL100">
            <v>319.70830000000001</v>
          </cell>
          <cell r="AM100">
            <v>43.633200000000002</v>
          </cell>
          <cell r="AN100">
            <v>488.86599999999999</v>
          </cell>
          <cell r="AO100">
            <v>689.05370000000005</v>
          </cell>
        </row>
        <row r="101">
          <cell r="C101">
            <v>266.38630000000001</v>
          </cell>
          <cell r="D101">
            <v>35.212200000000003</v>
          </cell>
          <cell r="E101">
            <v>773.39210000000003</v>
          </cell>
          <cell r="F101">
            <v>11.769399999999999</v>
          </cell>
          <cell r="G101">
            <v>120.11190000000001</v>
          </cell>
          <cell r="H101">
            <v>4.0899999999999999E-2</v>
          </cell>
          <cell r="I101">
            <v>14.2195</v>
          </cell>
          <cell r="J101">
            <v>64.921700000000001</v>
          </cell>
          <cell r="K101">
            <v>541.98</v>
          </cell>
          <cell r="L101">
            <v>30.967099999999999</v>
          </cell>
          <cell r="M101">
            <v>5.8369999999999997</v>
          </cell>
          <cell r="N101">
            <v>615.22630000000004</v>
          </cell>
          <cell r="O101">
            <v>29.120799999999999</v>
          </cell>
          <cell r="P101">
            <v>25.023900000000001</v>
          </cell>
          <cell r="Q101">
            <v>344.24880000000002</v>
          </cell>
          <cell r="R101">
            <v>3.7275</v>
          </cell>
          <cell r="S101">
            <v>853.51179999999999</v>
          </cell>
          <cell r="T101">
            <v>135.495</v>
          </cell>
          <cell r="U101">
            <v>42.074300000000001</v>
          </cell>
          <cell r="V101">
            <v>219.87020000000001</v>
          </cell>
          <cell r="W101">
            <v>247.7363</v>
          </cell>
          <cell r="X101">
            <v>59.608800000000002</v>
          </cell>
          <cell r="Y101">
            <v>134.57300000000001</v>
          </cell>
          <cell r="Z101">
            <v>2.4167999999999998</v>
          </cell>
          <cell r="AA101">
            <v>1.8779999999999999</v>
          </cell>
          <cell r="AB101">
            <v>298.68700000000001</v>
          </cell>
          <cell r="AC101">
            <v>11.128399999999999</v>
          </cell>
          <cell r="AD101">
            <v>4.5900000000000003E-2</v>
          </cell>
          <cell r="AE101">
            <v>10.422700000000001</v>
          </cell>
          <cell r="AF101">
            <v>18.158799999999999</v>
          </cell>
          <cell r="AG101">
            <v>1.5846</v>
          </cell>
          <cell r="AH101">
            <v>81.492099999999994</v>
          </cell>
          <cell r="AI101">
            <v>73.866100000000003</v>
          </cell>
          <cell r="AJ101">
            <v>13.9977</v>
          </cell>
          <cell r="AK101">
            <v>53.009099999999997</v>
          </cell>
          <cell r="AL101">
            <v>317.18389999999999</v>
          </cell>
          <cell r="AM101">
            <v>43.502400000000002</v>
          </cell>
          <cell r="AN101">
            <v>484.5301</v>
          </cell>
          <cell r="AO101">
            <v>687.4316</v>
          </cell>
        </row>
        <row r="102">
          <cell r="C102">
            <v>266.38630000000001</v>
          </cell>
          <cell r="D102">
            <v>35.212200000000003</v>
          </cell>
          <cell r="E102">
            <v>773.39210000000003</v>
          </cell>
          <cell r="F102">
            <v>11.769399999999999</v>
          </cell>
          <cell r="G102">
            <v>120.11190000000001</v>
          </cell>
          <cell r="H102">
            <v>4.0899999999999999E-2</v>
          </cell>
          <cell r="I102">
            <v>14.2195</v>
          </cell>
          <cell r="J102">
            <v>64.921700000000001</v>
          </cell>
          <cell r="K102">
            <v>541.98</v>
          </cell>
          <cell r="L102">
            <v>30.967099999999999</v>
          </cell>
          <cell r="M102">
            <v>5.8369999999999997</v>
          </cell>
          <cell r="N102">
            <v>615.22630000000004</v>
          </cell>
          <cell r="O102">
            <v>29.120799999999999</v>
          </cell>
          <cell r="P102">
            <v>25.023900000000001</v>
          </cell>
          <cell r="Q102">
            <v>344.24880000000002</v>
          </cell>
          <cell r="R102">
            <v>3.7275</v>
          </cell>
          <cell r="S102">
            <v>853.51179999999999</v>
          </cell>
          <cell r="T102">
            <v>135.495</v>
          </cell>
          <cell r="U102">
            <v>42.074300000000001</v>
          </cell>
          <cell r="V102">
            <v>219.87020000000001</v>
          </cell>
          <cell r="W102">
            <v>247.7363</v>
          </cell>
          <cell r="X102">
            <v>59.608800000000002</v>
          </cell>
          <cell r="Y102">
            <v>134.57300000000001</v>
          </cell>
          <cell r="Z102">
            <v>2.4167999999999998</v>
          </cell>
          <cell r="AA102">
            <v>1.8779999999999999</v>
          </cell>
          <cell r="AB102">
            <v>298.68700000000001</v>
          </cell>
          <cell r="AC102">
            <v>11.128399999999999</v>
          </cell>
          <cell r="AD102">
            <v>4.5900000000000003E-2</v>
          </cell>
          <cell r="AE102">
            <v>10.422700000000001</v>
          </cell>
          <cell r="AF102">
            <v>18.158799999999999</v>
          </cell>
          <cell r="AG102">
            <v>1.5846</v>
          </cell>
          <cell r="AH102">
            <v>81.492099999999994</v>
          </cell>
          <cell r="AI102">
            <v>73.866100000000003</v>
          </cell>
          <cell r="AJ102">
            <v>13.9977</v>
          </cell>
          <cell r="AK102">
            <v>53.009099999999997</v>
          </cell>
          <cell r="AL102">
            <v>317.18389999999999</v>
          </cell>
          <cell r="AM102">
            <v>43.502400000000002</v>
          </cell>
          <cell r="AN102">
            <v>484.5301</v>
          </cell>
          <cell r="AO102">
            <v>687.4316</v>
          </cell>
        </row>
        <row r="103">
          <cell r="C103">
            <v>266.38630000000001</v>
          </cell>
          <cell r="D103">
            <v>35.212200000000003</v>
          </cell>
          <cell r="E103">
            <v>773.39210000000003</v>
          </cell>
          <cell r="F103">
            <v>11.769399999999999</v>
          </cell>
          <cell r="G103">
            <v>120.11190000000001</v>
          </cell>
          <cell r="H103">
            <v>4.0899999999999999E-2</v>
          </cell>
          <cell r="I103">
            <v>14.2195</v>
          </cell>
          <cell r="J103">
            <v>64.921700000000001</v>
          </cell>
          <cell r="K103">
            <v>541.98</v>
          </cell>
          <cell r="L103">
            <v>30.967099999999999</v>
          </cell>
          <cell r="M103">
            <v>5.8369999999999997</v>
          </cell>
          <cell r="N103">
            <v>615.22630000000004</v>
          </cell>
          <cell r="O103">
            <v>29.120799999999999</v>
          </cell>
          <cell r="P103">
            <v>25.023900000000001</v>
          </cell>
          <cell r="Q103">
            <v>344.24880000000002</v>
          </cell>
          <cell r="R103">
            <v>3.7275</v>
          </cell>
          <cell r="S103">
            <v>853.51179999999999</v>
          </cell>
          <cell r="T103">
            <v>135.495</v>
          </cell>
          <cell r="U103">
            <v>42.074300000000001</v>
          </cell>
          <cell r="V103">
            <v>219.87020000000001</v>
          </cell>
          <cell r="W103">
            <v>247.7363</v>
          </cell>
          <cell r="X103">
            <v>59.608800000000002</v>
          </cell>
          <cell r="Y103">
            <v>134.57300000000001</v>
          </cell>
          <cell r="Z103">
            <v>2.4167999999999998</v>
          </cell>
          <cell r="AA103">
            <v>1.8779999999999999</v>
          </cell>
          <cell r="AB103">
            <v>298.68700000000001</v>
          </cell>
          <cell r="AC103">
            <v>11.128399999999999</v>
          </cell>
          <cell r="AD103">
            <v>4.5900000000000003E-2</v>
          </cell>
          <cell r="AE103">
            <v>10.422700000000001</v>
          </cell>
          <cell r="AF103">
            <v>18.158799999999999</v>
          </cell>
          <cell r="AG103">
            <v>1.5846</v>
          </cell>
          <cell r="AH103">
            <v>81.492099999999994</v>
          </cell>
          <cell r="AI103">
            <v>73.866100000000003</v>
          </cell>
          <cell r="AJ103">
            <v>13.9977</v>
          </cell>
          <cell r="AK103">
            <v>53.009099999999997</v>
          </cell>
          <cell r="AL103">
            <v>317.18389999999999</v>
          </cell>
          <cell r="AM103">
            <v>43.502400000000002</v>
          </cell>
          <cell r="AN103">
            <v>484.5301</v>
          </cell>
          <cell r="AO103">
            <v>687.4316</v>
          </cell>
        </row>
        <row r="104">
          <cell r="C104">
            <v>267.82690000000002</v>
          </cell>
          <cell r="D104">
            <v>35.517400000000002</v>
          </cell>
          <cell r="E104">
            <v>782.84559999999999</v>
          </cell>
          <cell r="F104">
            <v>11.7432</v>
          </cell>
          <cell r="G104">
            <v>121.15309999999999</v>
          </cell>
          <cell r="H104">
            <v>4.07E-2</v>
          </cell>
          <cell r="I104">
            <v>14.3428</v>
          </cell>
          <cell r="J104">
            <v>65.484499999999997</v>
          </cell>
          <cell r="K104">
            <v>541.95000000000005</v>
          </cell>
          <cell r="L104">
            <v>31.235600000000002</v>
          </cell>
          <cell r="M104">
            <v>5.8742000000000001</v>
          </cell>
          <cell r="N104">
            <v>620.55970000000002</v>
          </cell>
          <cell r="O104">
            <v>29.3733</v>
          </cell>
          <cell r="P104">
            <v>25.2408</v>
          </cell>
          <cell r="Q104">
            <v>346.74029999999999</v>
          </cell>
          <cell r="R104">
            <v>3.7235</v>
          </cell>
          <cell r="S104">
            <v>858.87480000000005</v>
          </cell>
          <cell r="T104">
            <v>135.48750000000001</v>
          </cell>
          <cell r="U104">
            <v>42.070999999999998</v>
          </cell>
          <cell r="V104">
            <v>221.77619999999999</v>
          </cell>
          <cell r="W104">
            <v>249.88390000000001</v>
          </cell>
          <cell r="X104">
            <v>60.033200000000001</v>
          </cell>
          <cell r="Y104">
            <v>135.47620000000001</v>
          </cell>
          <cell r="Z104">
            <v>2.4378000000000002</v>
          </cell>
          <cell r="AA104">
            <v>1.8792</v>
          </cell>
          <cell r="AB104">
            <v>298.35210000000001</v>
          </cell>
          <cell r="AC104">
            <v>11.2416</v>
          </cell>
          <cell r="AD104">
            <v>4.4200000000000003E-2</v>
          </cell>
          <cell r="AE104">
            <v>10.4221</v>
          </cell>
          <cell r="AF104">
            <v>18.316199999999998</v>
          </cell>
          <cell r="AG104">
            <v>1.5758000000000001</v>
          </cell>
          <cell r="AH104">
            <v>82.198599999999999</v>
          </cell>
          <cell r="AI104">
            <v>74.506500000000003</v>
          </cell>
          <cell r="AJ104">
            <v>14.136200000000001</v>
          </cell>
          <cell r="AK104">
            <v>53.725000000000001</v>
          </cell>
          <cell r="AL104">
            <v>319.5779</v>
          </cell>
          <cell r="AM104">
            <v>43.327199999999998</v>
          </cell>
          <cell r="AN104">
            <v>488.73050000000001</v>
          </cell>
          <cell r="AO104">
            <v>688.60149999999999</v>
          </cell>
        </row>
        <row r="105">
          <cell r="C105">
            <v>268.35989999999998</v>
          </cell>
          <cell r="D105">
            <v>35.2273</v>
          </cell>
          <cell r="E105">
            <v>781.9624</v>
          </cell>
          <cell r="F105">
            <v>11.7424</v>
          </cell>
          <cell r="G105">
            <v>120.1635</v>
          </cell>
          <cell r="H105">
            <v>4.0399999999999998E-2</v>
          </cell>
          <cell r="I105">
            <v>14.2256</v>
          </cell>
          <cell r="J105">
            <v>64.948700000000002</v>
          </cell>
          <cell r="K105">
            <v>541.91</v>
          </cell>
          <cell r="L105">
            <v>30.980399999999999</v>
          </cell>
          <cell r="M105">
            <v>5.8507999999999996</v>
          </cell>
          <cell r="N105">
            <v>615.49090000000001</v>
          </cell>
          <cell r="O105">
            <v>29.133400000000002</v>
          </cell>
          <cell r="P105">
            <v>25.034700000000001</v>
          </cell>
          <cell r="Q105">
            <v>347.5077</v>
          </cell>
          <cell r="R105">
            <v>3.7231999999999998</v>
          </cell>
          <cell r="S105">
            <v>860.17460000000005</v>
          </cell>
          <cell r="T105">
            <v>135.47749999999999</v>
          </cell>
          <cell r="U105">
            <v>42.1038</v>
          </cell>
          <cell r="V105">
            <v>219.96469999999999</v>
          </cell>
          <cell r="W105">
            <v>247.84289999999999</v>
          </cell>
          <cell r="X105">
            <v>59.811</v>
          </cell>
          <cell r="Y105">
            <v>134.73570000000001</v>
          </cell>
          <cell r="Z105">
            <v>2.4178999999999999</v>
          </cell>
          <cell r="AA105">
            <v>1.8823000000000001</v>
          </cell>
          <cell r="AB105">
            <v>298.94450000000001</v>
          </cell>
          <cell r="AC105">
            <v>11.169600000000001</v>
          </cell>
          <cell r="AD105">
            <v>4.2200000000000001E-2</v>
          </cell>
          <cell r="AE105">
            <v>10.4213</v>
          </cell>
          <cell r="AF105">
            <v>18.1645</v>
          </cell>
          <cell r="AG105">
            <v>1.5757000000000001</v>
          </cell>
          <cell r="AH105">
            <v>81.527199999999993</v>
          </cell>
          <cell r="AI105">
            <v>73.897900000000007</v>
          </cell>
          <cell r="AJ105">
            <v>13.936500000000001</v>
          </cell>
          <cell r="AK105">
            <v>53.45</v>
          </cell>
          <cell r="AL105">
            <v>317.34109999999998</v>
          </cell>
          <cell r="AM105">
            <v>43.536799999999999</v>
          </cell>
          <cell r="AN105">
            <v>484.73849999999999</v>
          </cell>
          <cell r="AO105">
            <v>687.7921</v>
          </cell>
        </row>
        <row r="106">
          <cell r="C106">
            <v>271.63139999999999</v>
          </cell>
          <cell r="D106">
            <v>34.811900000000001</v>
          </cell>
          <cell r="E106">
            <v>775.24180000000001</v>
          </cell>
          <cell r="F106">
            <v>11.7417</v>
          </cell>
          <cell r="G106">
            <v>118.74639999999999</v>
          </cell>
          <cell r="H106">
            <v>4.0399999999999998E-2</v>
          </cell>
          <cell r="I106">
            <v>14.0579</v>
          </cell>
          <cell r="J106">
            <v>64.191400000000002</v>
          </cell>
          <cell r="K106">
            <v>541.88</v>
          </cell>
          <cell r="L106">
            <v>30.615100000000002</v>
          </cell>
          <cell r="M106">
            <v>5.8182999999999998</v>
          </cell>
          <cell r="N106">
            <v>608.23239999999998</v>
          </cell>
          <cell r="O106">
            <v>28.7898</v>
          </cell>
          <cell r="P106">
            <v>24.7394</v>
          </cell>
          <cell r="Q106">
            <v>347.99990000000003</v>
          </cell>
          <cell r="R106">
            <v>3.7229999999999999</v>
          </cell>
          <cell r="S106">
            <v>860.12699999999995</v>
          </cell>
          <cell r="T106">
            <v>135.47</v>
          </cell>
          <cell r="U106">
            <v>42.122100000000003</v>
          </cell>
          <cell r="V106">
            <v>217.3707</v>
          </cell>
          <cell r="W106">
            <v>244.92</v>
          </cell>
          <cell r="X106">
            <v>59.384099999999997</v>
          </cell>
          <cell r="Y106">
            <v>133.8237</v>
          </cell>
          <cell r="Z106">
            <v>2.3894000000000002</v>
          </cell>
          <cell r="AA106">
            <v>1.877</v>
          </cell>
          <cell r="AB106">
            <v>299.80090000000001</v>
          </cell>
          <cell r="AC106">
            <v>11.0351</v>
          </cell>
          <cell r="AD106">
            <v>4.2000000000000003E-2</v>
          </cell>
          <cell r="AE106">
            <v>10.4208</v>
          </cell>
          <cell r="AF106">
            <v>17.9436</v>
          </cell>
          <cell r="AG106">
            <v>1.5755999999999999</v>
          </cell>
          <cell r="AH106">
            <v>80.565700000000007</v>
          </cell>
          <cell r="AI106">
            <v>73.026399999999995</v>
          </cell>
          <cell r="AJ106">
            <v>13.7967</v>
          </cell>
          <cell r="AK106">
            <v>53.150799999999997</v>
          </cell>
          <cell r="AL106">
            <v>314.64920000000001</v>
          </cell>
          <cell r="AM106">
            <v>43.626800000000003</v>
          </cell>
          <cell r="AN106">
            <v>479.02190000000002</v>
          </cell>
          <cell r="AO106">
            <v>685.97270000000003</v>
          </cell>
        </row>
        <row r="107">
          <cell r="C107">
            <v>275.15949999999998</v>
          </cell>
          <cell r="D107">
            <v>34.844099999999997</v>
          </cell>
          <cell r="E107">
            <v>776.71370000000002</v>
          </cell>
          <cell r="F107">
            <v>11.740600000000001</v>
          </cell>
          <cell r="G107">
            <v>118.85639999999999</v>
          </cell>
          <cell r="H107">
            <v>4.0399999999999998E-2</v>
          </cell>
          <cell r="I107">
            <v>14.0709</v>
          </cell>
          <cell r="J107">
            <v>64.25</v>
          </cell>
          <cell r="K107">
            <v>541.83000000000004</v>
          </cell>
          <cell r="L107">
            <v>30.6434</v>
          </cell>
          <cell r="M107">
            <v>5.8216000000000001</v>
          </cell>
          <cell r="N107">
            <v>608.79539999999997</v>
          </cell>
          <cell r="O107">
            <v>28.816400000000002</v>
          </cell>
          <cell r="P107">
            <v>24.7623</v>
          </cell>
          <cell r="Q107">
            <v>347.69060000000002</v>
          </cell>
          <cell r="R107">
            <v>3.7225999999999999</v>
          </cell>
          <cell r="S107">
            <v>858.68460000000005</v>
          </cell>
          <cell r="T107">
            <v>135.45750000000001</v>
          </cell>
          <cell r="U107">
            <v>42.105800000000002</v>
          </cell>
          <cell r="V107">
            <v>217.5719</v>
          </cell>
          <cell r="W107">
            <v>245.14670000000001</v>
          </cell>
          <cell r="X107">
            <v>59.3949</v>
          </cell>
          <cell r="Y107">
            <v>134.61320000000001</v>
          </cell>
          <cell r="Z107">
            <v>2.3915999999999999</v>
          </cell>
          <cell r="AA107">
            <v>1.8774</v>
          </cell>
          <cell r="AB107">
            <v>301.0204</v>
          </cell>
          <cell r="AC107">
            <v>11.0626</v>
          </cell>
          <cell r="AD107">
            <v>4.2599999999999999E-2</v>
          </cell>
          <cell r="AE107">
            <v>10.4198</v>
          </cell>
          <cell r="AF107">
            <v>17.9588</v>
          </cell>
          <cell r="AG107">
            <v>1.5754999999999999</v>
          </cell>
          <cell r="AH107">
            <v>80.640299999999996</v>
          </cell>
          <cell r="AI107">
            <v>73.093999999999994</v>
          </cell>
          <cell r="AJ107">
            <v>13.9177</v>
          </cell>
          <cell r="AK107">
            <v>53.268000000000001</v>
          </cell>
          <cell r="AL107">
            <v>315.77010000000001</v>
          </cell>
          <cell r="AM107">
            <v>43.9876</v>
          </cell>
          <cell r="AN107">
            <v>479.46539999999999</v>
          </cell>
          <cell r="AO107">
            <v>685.75490000000002</v>
          </cell>
        </row>
        <row r="108">
          <cell r="C108">
            <v>275.14420000000001</v>
          </cell>
          <cell r="D108">
            <v>34.842199999999998</v>
          </cell>
          <cell r="E108">
            <v>776.67070000000001</v>
          </cell>
          <cell r="F108">
            <v>11.74</v>
          </cell>
          <cell r="G108">
            <v>118.8498</v>
          </cell>
          <cell r="H108">
            <v>4.0399999999999998E-2</v>
          </cell>
          <cell r="I108">
            <v>14.0701</v>
          </cell>
          <cell r="J108">
            <v>64.246399999999994</v>
          </cell>
          <cell r="K108">
            <v>541.79999999999995</v>
          </cell>
          <cell r="L108">
            <v>30.6417</v>
          </cell>
          <cell r="M108">
            <v>5.8212999999999999</v>
          </cell>
          <cell r="N108">
            <v>608.76170000000002</v>
          </cell>
          <cell r="O108">
            <v>28.814900000000002</v>
          </cell>
          <cell r="P108">
            <v>24.760899999999999</v>
          </cell>
          <cell r="Q108">
            <v>347.67140000000001</v>
          </cell>
          <cell r="R108">
            <v>3.7223999999999999</v>
          </cell>
          <cell r="S108">
            <v>858.63710000000003</v>
          </cell>
          <cell r="T108">
            <v>135.44999999999999</v>
          </cell>
          <cell r="U108">
            <v>42.1297</v>
          </cell>
          <cell r="V108">
            <v>217.5599</v>
          </cell>
          <cell r="W108">
            <v>245.13319999999999</v>
          </cell>
          <cell r="X108">
            <v>59.391599999999997</v>
          </cell>
          <cell r="Y108">
            <v>134.60579999999999</v>
          </cell>
          <cell r="Z108">
            <v>2.3914</v>
          </cell>
          <cell r="AA108">
            <v>1.8798999999999999</v>
          </cell>
          <cell r="AB108">
            <v>301.00380000000001</v>
          </cell>
          <cell r="AC108">
            <v>11.061999999999999</v>
          </cell>
          <cell r="AD108">
            <v>4.2599999999999999E-2</v>
          </cell>
          <cell r="AE108">
            <v>10.4192</v>
          </cell>
          <cell r="AF108">
            <v>17.957899999999999</v>
          </cell>
          <cell r="AG108">
            <v>1.5753999999999999</v>
          </cell>
          <cell r="AH108">
            <v>80.635800000000003</v>
          </cell>
          <cell r="AI108">
            <v>73.09</v>
          </cell>
          <cell r="AJ108">
            <v>13.9169</v>
          </cell>
          <cell r="AK108">
            <v>53.265099999999997</v>
          </cell>
          <cell r="AL108">
            <v>315.75259999999997</v>
          </cell>
          <cell r="AM108">
            <v>43.985199999999999</v>
          </cell>
          <cell r="AN108">
            <v>479.43880000000001</v>
          </cell>
          <cell r="AO108">
            <v>685.71690000000001</v>
          </cell>
        </row>
        <row r="109">
          <cell r="C109">
            <v>275.14420000000001</v>
          </cell>
          <cell r="D109">
            <v>34.842199999999998</v>
          </cell>
          <cell r="E109">
            <v>776.67070000000001</v>
          </cell>
          <cell r="F109">
            <v>11.74</v>
          </cell>
          <cell r="G109">
            <v>118.8498</v>
          </cell>
          <cell r="H109">
            <v>4.0399999999999998E-2</v>
          </cell>
          <cell r="I109">
            <v>14.0701</v>
          </cell>
          <cell r="J109">
            <v>64.246399999999994</v>
          </cell>
          <cell r="K109">
            <v>541.79999999999995</v>
          </cell>
          <cell r="L109">
            <v>30.6417</v>
          </cell>
          <cell r="M109">
            <v>5.8212999999999999</v>
          </cell>
          <cell r="N109">
            <v>608.76170000000002</v>
          </cell>
          <cell r="O109">
            <v>28.814900000000002</v>
          </cell>
          <cell r="P109">
            <v>24.760899999999999</v>
          </cell>
          <cell r="Q109">
            <v>347.67140000000001</v>
          </cell>
          <cell r="R109">
            <v>3.7223999999999999</v>
          </cell>
          <cell r="S109">
            <v>858.63710000000003</v>
          </cell>
          <cell r="T109">
            <v>135.44999999999999</v>
          </cell>
          <cell r="U109">
            <v>42.1297</v>
          </cell>
          <cell r="V109">
            <v>217.5599</v>
          </cell>
          <cell r="W109">
            <v>245.13319999999999</v>
          </cell>
          <cell r="X109">
            <v>59.391599999999997</v>
          </cell>
          <cell r="Y109">
            <v>134.60579999999999</v>
          </cell>
          <cell r="Z109">
            <v>2.3914</v>
          </cell>
          <cell r="AA109">
            <v>1.8798999999999999</v>
          </cell>
          <cell r="AB109">
            <v>301.00380000000001</v>
          </cell>
          <cell r="AC109">
            <v>11.061999999999999</v>
          </cell>
          <cell r="AD109">
            <v>4.2599999999999999E-2</v>
          </cell>
          <cell r="AE109">
            <v>10.4192</v>
          </cell>
          <cell r="AF109">
            <v>17.957899999999999</v>
          </cell>
          <cell r="AG109">
            <v>1.5753999999999999</v>
          </cell>
          <cell r="AH109">
            <v>80.635800000000003</v>
          </cell>
          <cell r="AI109">
            <v>73.09</v>
          </cell>
          <cell r="AJ109">
            <v>13.9169</v>
          </cell>
          <cell r="AK109">
            <v>53.265099999999997</v>
          </cell>
          <cell r="AL109">
            <v>315.75259999999997</v>
          </cell>
          <cell r="AM109">
            <v>43.985199999999999</v>
          </cell>
          <cell r="AN109">
            <v>479.43880000000001</v>
          </cell>
          <cell r="AO109">
            <v>685.71690000000001</v>
          </cell>
        </row>
        <row r="110">
          <cell r="C110">
            <v>275.14420000000001</v>
          </cell>
          <cell r="D110">
            <v>34.842199999999998</v>
          </cell>
          <cell r="E110">
            <v>776.67070000000001</v>
          </cell>
          <cell r="F110">
            <v>11.74</v>
          </cell>
          <cell r="G110">
            <v>118.8498</v>
          </cell>
          <cell r="H110">
            <v>4.0399999999999998E-2</v>
          </cell>
          <cell r="I110">
            <v>14.0701</v>
          </cell>
          <cell r="J110">
            <v>64.246399999999994</v>
          </cell>
          <cell r="K110">
            <v>541.79999999999995</v>
          </cell>
          <cell r="L110">
            <v>30.6417</v>
          </cell>
          <cell r="M110">
            <v>5.8212999999999999</v>
          </cell>
          <cell r="N110">
            <v>608.76170000000002</v>
          </cell>
          <cell r="O110">
            <v>28.814900000000002</v>
          </cell>
          <cell r="P110">
            <v>24.760899999999999</v>
          </cell>
          <cell r="Q110">
            <v>347.67140000000001</v>
          </cell>
          <cell r="R110">
            <v>3.7223999999999999</v>
          </cell>
          <cell r="S110">
            <v>858.63710000000003</v>
          </cell>
          <cell r="T110">
            <v>135.44999999999999</v>
          </cell>
          <cell r="U110">
            <v>42.1297</v>
          </cell>
          <cell r="V110">
            <v>217.5599</v>
          </cell>
          <cell r="W110">
            <v>245.13319999999999</v>
          </cell>
          <cell r="X110">
            <v>59.391599999999997</v>
          </cell>
          <cell r="Y110">
            <v>134.60579999999999</v>
          </cell>
          <cell r="Z110">
            <v>2.3914</v>
          </cell>
          <cell r="AA110">
            <v>1.8798999999999999</v>
          </cell>
          <cell r="AB110">
            <v>301.00380000000001</v>
          </cell>
          <cell r="AC110">
            <v>11.061999999999999</v>
          </cell>
          <cell r="AD110">
            <v>4.2599999999999999E-2</v>
          </cell>
          <cell r="AE110">
            <v>10.4192</v>
          </cell>
          <cell r="AF110">
            <v>17.957899999999999</v>
          </cell>
          <cell r="AG110">
            <v>1.5753999999999999</v>
          </cell>
          <cell r="AH110">
            <v>80.635800000000003</v>
          </cell>
          <cell r="AI110">
            <v>73.09</v>
          </cell>
          <cell r="AJ110">
            <v>13.9169</v>
          </cell>
          <cell r="AK110">
            <v>53.265099999999997</v>
          </cell>
          <cell r="AL110">
            <v>315.75259999999997</v>
          </cell>
          <cell r="AM110">
            <v>43.985199999999999</v>
          </cell>
          <cell r="AN110">
            <v>479.43880000000001</v>
          </cell>
          <cell r="AO110">
            <v>685.71690000000001</v>
          </cell>
        </row>
        <row r="111">
          <cell r="C111">
            <v>275.14420000000001</v>
          </cell>
          <cell r="D111">
            <v>34.842199999999998</v>
          </cell>
          <cell r="E111">
            <v>776.67070000000001</v>
          </cell>
          <cell r="F111">
            <v>11.74</v>
          </cell>
          <cell r="G111">
            <v>118.8498</v>
          </cell>
          <cell r="H111">
            <v>4.0399999999999998E-2</v>
          </cell>
          <cell r="I111">
            <v>14.0701</v>
          </cell>
          <cell r="J111">
            <v>64.246399999999994</v>
          </cell>
          <cell r="K111">
            <v>541.79999999999995</v>
          </cell>
          <cell r="L111">
            <v>30.6417</v>
          </cell>
          <cell r="M111">
            <v>5.8212999999999999</v>
          </cell>
          <cell r="N111">
            <v>608.76170000000002</v>
          </cell>
          <cell r="O111">
            <v>28.814900000000002</v>
          </cell>
          <cell r="P111">
            <v>24.760899999999999</v>
          </cell>
          <cell r="Q111">
            <v>347.67140000000001</v>
          </cell>
          <cell r="R111">
            <v>3.7223999999999999</v>
          </cell>
          <cell r="S111">
            <v>858.63710000000003</v>
          </cell>
          <cell r="T111">
            <v>135.44999999999999</v>
          </cell>
          <cell r="U111">
            <v>42.1297</v>
          </cell>
          <cell r="V111">
            <v>217.5599</v>
          </cell>
          <cell r="W111">
            <v>245.13319999999999</v>
          </cell>
          <cell r="X111">
            <v>59.391599999999997</v>
          </cell>
          <cell r="Y111">
            <v>134.60579999999999</v>
          </cell>
          <cell r="Z111">
            <v>2.3914</v>
          </cell>
          <cell r="AA111">
            <v>1.8798999999999999</v>
          </cell>
          <cell r="AB111">
            <v>301.00380000000001</v>
          </cell>
          <cell r="AC111">
            <v>11.061999999999999</v>
          </cell>
          <cell r="AD111">
            <v>4.2599999999999999E-2</v>
          </cell>
          <cell r="AE111">
            <v>10.4192</v>
          </cell>
          <cell r="AF111">
            <v>17.957899999999999</v>
          </cell>
          <cell r="AG111">
            <v>1.5753999999999999</v>
          </cell>
          <cell r="AH111">
            <v>80.635800000000003</v>
          </cell>
          <cell r="AI111">
            <v>73.09</v>
          </cell>
          <cell r="AJ111">
            <v>13.9169</v>
          </cell>
          <cell r="AK111">
            <v>53.265099999999997</v>
          </cell>
          <cell r="AL111">
            <v>315.75259999999997</v>
          </cell>
          <cell r="AM111">
            <v>43.985199999999999</v>
          </cell>
          <cell r="AN111">
            <v>479.43880000000001</v>
          </cell>
          <cell r="AO111">
            <v>685.71690000000001</v>
          </cell>
        </row>
        <row r="112">
          <cell r="C112">
            <v>273.72120000000001</v>
          </cell>
          <cell r="D112">
            <v>34.620199999999997</v>
          </cell>
          <cell r="E112">
            <v>777.00909999999999</v>
          </cell>
          <cell r="F112">
            <v>11.742100000000001</v>
          </cell>
          <cell r="G112">
            <v>118.0926</v>
          </cell>
          <cell r="H112">
            <v>4.0300000000000002E-2</v>
          </cell>
          <cell r="I112">
            <v>13.980499999999999</v>
          </cell>
          <cell r="J112">
            <v>63.837899999999998</v>
          </cell>
          <cell r="K112">
            <v>541.9</v>
          </cell>
          <cell r="L112">
            <v>30.4465</v>
          </cell>
          <cell r="M112">
            <v>5.7820999999999998</v>
          </cell>
          <cell r="N112">
            <v>604.88329999999996</v>
          </cell>
          <cell r="O112">
            <v>28.6313</v>
          </cell>
          <cell r="P112">
            <v>24.603200000000001</v>
          </cell>
          <cell r="Q112">
            <v>347.04180000000002</v>
          </cell>
          <cell r="R112">
            <v>3.7231000000000001</v>
          </cell>
          <cell r="S112">
            <v>858.79560000000004</v>
          </cell>
          <cell r="T112">
            <v>135.47499999999999</v>
          </cell>
          <cell r="U112">
            <v>42.1417</v>
          </cell>
          <cell r="V112">
            <v>216.1738</v>
          </cell>
          <cell r="W112">
            <v>243.57140000000001</v>
          </cell>
          <cell r="X112">
            <v>59.192900000000002</v>
          </cell>
          <cell r="Y112">
            <v>134.18520000000001</v>
          </cell>
          <cell r="Z112">
            <v>2.3761999999999999</v>
          </cell>
          <cell r="AA112">
            <v>1.8776999999999999</v>
          </cell>
          <cell r="AB112">
            <v>299.59390000000002</v>
          </cell>
          <cell r="AC112">
            <v>10.9842</v>
          </cell>
          <cell r="AD112">
            <v>4.4600000000000001E-2</v>
          </cell>
          <cell r="AE112">
            <v>10.421200000000001</v>
          </cell>
          <cell r="AF112">
            <v>17.843399999999999</v>
          </cell>
          <cell r="AG112">
            <v>1.5681</v>
          </cell>
          <cell r="AH112">
            <v>80.122100000000003</v>
          </cell>
          <cell r="AI112">
            <v>72.624300000000005</v>
          </cell>
          <cell r="AJ112">
            <v>13.8476</v>
          </cell>
          <cell r="AK112">
            <v>52.610100000000003</v>
          </cell>
          <cell r="AL112">
            <v>312.89609999999999</v>
          </cell>
          <cell r="AM112">
            <v>43.805500000000002</v>
          </cell>
          <cell r="AN112">
            <v>476.3843</v>
          </cell>
          <cell r="AO112">
            <v>683.77430000000004</v>
          </cell>
        </row>
        <row r="113">
          <cell r="C113">
            <v>269.07580000000002</v>
          </cell>
          <cell r="D113">
            <v>34.564500000000002</v>
          </cell>
          <cell r="E113">
            <v>772.60940000000005</v>
          </cell>
          <cell r="F113">
            <v>11.740600000000001</v>
          </cell>
          <cell r="G113">
            <v>117.9027</v>
          </cell>
          <cell r="H113">
            <v>4.0300000000000002E-2</v>
          </cell>
          <cell r="I113">
            <v>13.958</v>
          </cell>
          <cell r="J113">
            <v>63.739600000000003</v>
          </cell>
          <cell r="K113">
            <v>541.83000000000004</v>
          </cell>
          <cell r="L113">
            <v>30.397600000000001</v>
          </cell>
          <cell r="M113">
            <v>5.7580999999999998</v>
          </cell>
          <cell r="N113">
            <v>603.91079999999999</v>
          </cell>
          <cell r="O113">
            <v>28.5852</v>
          </cell>
          <cell r="P113">
            <v>24.563600000000001</v>
          </cell>
          <cell r="Q113">
            <v>345.40190000000001</v>
          </cell>
          <cell r="R113">
            <v>3.7225999999999999</v>
          </cell>
          <cell r="S113">
            <v>858.68460000000005</v>
          </cell>
          <cell r="T113">
            <v>135.45750000000001</v>
          </cell>
          <cell r="U113">
            <v>42.1599</v>
          </cell>
          <cell r="V113">
            <v>215.8262</v>
          </cell>
          <cell r="W113">
            <v>243.1798</v>
          </cell>
          <cell r="X113">
            <v>59.017000000000003</v>
          </cell>
          <cell r="Y113">
            <v>134.44280000000001</v>
          </cell>
          <cell r="Z113">
            <v>2.3723999999999998</v>
          </cell>
          <cell r="AA113">
            <v>1.8768</v>
          </cell>
          <cell r="AB113">
            <v>300.28309999999999</v>
          </cell>
          <cell r="AC113">
            <v>10.978400000000001</v>
          </cell>
          <cell r="AD113">
            <v>4.2999999999999997E-2</v>
          </cell>
          <cell r="AE113">
            <v>10.4198</v>
          </cell>
          <cell r="AF113">
            <v>17.8141</v>
          </cell>
          <cell r="AG113">
            <v>1.5679000000000001</v>
          </cell>
          <cell r="AH113">
            <v>79.993300000000005</v>
          </cell>
          <cell r="AI113">
            <v>72.507599999999996</v>
          </cell>
          <cell r="AJ113">
            <v>13.8293</v>
          </cell>
          <cell r="AK113">
            <v>52.5807</v>
          </cell>
          <cell r="AL113">
            <v>311.16669999999999</v>
          </cell>
          <cell r="AM113">
            <v>44.112299999999998</v>
          </cell>
          <cell r="AN113">
            <v>475.61840000000001</v>
          </cell>
          <cell r="AO113">
            <v>683.92070000000001</v>
          </cell>
        </row>
        <row r="114">
          <cell r="C114">
            <v>274.49220000000003</v>
          </cell>
          <cell r="D114">
            <v>34.753599999999999</v>
          </cell>
          <cell r="E114">
            <v>774.82240000000002</v>
          </cell>
          <cell r="F114">
            <v>11.7393</v>
          </cell>
          <cell r="G114">
            <v>118.54770000000001</v>
          </cell>
          <cell r="H114">
            <v>4.0300000000000002E-2</v>
          </cell>
          <cell r="I114">
            <v>14.0343</v>
          </cell>
          <cell r="J114">
            <v>64.086600000000004</v>
          </cell>
          <cell r="K114">
            <v>541.77</v>
          </cell>
          <cell r="L114">
            <v>30.5639</v>
          </cell>
          <cell r="M114">
            <v>5.7630999999999997</v>
          </cell>
          <cell r="N114">
            <v>607.21460000000002</v>
          </cell>
          <cell r="O114">
            <v>28.741599999999998</v>
          </cell>
          <cell r="P114">
            <v>24.698</v>
          </cell>
          <cell r="Q114">
            <v>348.27789999999999</v>
          </cell>
          <cell r="R114">
            <v>3.7222</v>
          </cell>
          <cell r="S114">
            <v>855.8768</v>
          </cell>
          <cell r="T114">
            <v>135.4425</v>
          </cell>
          <cell r="U114">
            <v>42.155200000000001</v>
          </cell>
          <cell r="V114">
            <v>217.0069</v>
          </cell>
          <cell r="W114">
            <v>244.5102</v>
          </cell>
          <cell r="X114">
            <v>59.328899999999997</v>
          </cell>
          <cell r="Y114">
            <v>134.7859</v>
          </cell>
          <cell r="Z114">
            <v>2.3854000000000002</v>
          </cell>
          <cell r="AA114">
            <v>1.8746</v>
          </cell>
          <cell r="AB114">
            <v>300.31420000000003</v>
          </cell>
          <cell r="AC114">
            <v>11.0495</v>
          </cell>
          <cell r="AD114">
            <v>4.4699999999999997E-2</v>
          </cell>
          <cell r="AE114">
            <v>10.418699999999999</v>
          </cell>
          <cell r="AF114">
            <v>17.908200000000001</v>
          </cell>
          <cell r="AG114">
            <v>1.5678000000000001</v>
          </cell>
          <cell r="AH114">
            <v>80.430899999999994</v>
          </cell>
          <cell r="AI114">
            <v>72.904200000000003</v>
          </cell>
          <cell r="AJ114">
            <v>13.8965</v>
          </cell>
          <cell r="AK114">
            <v>53.006</v>
          </cell>
          <cell r="AL114">
            <v>312.76679999999999</v>
          </cell>
          <cell r="AM114">
            <v>44.489800000000002</v>
          </cell>
          <cell r="AN114">
            <v>478.22039999999998</v>
          </cell>
          <cell r="AO114">
            <v>686.48080000000004</v>
          </cell>
        </row>
        <row r="115">
          <cell r="C115">
            <v>279.25850000000003</v>
          </cell>
          <cell r="D115">
            <v>35.387500000000003</v>
          </cell>
          <cell r="E115">
            <v>780.98339999999996</v>
          </cell>
          <cell r="F115">
            <v>11.738</v>
          </cell>
          <cell r="G115">
            <v>120.71</v>
          </cell>
          <cell r="H115">
            <v>4.0399999999999998E-2</v>
          </cell>
          <cell r="I115">
            <v>14.2903</v>
          </cell>
          <cell r="J115">
            <v>65.243300000000005</v>
          </cell>
          <cell r="K115">
            <v>541.71</v>
          </cell>
          <cell r="L115">
            <v>31.121300000000002</v>
          </cell>
          <cell r="M115">
            <v>5.8045</v>
          </cell>
          <cell r="N115">
            <v>618.29020000000003</v>
          </cell>
          <cell r="O115">
            <v>29.265899999999998</v>
          </cell>
          <cell r="P115">
            <v>25.148499999999999</v>
          </cell>
          <cell r="Q115">
            <v>350.54579999999999</v>
          </cell>
          <cell r="R115">
            <v>3.7218</v>
          </cell>
          <cell r="S115">
            <v>858.49450000000002</v>
          </cell>
          <cell r="T115">
            <v>135.42750000000001</v>
          </cell>
          <cell r="U115">
            <v>42.138100000000001</v>
          </cell>
          <cell r="V115">
            <v>220.96520000000001</v>
          </cell>
          <cell r="W115">
            <v>248.9701</v>
          </cell>
          <cell r="X115">
            <v>59.946199999999997</v>
          </cell>
          <cell r="Y115">
            <v>135.3673</v>
          </cell>
          <cell r="Z115">
            <v>2.4289000000000001</v>
          </cell>
          <cell r="AA115">
            <v>1.8756999999999999</v>
          </cell>
          <cell r="AB115">
            <v>298.37200000000001</v>
          </cell>
          <cell r="AC115">
            <v>11.2186</v>
          </cell>
          <cell r="AD115">
            <v>4.41E-2</v>
          </cell>
          <cell r="AE115">
            <v>10.4175</v>
          </cell>
          <cell r="AF115">
            <v>18.233499999999999</v>
          </cell>
          <cell r="AG115">
            <v>1.5676000000000001</v>
          </cell>
          <cell r="AH115">
            <v>81.897999999999996</v>
          </cell>
          <cell r="AI115">
            <v>74.233999999999995</v>
          </cell>
          <cell r="AJ115">
            <v>14.113099999999999</v>
          </cell>
          <cell r="AK115">
            <v>53.539700000000003</v>
          </cell>
          <cell r="AL115">
            <v>318.03480000000002</v>
          </cell>
          <cell r="AM115">
            <v>44.1952</v>
          </cell>
          <cell r="AN115">
            <v>486.94310000000002</v>
          </cell>
          <cell r="AO115">
            <v>690.36749999999995</v>
          </cell>
        </row>
        <row r="116">
          <cell r="C116">
            <v>279.25850000000003</v>
          </cell>
          <cell r="D116">
            <v>35.387500000000003</v>
          </cell>
          <cell r="E116">
            <v>780.98339999999996</v>
          </cell>
          <cell r="F116">
            <v>11.738</v>
          </cell>
          <cell r="G116">
            <v>120.71</v>
          </cell>
          <cell r="H116">
            <v>4.0399999999999998E-2</v>
          </cell>
          <cell r="I116">
            <v>14.2903</v>
          </cell>
          <cell r="J116">
            <v>65.243300000000005</v>
          </cell>
          <cell r="K116">
            <v>541.71</v>
          </cell>
          <cell r="L116">
            <v>31.121300000000002</v>
          </cell>
          <cell r="M116">
            <v>5.8045</v>
          </cell>
          <cell r="N116">
            <v>618.29020000000003</v>
          </cell>
          <cell r="O116">
            <v>29.265899999999998</v>
          </cell>
          <cell r="P116">
            <v>25.148499999999999</v>
          </cell>
          <cell r="Q116">
            <v>350.54579999999999</v>
          </cell>
          <cell r="R116">
            <v>3.7218</v>
          </cell>
          <cell r="S116">
            <v>858.49450000000002</v>
          </cell>
          <cell r="T116">
            <v>135.42750000000001</v>
          </cell>
          <cell r="U116">
            <v>42.138100000000001</v>
          </cell>
          <cell r="V116">
            <v>220.96520000000001</v>
          </cell>
          <cell r="W116">
            <v>248.9701</v>
          </cell>
          <cell r="X116">
            <v>59.946199999999997</v>
          </cell>
          <cell r="Y116">
            <v>135.3673</v>
          </cell>
          <cell r="Z116">
            <v>2.4289000000000001</v>
          </cell>
          <cell r="AA116">
            <v>1.8756999999999999</v>
          </cell>
          <cell r="AB116">
            <v>298.37200000000001</v>
          </cell>
          <cell r="AC116">
            <v>11.2186</v>
          </cell>
          <cell r="AD116">
            <v>4.41E-2</v>
          </cell>
          <cell r="AE116">
            <v>10.4175</v>
          </cell>
          <cell r="AF116">
            <v>18.233499999999999</v>
          </cell>
          <cell r="AG116">
            <v>1.5676000000000001</v>
          </cell>
          <cell r="AH116">
            <v>81.897999999999996</v>
          </cell>
          <cell r="AI116">
            <v>74.233999999999995</v>
          </cell>
          <cell r="AJ116">
            <v>14.113099999999999</v>
          </cell>
          <cell r="AK116">
            <v>53.539700000000003</v>
          </cell>
          <cell r="AL116">
            <v>318.03480000000002</v>
          </cell>
          <cell r="AM116">
            <v>44.1952</v>
          </cell>
          <cell r="AN116">
            <v>486.94310000000002</v>
          </cell>
          <cell r="AO116">
            <v>690.36749999999995</v>
          </cell>
        </row>
        <row r="117">
          <cell r="C117">
            <v>279.25850000000003</v>
          </cell>
          <cell r="D117">
            <v>35.387500000000003</v>
          </cell>
          <cell r="E117">
            <v>780.98339999999996</v>
          </cell>
          <cell r="F117">
            <v>11.738</v>
          </cell>
          <cell r="G117">
            <v>120.71</v>
          </cell>
          <cell r="H117">
            <v>4.0399999999999998E-2</v>
          </cell>
          <cell r="I117">
            <v>14.2903</v>
          </cell>
          <cell r="J117">
            <v>65.243300000000005</v>
          </cell>
          <cell r="K117">
            <v>541.71</v>
          </cell>
          <cell r="L117">
            <v>31.121300000000002</v>
          </cell>
          <cell r="M117">
            <v>5.8045</v>
          </cell>
          <cell r="N117">
            <v>618.29020000000003</v>
          </cell>
          <cell r="O117">
            <v>29.265899999999998</v>
          </cell>
          <cell r="P117">
            <v>25.148499999999999</v>
          </cell>
          <cell r="Q117">
            <v>350.54579999999999</v>
          </cell>
          <cell r="R117">
            <v>3.7218</v>
          </cell>
          <cell r="S117">
            <v>858.49450000000002</v>
          </cell>
          <cell r="T117">
            <v>135.42750000000001</v>
          </cell>
          <cell r="U117">
            <v>42.138100000000001</v>
          </cell>
          <cell r="V117">
            <v>220.96520000000001</v>
          </cell>
          <cell r="W117">
            <v>248.9701</v>
          </cell>
          <cell r="X117">
            <v>59.946199999999997</v>
          </cell>
          <cell r="Y117">
            <v>135.3673</v>
          </cell>
          <cell r="Z117">
            <v>2.4289000000000001</v>
          </cell>
          <cell r="AA117">
            <v>1.8756999999999999</v>
          </cell>
          <cell r="AB117">
            <v>298.37200000000001</v>
          </cell>
          <cell r="AC117">
            <v>11.2186</v>
          </cell>
          <cell r="AD117">
            <v>4.41E-2</v>
          </cell>
          <cell r="AE117">
            <v>10.4175</v>
          </cell>
          <cell r="AF117">
            <v>18.233499999999999</v>
          </cell>
          <cell r="AG117">
            <v>1.5676000000000001</v>
          </cell>
          <cell r="AH117">
            <v>81.897999999999996</v>
          </cell>
          <cell r="AI117">
            <v>74.233999999999995</v>
          </cell>
          <cell r="AJ117">
            <v>14.113099999999999</v>
          </cell>
          <cell r="AK117">
            <v>53.539700000000003</v>
          </cell>
          <cell r="AL117">
            <v>318.03480000000002</v>
          </cell>
          <cell r="AM117">
            <v>44.1952</v>
          </cell>
          <cell r="AN117">
            <v>486.94310000000002</v>
          </cell>
          <cell r="AO117">
            <v>690.36749999999995</v>
          </cell>
        </row>
        <row r="118">
          <cell r="C118">
            <v>274.03640000000001</v>
          </cell>
          <cell r="D118">
            <v>35.436799999999998</v>
          </cell>
          <cell r="E118">
            <v>780.69219999999996</v>
          </cell>
          <cell r="F118">
            <v>11.7196</v>
          </cell>
          <cell r="G118">
            <v>120.8779</v>
          </cell>
          <cell r="H118">
            <v>4.02E-2</v>
          </cell>
          <cell r="I118">
            <v>14.3102</v>
          </cell>
          <cell r="J118">
            <v>65.333100000000002</v>
          </cell>
          <cell r="K118">
            <v>541.67999999999995</v>
          </cell>
          <cell r="L118">
            <v>31.1646</v>
          </cell>
          <cell r="M118">
            <v>5.7850000000000001</v>
          </cell>
          <cell r="N118">
            <v>619.15009999999995</v>
          </cell>
          <cell r="O118">
            <v>29.3066</v>
          </cell>
          <cell r="P118">
            <v>25.183499999999999</v>
          </cell>
          <cell r="Q118">
            <v>350.5034</v>
          </cell>
          <cell r="R118">
            <v>3.7216</v>
          </cell>
          <cell r="S118">
            <v>858.44690000000003</v>
          </cell>
          <cell r="T118">
            <v>135.41999999999999</v>
          </cell>
          <cell r="U118">
            <v>42.114800000000002</v>
          </cell>
          <cell r="V118">
            <v>221.27250000000001</v>
          </cell>
          <cell r="W118">
            <v>249.31630000000001</v>
          </cell>
          <cell r="X118">
            <v>59.856400000000001</v>
          </cell>
          <cell r="Y118">
            <v>133.95429999999999</v>
          </cell>
          <cell r="Z118">
            <v>2.4321999999999999</v>
          </cell>
          <cell r="AA118">
            <v>1.8782000000000001</v>
          </cell>
          <cell r="AB118">
            <v>299.31880000000001</v>
          </cell>
          <cell r="AC118">
            <v>11.2301</v>
          </cell>
          <cell r="AD118">
            <v>4.4200000000000003E-2</v>
          </cell>
          <cell r="AE118">
            <v>10.4169</v>
          </cell>
          <cell r="AF118">
            <v>18.255400000000002</v>
          </cell>
          <cell r="AG118">
            <v>1.5602</v>
          </cell>
          <cell r="AH118">
            <v>82.011899999999997</v>
          </cell>
          <cell r="AI118">
            <v>74.337199999999996</v>
          </cell>
          <cell r="AJ118">
            <v>14.18</v>
          </cell>
          <cell r="AK118">
            <v>53.382300000000001</v>
          </cell>
          <cell r="AL118">
            <v>318.47710000000001</v>
          </cell>
          <cell r="AM118">
            <v>44.446300000000001</v>
          </cell>
          <cell r="AN118">
            <v>487.62029999999999</v>
          </cell>
          <cell r="AO118">
            <v>690.33109999999999</v>
          </cell>
        </row>
        <row r="119">
          <cell r="C119">
            <v>272.69909999999999</v>
          </cell>
          <cell r="D119">
            <v>35.321300000000001</v>
          </cell>
          <cell r="E119">
            <v>779.3963</v>
          </cell>
          <cell r="F119">
            <v>11.719200000000001</v>
          </cell>
          <cell r="G119">
            <v>120.4841</v>
          </cell>
          <cell r="H119">
            <v>4.0099999999999997E-2</v>
          </cell>
          <cell r="I119">
            <v>14.2636</v>
          </cell>
          <cell r="J119">
            <v>65.123699999999999</v>
          </cell>
          <cell r="K119">
            <v>541.66</v>
          </cell>
          <cell r="L119">
            <v>31.063099999999999</v>
          </cell>
          <cell r="M119">
            <v>5.7614000000000001</v>
          </cell>
          <cell r="N119">
            <v>617.1327</v>
          </cell>
          <cell r="O119">
            <v>29.211099999999998</v>
          </cell>
          <cell r="P119">
            <v>25.101400000000002</v>
          </cell>
          <cell r="Q119">
            <v>349.7636</v>
          </cell>
          <cell r="R119">
            <v>3.7214999999999998</v>
          </cell>
          <cell r="S119">
            <v>858.41520000000003</v>
          </cell>
          <cell r="T119">
            <v>135.41499999999999</v>
          </cell>
          <cell r="U119">
            <v>42.113199999999999</v>
          </cell>
          <cell r="V119">
            <v>220.5515</v>
          </cell>
          <cell r="W119">
            <v>248.50399999999999</v>
          </cell>
          <cell r="X119">
            <v>59.657699999999998</v>
          </cell>
          <cell r="Y119">
            <v>134.14060000000001</v>
          </cell>
          <cell r="Z119">
            <v>2.4243000000000001</v>
          </cell>
          <cell r="AA119">
            <v>1.8774999999999999</v>
          </cell>
          <cell r="AB119">
            <v>298.7654</v>
          </cell>
          <cell r="AC119">
            <v>11.191700000000001</v>
          </cell>
          <cell r="AD119">
            <v>4.3299999999999998E-2</v>
          </cell>
          <cell r="AE119">
            <v>10.416499999999999</v>
          </cell>
          <cell r="AF119">
            <v>18.191800000000001</v>
          </cell>
          <cell r="AG119">
            <v>1.5602</v>
          </cell>
          <cell r="AH119">
            <v>81.744600000000005</v>
          </cell>
          <cell r="AI119">
            <v>74.094999999999999</v>
          </cell>
          <cell r="AJ119">
            <v>14.105499999999999</v>
          </cell>
          <cell r="AK119">
            <v>53.025500000000001</v>
          </cell>
          <cell r="AL119">
            <v>318.04180000000002</v>
          </cell>
          <cell r="AM119">
            <v>44.532800000000002</v>
          </cell>
          <cell r="AN119">
            <v>486.03149999999999</v>
          </cell>
          <cell r="AO119">
            <v>689.59990000000005</v>
          </cell>
        </row>
        <row r="120">
          <cell r="C120">
            <v>273.012</v>
          </cell>
          <cell r="D120">
            <v>35.216999999999999</v>
          </cell>
          <cell r="E120">
            <v>778.21799999999996</v>
          </cell>
          <cell r="F120">
            <v>11.718500000000001</v>
          </cell>
          <cell r="G120">
            <v>120.1283</v>
          </cell>
          <cell r="H120">
            <v>4.02E-2</v>
          </cell>
          <cell r="I120">
            <v>14.221500000000001</v>
          </cell>
          <cell r="J120">
            <v>64.927099999999996</v>
          </cell>
          <cell r="K120">
            <v>541.63</v>
          </cell>
          <cell r="L120">
            <v>30.971399999999999</v>
          </cell>
          <cell r="M120">
            <v>5.7526000000000002</v>
          </cell>
          <cell r="N120">
            <v>615.31050000000005</v>
          </cell>
          <cell r="O120">
            <v>29.1248</v>
          </cell>
          <cell r="P120">
            <v>25.0273</v>
          </cell>
          <cell r="Q120">
            <v>351.05500000000001</v>
          </cell>
          <cell r="R120">
            <v>3.7212999999999998</v>
          </cell>
          <cell r="S120">
            <v>862.46820000000002</v>
          </cell>
          <cell r="T120">
            <v>135.4075</v>
          </cell>
          <cell r="U120">
            <v>42.027200000000001</v>
          </cell>
          <cell r="V120">
            <v>219.90020000000001</v>
          </cell>
          <cell r="W120">
            <v>247.77019999999999</v>
          </cell>
          <cell r="X120">
            <v>59.368600000000001</v>
          </cell>
          <cell r="Y120">
            <v>134.66249999999999</v>
          </cell>
          <cell r="Z120">
            <v>2.4171999999999998</v>
          </cell>
          <cell r="AA120">
            <v>1.8742000000000001</v>
          </cell>
          <cell r="AB120">
            <v>298.06639999999999</v>
          </cell>
          <cell r="AC120">
            <v>11.153</v>
          </cell>
          <cell r="AD120">
            <v>4.4999999999999998E-2</v>
          </cell>
          <cell r="AE120">
            <v>10.416</v>
          </cell>
          <cell r="AF120">
            <v>18.142199999999999</v>
          </cell>
          <cell r="AG120">
            <v>1.5601</v>
          </cell>
          <cell r="AH120">
            <v>81.503299999999996</v>
          </cell>
          <cell r="AI120">
            <v>73.876199999999997</v>
          </cell>
          <cell r="AJ120">
            <v>13.991899999999999</v>
          </cell>
          <cell r="AK120">
            <v>52.868899999999996</v>
          </cell>
          <cell r="AL120">
            <v>316.31619999999998</v>
          </cell>
          <cell r="AM120">
            <v>44.235199999999999</v>
          </cell>
          <cell r="AN120">
            <v>484.59640000000002</v>
          </cell>
          <cell r="AO120">
            <v>688.19309999999996</v>
          </cell>
        </row>
        <row r="121">
          <cell r="C121">
            <v>275.06229999999999</v>
          </cell>
          <cell r="D121">
            <v>35.475499999999997</v>
          </cell>
          <cell r="E121">
            <v>781.54510000000005</v>
          </cell>
          <cell r="F121">
            <v>11.7181</v>
          </cell>
          <cell r="G121">
            <v>121.01</v>
          </cell>
          <cell r="H121">
            <v>4.0300000000000002E-2</v>
          </cell>
          <cell r="I121">
            <v>14.325799999999999</v>
          </cell>
          <cell r="J121">
            <v>65.401899999999998</v>
          </cell>
          <cell r="K121">
            <v>541.61</v>
          </cell>
          <cell r="L121">
            <v>31.198699999999999</v>
          </cell>
          <cell r="M121">
            <v>5.7701000000000002</v>
          </cell>
          <cell r="N121">
            <v>619.82659999999998</v>
          </cell>
          <cell r="O121">
            <v>29.3386</v>
          </cell>
          <cell r="P121">
            <v>25.210999999999999</v>
          </cell>
          <cell r="Q121">
            <v>350.6343</v>
          </cell>
          <cell r="R121">
            <v>3.7210999999999999</v>
          </cell>
          <cell r="S121">
            <v>861.0652</v>
          </cell>
          <cell r="T121">
            <v>135.4025</v>
          </cell>
          <cell r="U121">
            <v>41.990200000000002</v>
          </cell>
          <cell r="V121">
            <v>221.51419999999999</v>
          </cell>
          <cell r="W121">
            <v>249.58869999999999</v>
          </cell>
          <cell r="X121">
            <v>59.775100000000002</v>
          </cell>
          <cell r="Y121">
            <v>135.50399999999999</v>
          </cell>
          <cell r="Z121">
            <v>2.4348999999999998</v>
          </cell>
          <cell r="AA121">
            <v>1.8767</v>
          </cell>
          <cell r="AB121">
            <v>298.19979999999998</v>
          </cell>
          <cell r="AC121">
            <v>11.235099999999999</v>
          </cell>
          <cell r="AD121">
            <v>4.3700000000000003E-2</v>
          </cell>
          <cell r="AE121">
            <v>10.4156</v>
          </cell>
          <cell r="AF121">
            <v>18.267800000000001</v>
          </cell>
          <cell r="AG121">
            <v>1.56</v>
          </cell>
          <cell r="AH121">
            <v>82.101500000000001</v>
          </cell>
          <cell r="AI121">
            <v>74.418499999999995</v>
          </cell>
          <cell r="AJ121">
            <v>14.099500000000001</v>
          </cell>
          <cell r="AK121">
            <v>53.308100000000003</v>
          </cell>
          <cell r="AL121">
            <v>318.34690000000001</v>
          </cell>
          <cell r="AM121">
            <v>44.232799999999997</v>
          </cell>
          <cell r="AN121">
            <v>488.15309999999999</v>
          </cell>
          <cell r="AO121">
            <v>689.07650000000001</v>
          </cell>
        </row>
        <row r="122">
          <cell r="C122">
            <v>277.16390000000001</v>
          </cell>
          <cell r="D122">
            <v>35.512900000000002</v>
          </cell>
          <cell r="E122">
            <v>781.36810000000003</v>
          </cell>
          <cell r="F122">
            <v>11.7174</v>
          </cell>
          <cell r="G122">
            <v>121.1375</v>
          </cell>
          <cell r="H122">
            <v>4.0300000000000002E-2</v>
          </cell>
          <cell r="I122">
            <v>14.3409</v>
          </cell>
          <cell r="J122">
            <v>65.465599999999995</v>
          </cell>
          <cell r="K122">
            <v>541.58000000000004</v>
          </cell>
          <cell r="L122">
            <v>31.2316</v>
          </cell>
          <cell r="M122">
            <v>5.7496999999999998</v>
          </cell>
          <cell r="N122">
            <v>620.47990000000004</v>
          </cell>
          <cell r="O122">
            <v>29.369499999999999</v>
          </cell>
          <cell r="P122">
            <v>25.2376</v>
          </cell>
          <cell r="Q122">
            <v>350.82749999999999</v>
          </cell>
          <cell r="R122">
            <v>3.7208999999999999</v>
          </cell>
          <cell r="S122">
            <v>861.01750000000004</v>
          </cell>
          <cell r="T122">
            <v>135.39500000000001</v>
          </cell>
          <cell r="U122">
            <v>41.9878</v>
          </cell>
          <cell r="V122">
            <v>221.74770000000001</v>
          </cell>
          <cell r="W122">
            <v>249.8518</v>
          </cell>
          <cell r="X122">
            <v>59.922499999999999</v>
          </cell>
          <cell r="Y122">
            <v>136.75909999999999</v>
          </cell>
          <cell r="Z122">
            <v>2.4375</v>
          </cell>
          <cell r="AA122">
            <v>1.8785000000000001</v>
          </cell>
          <cell r="AB122">
            <v>297.65949999999998</v>
          </cell>
          <cell r="AC122">
            <v>11.214399999999999</v>
          </cell>
          <cell r="AD122">
            <v>4.65E-2</v>
          </cell>
          <cell r="AE122">
            <v>10.414999999999999</v>
          </cell>
          <cell r="AF122">
            <v>18.280200000000001</v>
          </cell>
          <cell r="AG122">
            <v>1.5599000000000001</v>
          </cell>
          <cell r="AH122">
            <v>82.188000000000002</v>
          </cell>
          <cell r="AI122">
            <v>74.496899999999997</v>
          </cell>
          <cell r="AJ122">
            <v>14.105</v>
          </cell>
          <cell r="AK122">
            <v>53.584899999999998</v>
          </cell>
          <cell r="AL122">
            <v>317.7706</v>
          </cell>
          <cell r="AM122">
            <v>43.627099999999999</v>
          </cell>
          <cell r="AN122">
            <v>488.66759999999999</v>
          </cell>
          <cell r="AO122">
            <v>685.52779999999996</v>
          </cell>
        </row>
        <row r="123">
          <cell r="C123">
            <v>277.16390000000001</v>
          </cell>
          <cell r="D123">
            <v>35.512900000000002</v>
          </cell>
          <cell r="E123">
            <v>781.36810000000003</v>
          </cell>
          <cell r="F123">
            <v>11.7174</v>
          </cell>
          <cell r="G123">
            <v>121.1375</v>
          </cell>
          <cell r="H123">
            <v>4.0300000000000002E-2</v>
          </cell>
          <cell r="I123">
            <v>14.3409</v>
          </cell>
          <cell r="J123">
            <v>65.465599999999995</v>
          </cell>
          <cell r="K123">
            <v>541.58000000000004</v>
          </cell>
          <cell r="L123">
            <v>31.2316</v>
          </cell>
          <cell r="M123">
            <v>5.7496999999999998</v>
          </cell>
          <cell r="N123">
            <v>620.47990000000004</v>
          </cell>
          <cell r="O123">
            <v>29.369499999999999</v>
          </cell>
          <cell r="P123">
            <v>25.2376</v>
          </cell>
          <cell r="Q123">
            <v>350.82749999999999</v>
          </cell>
          <cell r="R123">
            <v>3.7208999999999999</v>
          </cell>
          <cell r="S123">
            <v>861.01750000000004</v>
          </cell>
          <cell r="T123">
            <v>135.39500000000001</v>
          </cell>
          <cell r="U123">
            <v>41.9878</v>
          </cell>
          <cell r="V123">
            <v>221.74770000000001</v>
          </cell>
          <cell r="W123">
            <v>249.8518</v>
          </cell>
          <cell r="X123">
            <v>59.922499999999999</v>
          </cell>
          <cell r="Y123">
            <v>136.75909999999999</v>
          </cell>
          <cell r="Z123">
            <v>2.4375</v>
          </cell>
          <cell r="AA123">
            <v>1.8785000000000001</v>
          </cell>
          <cell r="AB123">
            <v>297.65949999999998</v>
          </cell>
          <cell r="AC123">
            <v>11.214399999999999</v>
          </cell>
          <cell r="AD123">
            <v>4.65E-2</v>
          </cell>
          <cell r="AE123">
            <v>10.414999999999999</v>
          </cell>
          <cell r="AF123">
            <v>18.280200000000001</v>
          </cell>
          <cell r="AG123">
            <v>1.5599000000000001</v>
          </cell>
          <cell r="AH123">
            <v>82.188000000000002</v>
          </cell>
          <cell r="AI123">
            <v>74.496899999999997</v>
          </cell>
          <cell r="AJ123">
            <v>14.105</v>
          </cell>
          <cell r="AK123">
            <v>53.584899999999998</v>
          </cell>
          <cell r="AL123">
            <v>317.7706</v>
          </cell>
          <cell r="AM123">
            <v>43.627099999999999</v>
          </cell>
          <cell r="AN123">
            <v>488.66759999999999</v>
          </cell>
          <cell r="AO123">
            <v>685.52779999999996</v>
          </cell>
        </row>
        <row r="124">
          <cell r="C124">
            <v>277.16390000000001</v>
          </cell>
          <cell r="D124">
            <v>35.512900000000002</v>
          </cell>
          <cell r="E124">
            <v>781.36810000000003</v>
          </cell>
          <cell r="F124">
            <v>11.7174</v>
          </cell>
          <cell r="G124">
            <v>121.1375</v>
          </cell>
          <cell r="H124">
            <v>4.0300000000000002E-2</v>
          </cell>
          <cell r="I124">
            <v>14.3409</v>
          </cell>
          <cell r="J124">
            <v>65.465599999999995</v>
          </cell>
          <cell r="K124">
            <v>541.58000000000004</v>
          </cell>
          <cell r="L124">
            <v>31.2316</v>
          </cell>
          <cell r="M124">
            <v>5.7496999999999998</v>
          </cell>
          <cell r="N124">
            <v>620.47990000000004</v>
          </cell>
          <cell r="O124">
            <v>29.369499999999999</v>
          </cell>
          <cell r="P124">
            <v>25.2376</v>
          </cell>
          <cell r="Q124">
            <v>350.82749999999999</v>
          </cell>
          <cell r="R124">
            <v>3.7208999999999999</v>
          </cell>
          <cell r="S124">
            <v>861.01750000000004</v>
          </cell>
          <cell r="T124">
            <v>135.39500000000001</v>
          </cell>
          <cell r="U124">
            <v>41.9878</v>
          </cell>
          <cell r="V124">
            <v>221.74770000000001</v>
          </cell>
          <cell r="W124">
            <v>249.8518</v>
          </cell>
          <cell r="X124">
            <v>59.922499999999999</v>
          </cell>
          <cell r="Y124">
            <v>136.75909999999999</v>
          </cell>
          <cell r="Z124">
            <v>2.4375</v>
          </cell>
          <cell r="AA124">
            <v>1.8785000000000001</v>
          </cell>
          <cell r="AB124">
            <v>297.65949999999998</v>
          </cell>
          <cell r="AC124">
            <v>11.214399999999999</v>
          </cell>
          <cell r="AD124">
            <v>4.65E-2</v>
          </cell>
          <cell r="AE124">
            <v>10.414999999999999</v>
          </cell>
          <cell r="AF124">
            <v>18.280200000000001</v>
          </cell>
          <cell r="AG124">
            <v>1.5599000000000001</v>
          </cell>
          <cell r="AH124">
            <v>82.188000000000002</v>
          </cell>
          <cell r="AI124">
            <v>74.496899999999997</v>
          </cell>
          <cell r="AJ124">
            <v>14.105</v>
          </cell>
          <cell r="AK124">
            <v>53.584899999999998</v>
          </cell>
          <cell r="AL124">
            <v>317.7706</v>
          </cell>
          <cell r="AM124">
            <v>43.627099999999999</v>
          </cell>
          <cell r="AN124">
            <v>488.66759999999999</v>
          </cell>
          <cell r="AO124">
            <v>685.52779999999996</v>
          </cell>
        </row>
        <row r="125">
          <cell r="C125">
            <v>271.50371666666655</v>
          </cell>
          <cell r="D125">
            <v>35.118673333333327</v>
          </cell>
          <cell r="E125">
            <v>777.28839333333337</v>
          </cell>
          <cell r="F125">
            <v>11.743870000000003</v>
          </cell>
          <cell r="G125">
            <v>119.79289999999999</v>
          </cell>
          <cell r="H125">
            <v>4.0536666666666665E-2</v>
          </cell>
          <cell r="I125">
            <v>14.181749999999996</v>
          </cell>
          <cell r="J125">
            <v>64.750186666666693</v>
          </cell>
          <cell r="K125">
            <v>541.81799999999987</v>
          </cell>
          <cell r="L125">
            <v>30.884879999999995</v>
          </cell>
          <cell r="M125">
            <v>5.8188666666666657</v>
          </cell>
          <cell r="N125">
            <v>613.59252333333302</v>
          </cell>
          <cell r="O125">
            <v>29.043516666666669</v>
          </cell>
          <cell r="P125">
            <v>24.957430000000002</v>
          </cell>
          <cell r="Q125">
            <v>347.49292666666662</v>
          </cell>
          <cell r="R125">
            <v>3.7236100000000003</v>
          </cell>
          <cell r="S125">
            <v>858.62898666666683</v>
          </cell>
          <cell r="T125">
            <v>135.45449999999997</v>
          </cell>
          <cell r="U125">
            <v>42.099866666666671</v>
          </cell>
          <cell r="V125">
            <v>219.28629999999995</v>
          </cell>
          <cell r="W125">
            <v>247.07842333333343</v>
          </cell>
          <cell r="X125">
            <v>59.584453333333336</v>
          </cell>
          <cell r="Y125">
            <v>134.61921666666663</v>
          </cell>
          <cell r="Z125">
            <v>2.4104199999999998</v>
          </cell>
          <cell r="AA125">
            <v>1.8785733333333339</v>
          </cell>
          <cell r="AB125">
            <v>299.25273000000004</v>
          </cell>
          <cell r="AC125">
            <v>11.117906666666672</v>
          </cell>
          <cell r="AD125">
            <v>4.4913333333333326E-2</v>
          </cell>
          <cell r="AE125">
            <v>10.41957</v>
          </cell>
          <cell r="AF125">
            <v>18.100573333333333</v>
          </cell>
          <cell r="AG125">
            <v>1.5737266666666665</v>
          </cell>
          <cell r="AH125">
            <v>81.275713333333343</v>
          </cell>
          <cell r="AI125">
            <v>73.669973333333303</v>
          </cell>
          <cell r="AJ125">
            <v>13.987413333333331</v>
          </cell>
          <cell r="AK125">
            <v>53.096226666666666</v>
          </cell>
          <cell r="AL125">
            <v>316.33367666666669</v>
          </cell>
          <cell r="AM125">
            <v>43.779936666666664</v>
          </cell>
          <cell r="AN125">
            <v>483.24338333333338</v>
          </cell>
          <cell r="AO125">
            <v>686.8614266666666</v>
          </cell>
        </row>
        <row r="126">
          <cell r="C126">
            <v>277.16390000000001</v>
          </cell>
          <cell r="D126">
            <v>35.512900000000002</v>
          </cell>
          <cell r="E126">
            <v>781.36810000000003</v>
          </cell>
          <cell r="F126">
            <v>11.7174</v>
          </cell>
          <cell r="G126">
            <v>121.1375</v>
          </cell>
          <cell r="H126">
            <v>4.0300000000000002E-2</v>
          </cell>
          <cell r="I126">
            <v>14.3409</v>
          </cell>
          <cell r="J126">
            <v>65.465599999999995</v>
          </cell>
          <cell r="K126">
            <v>541.58000000000004</v>
          </cell>
          <cell r="L126">
            <v>31.2316</v>
          </cell>
          <cell r="M126">
            <v>5.7496999999999998</v>
          </cell>
          <cell r="N126">
            <v>620.47990000000004</v>
          </cell>
          <cell r="O126">
            <v>29.369499999999999</v>
          </cell>
          <cell r="P126">
            <v>25.2376</v>
          </cell>
          <cell r="Q126">
            <v>350.82749999999999</v>
          </cell>
          <cell r="R126">
            <v>3.7208999999999999</v>
          </cell>
          <cell r="S126">
            <v>861.01750000000004</v>
          </cell>
          <cell r="T126">
            <v>135.39500000000001</v>
          </cell>
          <cell r="U126">
            <v>41.9878</v>
          </cell>
          <cell r="V126">
            <v>221.74770000000001</v>
          </cell>
          <cell r="W126">
            <v>249.8518</v>
          </cell>
          <cell r="X126">
            <v>59.922499999999999</v>
          </cell>
          <cell r="Y126">
            <v>136.75909999999999</v>
          </cell>
          <cell r="Z126">
            <v>2.4375</v>
          </cell>
          <cell r="AA126">
            <v>1.8785000000000001</v>
          </cell>
          <cell r="AB126">
            <v>297.65949999999998</v>
          </cell>
          <cell r="AC126">
            <v>11.214399999999999</v>
          </cell>
          <cell r="AD126">
            <v>4.65E-2</v>
          </cell>
          <cell r="AE126">
            <v>10.414999999999999</v>
          </cell>
          <cell r="AF126">
            <v>18.280200000000001</v>
          </cell>
          <cell r="AG126">
            <v>1.5599000000000001</v>
          </cell>
          <cell r="AH126">
            <v>82.188000000000002</v>
          </cell>
          <cell r="AI126">
            <v>74.496899999999997</v>
          </cell>
          <cell r="AJ126">
            <v>14.105</v>
          </cell>
          <cell r="AK126">
            <v>53.584899999999998</v>
          </cell>
          <cell r="AL126">
            <v>317.7706</v>
          </cell>
          <cell r="AM126">
            <v>43.627099999999999</v>
          </cell>
          <cell r="AN126">
            <v>488.66759999999999</v>
          </cell>
          <cell r="AO126">
            <v>689.18129999999996</v>
          </cell>
        </row>
        <row r="127">
          <cell r="C127">
            <v>277.16390000000001</v>
          </cell>
          <cell r="D127">
            <v>35.512900000000002</v>
          </cell>
          <cell r="E127">
            <v>781.36810000000003</v>
          </cell>
          <cell r="F127">
            <v>11.7174</v>
          </cell>
          <cell r="G127">
            <v>121.1375</v>
          </cell>
          <cell r="H127">
            <v>4.0300000000000002E-2</v>
          </cell>
          <cell r="I127">
            <v>14.3409</v>
          </cell>
          <cell r="J127">
            <v>65.465599999999995</v>
          </cell>
          <cell r="K127">
            <v>541.58000000000004</v>
          </cell>
          <cell r="L127">
            <v>31.2316</v>
          </cell>
          <cell r="M127">
            <v>5.7496999999999998</v>
          </cell>
          <cell r="N127">
            <v>620.47990000000004</v>
          </cell>
          <cell r="O127">
            <v>29.369499999999999</v>
          </cell>
          <cell r="P127">
            <v>25.2376</v>
          </cell>
          <cell r="Q127">
            <v>350.82749999999999</v>
          </cell>
          <cell r="R127">
            <v>3.7208999999999999</v>
          </cell>
          <cell r="S127">
            <v>861.01750000000004</v>
          </cell>
          <cell r="T127">
            <v>135.39500000000001</v>
          </cell>
          <cell r="U127">
            <v>41.9878</v>
          </cell>
          <cell r="V127">
            <v>221.74770000000001</v>
          </cell>
          <cell r="W127">
            <v>249.8518</v>
          </cell>
          <cell r="X127">
            <v>59.922499999999999</v>
          </cell>
          <cell r="Y127">
            <v>136.75909999999999</v>
          </cell>
          <cell r="Z127">
            <v>2.4375</v>
          </cell>
          <cell r="AA127">
            <v>1.8785000000000001</v>
          </cell>
          <cell r="AB127">
            <v>297.65949999999998</v>
          </cell>
          <cell r="AC127">
            <v>11.214399999999999</v>
          </cell>
          <cell r="AD127">
            <v>4.65E-2</v>
          </cell>
          <cell r="AE127">
            <v>10.414999999999999</v>
          </cell>
          <cell r="AF127">
            <v>18.280200000000001</v>
          </cell>
          <cell r="AG127">
            <v>1.5599000000000001</v>
          </cell>
          <cell r="AH127">
            <v>82.188000000000002</v>
          </cell>
          <cell r="AI127">
            <v>74.496899999999997</v>
          </cell>
          <cell r="AJ127">
            <v>14.105</v>
          </cell>
          <cell r="AK127">
            <v>53.584899999999998</v>
          </cell>
          <cell r="AL127">
            <v>317.7706</v>
          </cell>
          <cell r="AM127">
            <v>43.627099999999999</v>
          </cell>
          <cell r="AN127">
            <v>488.66759999999999</v>
          </cell>
          <cell r="AO127">
            <v>689.18129999999996</v>
          </cell>
        </row>
        <row r="128">
          <cell r="C128">
            <v>277.16390000000001</v>
          </cell>
          <cell r="D128">
            <v>35.512900000000002</v>
          </cell>
          <cell r="E128">
            <v>781.36810000000003</v>
          </cell>
          <cell r="F128">
            <v>11.7174</v>
          </cell>
          <cell r="G128">
            <v>121.1375</v>
          </cell>
          <cell r="H128">
            <v>4.0300000000000002E-2</v>
          </cell>
          <cell r="I128">
            <v>14.3409</v>
          </cell>
          <cell r="J128">
            <v>65.465599999999995</v>
          </cell>
          <cell r="K128">
            <v>541.58000000000004</v>
          </cell>
          <cell r="L128">
            <v>31.2316</v>
          </cell>
          <cell r="M128">
            <v>5.7496999999999998</v>
          </cell>
          <cell r="N128">
            <v>620.47990000000004</v>
          </cell>
          <cell r="O128">
            <v>29.369499999999999</v>
          </cell>
          <cell r="P128">
            <v>25.2376</v>
          </cell>
          <cell r="Q128">
            <v>350.82749999999999</v>
          </cell>
          <cell r="R128">
            <v>3.7208999999999999</v>
          </cell>
          <cell r="S128">
            <v>861.01750000000004</v>
          </cell>
          <cell r="T128">
            <v>135.39500000000001</v>
          </cell>
          <cell r="U128">
            <v>41.9878</v>
          </cell>
          <cell r="V128">
            <v>221.74770000000001</v>
          </cell>
          <cell r="W128">
            <v>249.8518</v>
          </cell>
          <cell r="X128">
            <v>59.922499999999999</v>
          </cell>
          <cell r="Y128">
            <v>136.75909999999999</v>
          </cell>
          <cell r="Z128">
            <v>2.4375</v>
          </cell>
          <cell r="AA128">
            <v>1.8785000000000001</v>
          </cell>
          <cell r="AB128">
            <v>297.65949999999998</v>
          </cell>
          <cell r="AC128">
            <v>11.214399999999999</v>
          </cell>
          <cell r="AD128">
            <v>4.65E-2</v>
          </cell>
          <cell r="AE128">
            <v>10.414999999999999</v>
          </cell>
          <cell r="AF128">
            <v>18.280200000000001</v>
          </cell>
          <cell r="AG128">
            <v>1.5599000000000001</v>
          </cell>
          <cell r="AH128">
            <v>82.188000000000002</v>
          </cell>
          <cell r="AI128">
            <v>74.496899999999997</v>
          </cell>
          <cell r="AJ128">
            <v>14.105</v>
          </cell>
          <cell r="AK128">
            <v>53.584899999999998</v>
          </cell>
          <cell r="AL128">
            <v>317.7706</v>
          </cell>
          <cell r="AM128">
            <v>43.627099999999999</v>
          </cell>
          <cell r="AN128">
            <v>488.66759999999999</v>
          </cell>
          <cell r="AO128">
            <v>689.18129999999996</v>
          </cell>
        </row>
        <row r="129">
          <cell r="C129">
            <v>282.32799999999997</v>
          </cell>
          <cell r="D129">
            <v>35.039900000000003</v>
          </cell>
          <cell r="E129">
            <v>774.92729999999995</v>
          </cell>
          <cell r="F129">
            <v>11.712199999999999</v>
          </cell>
          <cell r="G129">
            <v>119.5243</v>
          </cell>
          <cell r="H129">
            <v>0.04</v>
          </cell>
          <cell r="I129">
            <v>14.15</v>
          </cell>
          <cell r="J129">
            <v>64.592799999999997</v>
          </cell>
          <cell r="K129">
            <v>541.57000000000005</v>
          </cell>
          <cell r="L129">
            <v>30.8156</v>
          </cell>
          <cell r="M129">
            <v>5.2931999999999997</v>
          </cell>
          <cell r="N129">
            <v>612.21659999999997</v>
          </cell>
          <cell r="O129">
            <v>28.978400000000001</v>
          </cell>
          <cell r="P129">
            <v>24.901499999999999</v>
          </cell>
          <cell r="Q129">
            <v>353.0754</v>
          </cell>
          <cell r="R129">
            <v>3.7183000000000002</v>
          </cell>
          <cell r="S129">
            <v>861.00160000000005</v>
          </cell>
          <cell r="T129">
            <v>135.39250000000001</v>
          </cell>
          <cell r="U129">
            <v>41.766199999999998</v>
          </cell>
          <cell r="V129">
            <v>218.7946</v>
          </cell>
          <cell r="W129">
            <v>246.52440000000001</v>
          </cell>
          <cell r="X129">
            <v>59.533200000000001</v>
          </cell>
          <cell r="Y129">
            <v>136.81010000000001</v>
          </cell>
          <cell r="Z129">
            <v>2.4049999999999998</v>
          </cell>
          <cell r="AA129">
            <v>1.8752</v>
          </cell>
          <cell r="AB129">
            <v>297.48259999999999</v>
          </cell>
          <cell r="AC129">
            <v>11.120699999999999</v>
          </cell>
          <cell r="AD129">
            <v>4.6399999999999997E-2</v>
          </cell>
          <cell r="AE129">
            <v>10.4148</v>
          </cell>
          <cell r="AF129">
            <v>18.0382</v>
          </cell>
          <cell r="AG129">
            <v>1.5599000000000001</v>
          </cell>
          <cell r="AH129">
            <v>81.093500000000006</v>
          </cell>
          <cell r="AI129">
            <v>73.504800000000003</v>
          </cell>
          <cell r="AJ129">
            <v>13.921200000000001</v>
          </cell>
          <cell r="AK129">
            <v>52.88</v>
          </cell>
          <cell r="AL129">
            <v>312.70499999999998</v>
          </cell>
          <cell r="AM129">
            <v>44.545400000000001</v>
          </cell>
          <cell r="AN129">
            <v>482.15980000000002</v>
          </cell>
          <cell r="AO129">
            <v>687.38149999999996</v>
          </cell>
        </row>
        <row r="130">
          <cell r="C130">
            <v>282.1592</v>
          </cell>
          <cell r="D130">
            <v>35.180999999999997</v>
          </cell>
          <cell r="E130">
            <v>777.54660000000001</v>
          </cell>
          <cell r="F130">
            <v>11.7119</v>
          </cell>
          <cell r="G130">
            <v>120.00539999999999</v>
          </cell>
          <cell r="H130">
            <v>3.9899999999999998E-2</v>
          </cell>
          <cell r="I130">
            <v>14.206899999999999</v>
          </cell>
          <cell r="J130">
            <v>64.848500000000001</v>
          </cell>
          <cell r="K130">
            <v>541.55999999999995</v>
          </cell>
          <cell r="L130">
            <v>30.939699999999998</v>
          </cell>
          <cell r="M130">
            <v>5.2671000000000001</v>
          </cell>
          <cell r="N130">
            <v>614.68079999999998</v>
          </cell>
          <cell r="O130">
            <v>29.094999999999999</v>
          </cell>
          <cell r="P130">
            <v>25.0017</v>
          </cell>
          <cell r="Q130">
            <v>353.71949999999998</v>
          </cell>
          <cell r="R130">
            <v>3.7181999999999999</v>
          </cell>
          <cell r="S130">
            <v>862.35670000000005</v>
          </cell>
          <cell r="T130">
            <v>135.38999999999999</v>
          </cell>
          <cell r="U130">
            <v>41.7194</v>
          </cell>
          <cell r="V130">
            <v>219.67519999999999</v>
          </cell>
          <cell r="W130">
            <v>247.51660000000001</v>
          </cell>
          <cell r="X130">
            <v>59.820900000000002</v>
          </cell>
          <cell r="Y130">
            <v>136.95660000000001</v>
          </cell>
          <cell r="Z130">
            <v>2.4146999999999998</v>
          </cell>
          <cell r="AA130">
            <v>1.87</v>
          </cell>
          <cell r="AB130">
            <v>297.1035</v>
          </cell>
          <cell r="AC130">
            <v>11.192600000000001</v>
          </cell>
          <cell r="AD130">
            <v>4.7399999999999998E-2</v>
          </cell>
          <cell r="AE130">
            <v>10.4146</v>
          </cell>
          <cell r="AF130">
            <v>18.4602</v>
          </cell>
          <cell r="AG130">
            <v>1.5599000000000001</v>
          </cell>
          <cell r="AH130">
            <v>81.419899999999998</v>
          </cell>
          <cell r="AI130">
            <v>73.800600000000003</v>
          </cell>
          <cell r="AJ130">
            <v>13.979200000000001</v>
          </cell>
          <cell r="AK130">
            <v>52.9923</v>
          </cell>
          <cell r="AL130">
            <v>313.6585</v>
          </cell>
          <cell r="AM130">
            <v>44.745399999999997</v>
          </cell>
          <cell r="AN130">
            <v>484.10050000000001</v>
          </cell>
          <cell r="AO130">
            <v>688.27470000000005</v>
          </cell>
        </row>
        <row r="131">
          <cell r="C131">
            <v>282.1592</v>
          </cell>
          <cell r="D131">
            <v>35.180999999999997</v>
          </cell>
          <cell r="E131">
            <v>777.54660000000001</v>
          </cell>
          <cell r="F131">
            <v>11.7119</v>
          </cell>
          <cell r="G131">
            <v>120.00539999999999</v>
          </cell>
          <cell r="H131">
            <v>3.9899999999999998E-2</v>
          </cell>
          <cell r="I131">
            <v>14.206899999999999</v>
          </cell>
          <cell r="J131">
            <v>64.848500000000001</v>
          </cell>
          <cell r="K131">
            <v>541.55999999999995</v>
          </cell>
          <cell r="L131">
            <v>30.939699999999998</v>
          </cell>
          <cell r="M131">
            <v>5.2671000000000001</v>
          </cell>
          <cell r="N131">
            <v>614.68079999999998</v>
          </cell>
          <cell r="O131">
            <v>29.094999999999999</v>
          </cell>
          <cell r="P131">
            <v>25.0017</v>
          </cell>
          <cell r="Q131">
            <v>353.71949999999998</v>
          </cell>
          <cell r="R131">
            <v>3.7181999999999999</v>
          </cell>
          <cell r="S131">
            <v>862.35670000000005</v>
          </cell>
          <cell r="T131">
            <v>135.38999999999999</v>
          </cell>
          <cell r="U131">
            <v>41.7194</v>
          </cell>
          <cell r="V131">
            <v>219.67519999999999</v>
          </cell>
          <cell r="W131">
            <v>247.51660000000001</v>
          </cell>
          <cell r="X131">
            <v>59.820900000000002</v>
          </cell>
          <cell r="Y131">
            <v>136.95660000000001</v>
          </cell>
          <cell r="Z131">
            <v>2.4146999999999998</v>
          </cell>
          <cell r="AA131">
            <v>1.87</v>
          </cell>
          <cell r="AB131">
            <v>297.1035</v>
          </cell>
          <cell r="AC131">
            <v>11.192600000000001</v>
          </cell>
          <cell r="AD131">
            <v>4.7399999999999998E-2</v>
          </cell>
          <cell r="AE131">
            <v>10.4146</v>
          </cell>
          <cell r="AF131">
            <v>18.4602</v>
          </cell>
          <cell r="AG131">
            <v>1.5599000000000001</v>
          </cell>
          <cell r="AH131">
            <v>81.419899999999998</v>
          </cell>
          <cell r="AI131">
            <v>73.800600000000003</v>
          </cell>
          <cell r="AJ131">
            <v>13.979200000000001</v>
          </cell>
          <cell r="AK131">
            <v>52.9923</v>
          </cell>
          <cell r="AL131">
            <v>313.6585</v>
          </cell>
          <cell r="AM131">
            <v>44.745399999999997</v>
          </cell>
          <cell r="AN131">
            <v>484.10050000000001</v>
          </cell>
          <cell r="AO131">
            <v>688.27470000000005</v>
          </cell>
        </row>
        <row r="132">
          <cell r="C132">
            <v>282.1592</v>
          </cell>
          <cell r="D132">
            <v>35.180999999999997</v>
          </cell>
          <cell r="E132">
            <v>777.54660000000001</v>
          </cell>
          <cell r="F132">
            <v>11.7119</v>
          </cell>
          <cell r="G132">
            <v>120.00539999999999</v>
          </cell>
          <cell r="H132">
            <v>3.9899999999999998E-2</v>
          </cell>
          <cell r="I132">
            <v>14.206899999999999</v>
          </cell>
          <cell r="J132">
            <v>64.848500000000001</v>
          </cell>
          <cell r="K132">
            <v>541.55999999999995</v>
          </cell>
          <cell r="L132">
            <v>30.939699999999998</v>
          </cell>
          <cell r="M132">
            <v>5.2671000000000001</v>
          </cell>
          <cell r="N132">
            <v>614.68079999999998</v>
          </cell>
          <cell r="O132">
            <v>29.094999999999999</v>
          </cell>
          <cell r="P132">
            <v>25.0017</v>
          </cell>
          <cell r="Q132">
            <v>353.71949999999998</v>
          </cell>
          <cell r="R132">
            <v>3.7181999999999999</v>
          </cell>
          <cell r="S132">
            <v>862.35670000000005</v>
          </cell>
          <cell r="T132">
            <v>135.38999999999999</v>
          </cell>
          <cell r="U132">
            <v>41.7194</v>
          </cell>
          <cell r="V132">
            <v>219.67519999999999</v>
          </cell>
          <cell r="W132">
            <v>247.51660000000001</v>
          </cell>
          <cell r="X132">
            <v>59.820900000000002</v>
          </cell>
          <cell r="Y132">
            <v>136.95660000000001</v>
          </cell>
          <cell r="Z132">
            <v>2.4146999999999998</v>
          </cell>
          <cell r="AA132">
            <v>1.87</v>
          </cell>
          <cell r="AB132">
            <v>297.1035</v>
          </cell>
          <cell r="AC132">
            <v>11.192600000000001</v>
          </cell>
          <cell r="AD132">
            <v>4.7399999999999998E-2</v>
          </cell>
          <cell r="AE132">
            <v>10.4146</v>
          </cell>
          <cell r="AF132">
            <v>18.4602</v>
          </cell>
          <cell r="AG132">
            <v>1.5599000000000001</v>
          </cell>
          <cell r="AH132">
            <v>81.419899999999998</v>
          </cell>
          <cell r="AI132">
            <v>73.800600000000003</v>
          </cell>
          <cell r="AJ132">
            <v>13.979200000000001</v>
          </cell>
          <cell r="AK132">
            <v>52.9923</v>
          </cell>
          <cell r="AL132">
            <v>313.6585</v>
          </cell>
          <cell r="AM132">
            <v>44.745399999999997</v>
          </cell>
          <cell r="AN132">
            <v>484.10050000000001</v>
          </cell>
          <cell r="AO132">
            <v>688.27470000000005</v>
          </cell>
        </row>
        <row r="133">
          <cell r="C133">
            <v>280.79289999999997</v>
          </cell>
          <cell r="D133">
            <v>35.098399999999998</v>
          </cell>
          <cell r="E133">
            <v>778.97400000000005</v>
          </cell>
          <cell r="F133">
            <v>11.710599999999999</v>
          </cell>
          <cell r="G133">
            <v>119.7236</v>
          </cell>
          <cell r="H133">
            <v>3.9800000000000002E-2</v>
          </cell>
          <cell r="I133">
            <v>14.1736</v>
          </cell>
          <cell r="J133">
            <v>64.698800000000006</v>
          </cell>
          <cell r="K133">
            <v>541.5</v>
          </cell>
          <cell r="L133">
            <v>30.867000000000001</v>
          </cell>
          <cell r="M133">
            <v>5.3348000000000004</v>
          </cell>
          <cell r="N133">
            <v>613.23760000000004</v>
          </cell>
          <cell r="O133">
            <v>29.026700000000002</v>
          </cell>
          <cell r="P133">
            <v>24.943000000000001</v>
          </cell>
          <cell r="Q133">
            <v>352.88900000000001</v>
          </cell>
          <cell r="R133">
            <v>3.714</v>
          </cell>
          <cell r="S133">
            <v>862.26110000000006</v>
          </cell>
          <cell r="T133">
            <v>135.375</v>
          </cell>
          <cell r="U133">
            <v>41.613799999999998</v>
          </cell>
          <cell r="V133">
            <v>219.15940000000001</v>
          </cell>
          <cell r="W133">
            <v>246.93549999999999</v>
          </cell>
          <cell r="X133">
            <v>59.780200000000001</v>
          </cell>
          <cell r="Y133">
            <v>137.16669999999999</v>
          </cell>
          <cell r="Z133">
            <v>2.4089999999999998</v>
          </cell>
          <cell r="AA133">
            <v>1.8697999999999999</v>
          </cell>
          <cell r="AB133">
            <v>297.4282</v>
          </cell>
          <cell r="AC133">
            <v>11.1686</v>
          </cell>
          <cell r="AD133">
            <v>4.7800000000000002E-2</v>
          </cell>
          <cell r="AE133">
            <v>10.413500000000001</v>
          </cell>
          <cell r="AF133">
            <v>18.555499999999999</v>
          </cell>
          <cell r="AG133">
            <v>1.5461</v>
          </cell>
          <cell r="AH133">
            <v>81.228700000000003</v>
          </cell>
          <cell r="AI133">
            <v>73.627399999999994</v>
          </cell>
          <cell r="AJ133">
            <v>13.982699999999999</v>
          </cell>
          <cell r="AK133">
            <v>53.021099999999997</v>
          </cell>
          <cell r="AL133">
            <v>312.96260000000001</v>
          </cell>
          <cell r="AM133">
            <v>44.636200000000002</v>
          </cell>
          <cell r="AN133">
            <v>482.96390000000002</v>
          </cell>
          <cell r="AO133">
            <v>688.19839999999999</v>
          </cell>
        </row>
        <row r="134">
          <cell r="C134">
            <v>281.52710000000002</v>
          </cell>
          <cell r="D134">
            <v>34.885300000000001</v>
          </cell>
          <cell r="E134">
            <v>776.12260000000003</v>
          </cell>
          <cell r="F134">
            <v>11.709099999999999</v>
          </cell>
          <cell r="G134">
            <v>118.99679999999999</v>
          </cell>
          <cell r="H134">
            <v>3.9800000000000002E-2</v>
          </cell>
          <cell r="I134">
            <v>14.0875</v>
          </cell>
          <cell r="J134">
            <v>64.310400000000001</v>
          </cell>
          <cell r="K134">
            <v>541.42999999999995</v>
          </cell>
          <cell r="L134">
            <v>30.679600000000001</v>
          </cell>
          <cell r="M134">
            <v>5.4124999999999996</v>
          </cell>
          <cell r="N134">
            <v>609.51469999999995</v>
          </cell>
          <cell r="O134">
            <v>28.8505</v>
          </cell>
          <cell r="P134">
            <v>24.791599999999999</v>
          </cell>
          <cell r="Q134">
            <v>350.97739999999999</v>
          </cell>
          <cell r="R134">
            <v>3.7134999999999998</v>
          </cell>
          <cell r="S134">
            <v>860.779</v>
          </cell>
          <cell r="T134">
            <v>135.35749999999999</v>
          </cell>
          <cell r="U134">
            <v>41.524799999999999</v>
          </cell>
          <cell r="V134">
            <v>217.82900000000001</v>
          </cell>
          <cell r="W134">
            <v>245.43639999999999</v>
          </cell>
          <cell r="X134">
            <v>59.601700000000001</v>
          </cell>
          <cell r="Y134">
            <v>137.14410000000001</v>
          </cell>
          <cell r="Z134">
            <v>2.3944000000000001</v>
          </cell>
          <cell r="AA134">
            <v>1.8695999999999999</v>
          </cell>
          <cell r="AB134">
            <v>296.68220000000002</v>
          </cell>
          <cell r="AC134">
            <v>11.0967</v>
          </cell>
          <cell r="AD134">
            <v>4.7300000000000002E-2</v>
          </cell>
          <cell r="AE134">
            <v>10.412100000000001</v>
          </cell>
          <cell r="AF134">
            <v>18.571300000000001</v>
          </cell>
          <cell r="AG134">
            <v>1.5459000000000001</v>
          </cell>
          <cell r="AH134">
            <v>80.735600000000005</v>
          </cell>
          <cell r="AI134">
            <v>73.180400000000006</v>
          </cell>
          <cell r="AJ134">
            <v>13.92</v>
          </cell>
          <cell r="AK134">
            <v>52.699199999999998</v>
          </cell>
          <cell r="AL134">
            <v>311.32490000000001</v>
          </cell>
          <cell r="AM134">
            <v>44.3611</v>
          </cell>
          <cell r="AN134">
            <v>480.03179999999998</v>
          </cell>
          <cell r="AO134">
            <v>686.69650000000001</v>
          </cell>
        </row>
        <row r="135">
          <cell r="C135">
            <v>281.52710000000002</v>
          </cell>
          <cell r="D135">
            <v>34.885300000000001</v>
          </cell>
          <cell r="E135">
            <v>776.12260000000003</v>
          </cell>
          <cell r="F135">
            <v>11.709099999999999</v>
          </cell>
          <cell r="G135">
            <v>118.99679999999999</v>
          </cell>
          <cell r="H135">
            <v>3.9800000000000002E-2</v>
          </cell>
          <cell r="I135">
            <v>14.0875</v>
          </cell>
          <cell r="J135">
            <v>64.310400000000001</v>
          </cell>
          <cell r="K135">
            <v>541.42999999999995</v>
          </cell>
          <cell r="L135">
            <v>30.679600000000001</v>
          </cell>
          <cell r="M135">
            <v>5.4124999999999996</v>
          </cell>
          <cell r="N135">
            <v>609.51469999999995</v>
          </cell>
          <cell r="O135">
            <v>28.8505</v>
          </cell>
          <cell r="P135">
            <v>24.791599999999999</v>
          </cell>
          <cell r="Q135">
            <v>350.97739999999999</v>
          </cell>
          <cell r="R135">
            <v>3.7134999999999998</v>
          </cell>
          <cell r="S135">
            <v>860.779</v>
          </cell>
          <cell r="T135">
            <v>135.35749999999999</v>
          </cell>
          <cell r="U135">
            <v>41.524799999999999</v>
          </cell>
          <cell r="V135">
            <v>217.82900000000001</v>
          </cell>
          <cell r="W135">
            <v>245.43639999999999</v>
          </cell>
          <cell r="X135">
            <v>59.601700000000001</v>
          </cell>
          <cell r="Y135">
            <v>137.14410000000001</v>
          </cell>
          <cell r="Z135">
            <v>2.3944000000000001</v>
          </cell>
          <cell r="AA135">
            <v>1.8695999999999999</v>
          </cell>
          <cell r="AB135">
            <v>296.68220000000002</v>
          </cell>
          <cell r="AC135">
            <v>11.0967</v>
          </cell>
          <cell r="AD135">
            <v>4.7300000000000002E-2</v>
          </cell>
          <cell r="AE135">
            <v>10.412100000000001</v>
          </cell>
          <cell r="AF135">
            <v>18.571300000000001</v>
          </cell>
          <cell r="AG135">
            <v>1.5459000000000001</v>
          </cell>
          <cell r="AH135">
            <v>80.735600000000005</v>
          </cell>
          <cell r="AI135">
            <v>73.180400000000006</v>
          </cell>
          <cell r="AJ135">
            <v>13.92</v>
          </cell>
          <cell r="AK135">
            <v>52.699199999999998</v>
          </cell>
          <cell r="AL135">
            <v>311.32490000000001</v>
          </cell>
          <cell r="AM135">
            <v>44.3611</v>
          </cell>
          <cell r="AN135">
            <v>480.03179999999998</v>
          </cell>
          <cell r="AO135">
            <v>686.69650000000001</v>
          </cell>
        </row>
        <row r="136">
          <cell r="C136">
            <v>283.14460000000003</v>
          </cell>
          <cell r="D136">
            <v>34.822299999999998</v>
          </cell>
          <cell r="E136">
            <v>769.99120000000005</v>
          </cell>
          <cell r="F136">
            <v>11.709099999999999</v>
          </cell>
          <cell r="G136">
            <v>118.782</v>
          </cell>
          <cell r="H136">
            <v>3.9800000000000002E-2</v>
          </cell>
          <cell r="I136">
            <v>14.062099999999999</v>
          </cell>
          <cell r="J136">
            <v>64.2012</v>
          </cell>
          <cell r="K136">
            <v>541.42999999999995</v>
          </cell>
          <cell r="L136">
            <v>30.624300000000002</v>
          </cell>
          <cell r="M136">
            <v>5.5433000000000003</v>
          </cell>
          <cell r="N136">
            <v>608.41470000000004</v>
          </cell>
          <cell r="O136">
            <v>28.798400000000001</v>
          </cell>
          <cell r="P136">
            <v>24.7468</v>
          </cell>
          <cell r="Q136">
            <v>351.62950000000001</v>
          </cell>
          <cell r="R136">
            <v>3.7134999999999998</v>
          </cell>
          <cell r="S136">
            <v>860.779</v>
          </cell>
          <cell r="T136">
            <v>135.35749999999999</v>
          </cell>
          <cell r="U136">
            <v>41.494599999999998</v>
          </cell>
          <cell r="V136">
            <v>217.4358</v>
          </cell>
          <cell r="W136">
            <v>244.99350000000001</v>
          </cell>
          <cell r="X136">
            <v>59.3688</v>
          </cell>
          <cell r="Y136">
            <v>136.0763</v>
          </cell>
          <cell r="Z136">
            <v>2.3900999999999999</v>
          </cell>
          <cell r="AA136">
            <v>1.8702000000000001</v>
          </cell>
          <cell r="AB136">
            <v>298.13690000000003</v>
          </cell>
          <cell r="AC136">
            <v>11.0769</v>
          </cell>
          <cell r="AD136">
            <v>4.7199999999999999E-2</v>
          </cell>
          <cell r="AE136">
            <v>10.412100000000001</v>
          </cell>
          <cell r="AF136">
            <v>18.531400000000001</v>
          </cell>
          <cell r="AG136">
            <v>1.5459000000000001</v>
          </cell>
          <cell r="AH136">
            <v>80.5899</v>
          </cell>
          <cell r="AI136">
            <v>73.048299999999998</v>
          </cell>
          <cell r="AJ136">
            <v>13.9224</v>
          </cell>
          <cell r="AK136">
            <v>52.815199999999997</v>
          </cell>
          <cell r="AL136">
            <v>311.06569999999999</v>
          </cell>
          <cell r="AM136">
            <v>44.297499999999999</v>
          </cell>
          <cell r="AN136">
            <v>479.16559999999998</v>
          </cell>
          <cell r="AO136">
            <v>685.82060000000001</v>
          </cell>
        </row>
        <row r="137">
          <cell r="C137">
            <v>283.67360000000002</v>
          </cell>
          <cell r="D137">
            <v>34.514200000000002</v>
          </cell>
          <cell r="E137">
            <v>768.36490000000003</v>
          </cell>
          <cell r="F137">
            <v>11.7049</v>
          </cell>
          <cell r="G137">
            <v>117.7312</v>
          </cell>
          <cell r="H137">
            <v>3.9800000000000002E-2</v>
          </cell>
          <cell r="I137">
            <v>13.9377</v>
          </cell>
          <cell r="J137">
            <v>63.646000000000001</v>
          </cell>
          <cell r="K137">
            <v>541.35</v>
          </cell>
          <cell r="L137">
            <v>30.353300000000001</v>
          </cell>
          <cell r="M137">
            <v>5.4878999999999998</v>
          </cell>
          <cell r="N137">
            <v>603.03210000000001</v>
          </cell>
          <cell r="O137">
            <v>28.543600000000001</v>
          </cell>
          <cell r="P137">
            <v>24.527899999999999</v>
          </cell>
          <cell r="Q137">
            <v>351.04320000000001</v>
          </cell>
          <cell r="R137">
            <v>3.7130000000000001</v>
          </cell>
          <cell r="S137">
            <v>857.9239</v>
          </cell>
          <cell r="T137">
            <v>135.33750000000001</v>
          </cell>
          <cell r="U137">
            <v>41.3949</v>
          </cell>
          <cell r="V137">
            <v>215.51220000000001</v>
          </cell>
          <cell r="W137">
            <v>242.82599999999999</v>
          </cell>
          <cell r="X137">
            <v>59.2288</v>
          </cell>
          <cell r="Y137">
            <v>135.9846</v>
          </cell>
          <cell r="Z137">
            <v>2.3689</v>
          </cell>
          <cell r="AA137">
            <v>1.8693</v>
          </cell>
          <cell r="AB137">
            <v>298.75220000000002</v>
          </cell>
          <cell r="AC137">
            <v>10.982699999999999</v>
          </cell>
          <cell r="AD137">
            <v>4.7100000000000003E-2</v>
          </cell>
          <cell r="AE137">
            <v>10.410600000000001</v>
          </cell>
          <cell r="AF137">
            <v>18.450199999999999</v>
          </cell>
          <cell r="AG137">
            <v>1.5457000000000001</v>
          </cell>
          <cell r="AH137">
            <v>79.876900000000006</v>
          </cell>
          <cell r="AI137">
            <v>72.402100000000004</v>
          </cell>
          <cell r="AJ137">
            <v>13.81</v>
          </cell>
          <cell r="AK137">
            <v>52.948999999999998</v>
          </cell>
          <cell r="AL137">
            <v>309.33780000000002</v>
          </cell>
          <cell r="AM137">
            <v>44.240900000000003</v>
          </cell>
          <cell r="AN137">
            <v>474.9264</v>
          </cell>
          <cell r="AO137">
            <v>682.86400000000003</v>
          </cell>
        </row>
        <row r="138">
          <cell r="C138">
            <v>283.67360000000002</v>
          </cell>
          <cell r="D138">
            <v>34.514200000000002</v>
          </cell>
          <cell r="E138">
            <v>768.36490000000003</v>
          </cell>
          <cell r="F138">
            <v>11.7049</v>
          </cell>
          <cell r="G138">
            <v>117.7312</v>
          </cell>
          <cell r="H138">
            <v>3.9800000000000002E-2</v>
          </cell>
          <cell r="I138">
            <v>13.9377</v>
          </cell>
          <cell r="J138">
            <v>63.646000000000001</v>
          </cell>
          <cell r="K138">
            <v>541.35</v>
          </cell>
          <cell r="L138">
            <v>30.353300000000001</v>
          </cell>
          <cell r="M138">
            <v>5.4878999999999998</v>
          </cell>
          <cell r="N138">
            <v>603.03210000000001</v>
          </cell>
          <cell r="O138">
            <v>28.543600000000001</v>
          </cell>
          <cell r="P138">
            <v>24.527899999999999</v>
          </cell>
          <cell r="Q138">
            <v>351.04320000000001</v>
          </cell>
          <cell r="R138">
            <v>3.7130000000000001</v>
          </cell>
          <cell r="S138">
            <v>857.9239</v>
          </cell>
          <cell r="T138">
            <v>135.33750000000001</v>
          </cell>
          <cell r="U138">
            <v>41.3949</v>
          </cell>
          <cell r="V138">
            <v>215.51220000000001</v>
          </cell>
          <cell r="W138">
            <v>242.82599999999999</v>
          </cell>
          <cell r="X138">
            <v>59.2288</v>
          </cell>
          <cell r="Y138">
            <v>135.9846</v>
          </cell>
          <cell r="Z138">
            <v>2.3689</v>
          </cell>
          <cell r="AA138">
            <v>1.8693</v>
          </cell>
          <cell r="AB138">
            <v>298.75220000000002</v>
          </cell>
          <cell r="AC138">
            <v>10.982699999999999</v>
          </cell>
          <cell r="AD138">
            <v>4.7100000000000003E-2</v>
          </cell>
          <cell r="AE138">
            <v>10.410600000000001</v>
          </cell>
          <cell r="AF138">
            <v>18.450199999999999</v>
          </cell>
          <cell r="AG138">
            <v>1.5457000000000001</v>
          </cell>
          <cell r="AH138">
            <v>79.876900000000006</v>
          </cell>
          <cell r="AI138">
            <v>72.402100000000004</v>
          </cell>
          <cell r="AJ138">
            <v>13.81</v>
          </cell>
          <cell r="AK138">
            <v>52.948999999999998</v>
          </cell>
          <cell r="AL138">
            <v>309.33780000000002</v>
          </cell>
          <cell r="AM138">
            <v>44.240900000000003</v>
          </cell>
          <cell r="AN138">
            <v>474.9264</v>
          </cell>
          <cell r="AO138">
            <v>682.86400000000003</v>
          </cell>
        </row>
        <row r="139">
          <cell r="C139">
            <v>283.67360000000002</v>
          </cell>
          <cell r="D139">
            <v>34.514200000000002</v>
          </cell>
          <cell r="E139">
            <v>768.36490000000003</v>
          </cell>
          <cell r="F139">
            <v>11.7049</v>
          </cell>
          <cell r="G139">
            <v>117.7312</v>
          </cell>
          <cell r="H139">
            <v>3.9800000000000002E-2</v>
          </cell>
          <cell r="I139">
            <v>13.9377</v>
          </cell>
          <cell r="J139">
            <v>63.646000000000001</v>
          </cell>
          <cell r="K139">
            <v>541.35</v>
          </cell>
          <cell r="L139">
            <v>30.353300000000001</v>
          </cell>
          <cell r="M139">
            <v>5.4878999999999998</v>
          </cell>
          <cell r="N139">
            <v>603.03210000000001</v>
          </cell>
          <cell r="O139">
            <v>28.543600000000001</v>
          </cell>
          <cell r="P139">
            <v>24.527899999999999</v>
          </cell>
          <cell r="Q139">
            <v>351.04320000000001</v>
          </cell>
          <cell r="R139">
            <v>3.7130000000000001</v>
          </cell>
          <cell r="S139">
            <v>857.9239</v>
          </cell>
          <cell r="T139">
            <v>135.33750000000001</v>
          </cell>
          <cell r="U139">
            <v>41.3949</v>
          </cell>
          <cell r="V139">
            <v>215.51220000000001</v>
          </cell>
          <cell r="W139">
            <v>242.82599999999999</v>
          </cell>
          <cell r="X139">
            <v>59.2288</v>
          </cell>
          <cell r="Y139">
            <v>135.9846</v>
          </cell>
          <cell r="Z139">
            <v>2.3689</v>
          </cell>
          <cell r="AA139">
            <v>1.8693</v>
          </cell>
          <cell r="AB139">
            <v>298.75220000000002</v>
          </cell>
          <cell r="AC139">
            <v>10.982699999999999</v>
          </cell>
          <cell r="AD139">
            <v>4.7100000000000003E-2</v>
          </cell>
          <cell r="AE139">
            <v>10.410600000000001</v>
          </cell>
          <cell r="AF139">
            <v>18.450199999999999</v>
          </cell>
          <cell r="AG139">
            <v>1.5457000000000001</v>
          </cell>
          <cell r="AH139">
            <v>79.876900000000006</v>
          </cell>
          <cell r="AI139">
            <v>72.402100000000004</v>
          </cell>
          <cell r="AJ139">
            <v>13.81</v>
          </cell>
          <cell r="AK139">
            <v>52.948999999999998</v>
          </cell>
          <cell r="AL139">
            <v>309.33780000000002</v>
          </cell>
          <cell r="AM139">
            <v>44.240900000000003</v>
          </cell>
          <cell r="AN139">
            <v>474.9264</v>
          </cell>
          <cell r="AO139">
            <v>682.86400000000003</v>
          </cell>
        </row>
        <row r="140">
          <cell r="C140">
            <v>279.9828</v>
          </cell>
          <cell r="D140">
            <v>34.4009</v>
          </cell>
          <cell r="E140">
            <v>766.95860000000005</v>
          </cell>
          <cell r="F140">
            <v>11.703799999999999</v>
          </cell>
          <cell r="G140">
            <v>117.3446</v>
          </cell>
          <cell r="H140">
            <v>3.9699999999999999E-2</v>
          </cell>
          <cell r="I140">
            <v>13.8919</v>
          </cell>
          <cell r="J140">
            <v>63.442900000000002</v>
          </cell>
          <cell r="K140">
            <v>541.29999999999995</v>
          </cell>
          <cell r="L140">
            <v>30.253699999999998</v>
          </cell>
          <cell r="M140">
            <v>5.5049000000000001</v>
          </cell>
          <cell r="N140">
            <v>601.05190000000005</v>
          </cell>
          <cell r="O140">
            <v>28.4499</v>
          </cell>
          <cell r="P140">
            <v>24.447399999999998</v>
          </cell>
          <cell r="Q140">
            <v>348.57650000000001</v>
          </cell>
          <cell r="R140">
            <v>3.7075</v>
          </cell>
          <cell r="S140">
            <v>855.13430000000005</v>
          </cell>
          <cell r="T140">
            <v>135.32499999999999</v>
          </cell>
          <cell r="U140">
            <v>41.371099999999998</v>
          </cell>
          <cell r="V140">
            <v>214.80449999999999</v>
          </cell>
          <cell r="W140">
            <v>242.02860000000001</v>
          </cell>
          <cell r="X140">
            <v>59.244900000000001</v>
          </cell>
          <cell r="Y140">
            <v>134.58240000000001</v>
          </cell>
          <cell r="Z140">
            <v>2.3611</v>
          </cell>
          <cell r="AA140">
            <v>1.8672</v>
          </cell>
          <cell r="AB140">
            <v>297.86489999999998</v>
          </cell>
          <cell r="AC140">
            <v>10.9505</v>
          </cell>
          <cell r="AD140">
            <v>4.7399999999999998E-2</v>
          </cell>
          <cell r="AE140">
            <v>10.409599999999999</v>
          </cell>
          <cell r="AF140">
            <v>18.3917</v>
          </cell>
          <cell r="AG140">
            <v>1.5387</v>
          </cell>
          <cell r="AH140">
            <v>79.614599999999996</v>
          </cell>
          <cell r="AI140">
            <v>72.164299999999997</v>
          </cell>
          <cell r="AJ140">
            <v>13.769500000000001</v>
          </cell>
          <cell r="AK140">
            <v>52.581699999999998</v>
          </cell>
          <cell r="AL140">
            <v>308.8451</v>
          </cell>
          <cell r="AM140">
            <v>43.984999999999999</v>
          </cell>
          <cell r="AN140">
            <v>473.36689999999999</v>
          </cell>
          <cell r="AO140">
            <v>682.01120000000003</v>
          </cell>
        </row>
        <row r="141">
          <cell r="C141">
            <v>279.79340000000002</v>
          </cell>
          <cell r="D141">
            <v>34.4895</v>
          </cell>
          <cell r="E141">
            <v>767.31700000000001</v>
          </cell>
          <cell r="F141">
            <v>11.703099999999999</v>
          </cell>
          <cell r="G141">
            <v>117.6467</v>
          </cell>
          <cell r="H141">
            <v>3.9800000000000002E-2</v>
          </cell>
          <cell r="I141">
            <v>13.9277</v>
          </cell>
          <cell r="J141">
            <v>63.605400000000003</v>
          </cell>
          <cell r="K141">
            <v>541.27</v>
          </cell>
          <cell r="L141">
            <v>30.331499999999998</v>
          </cell>
          <cell r="M141">
            <v>5.4294000000000002</v>
          </cell>
          <cell r="N141">
            <v>602.59929999999997</v>
          </cell>
          <cell r="O141">
            <v>28.523199999999999</v>
          </cell>
          <cell r="P141">
            <v>24.510300000000001</v>
          </cell>
          <cell r="Q141">
            <v>348.42189999999999</v>
          </cell>
          <cell r="R141">
            <v>3.7073</v>
          </cell>
          <cell r="S141">
            <v>852.39369999999997</v>
          </cell>
          <cell r="T141">
            <v>135.3175</v>
          </cell>
          <cell r="U141">
            <v>41.366999999999997</v>
          </cell>
          <cell r="V141">
            <v>215.35749999999999</v>
          </cell>
          <cell r="W141">
            <v>242.65170000000001</v>
          </cell>
          <cell r="X141">
            <v>59.182600000000001</v>
          </cell>
          <cell r="Y141">
            <v>134.8331</v>
          </cell>
          <cell r="Z141">
            <v>2.3672</v>
          </cell>
          <cell r="AA141">
            <v>1.8638999999999999</v>
          </cell>
          <cell r="AB141">
            <v>297.56439999999998</v>
          </cell>
          <cell r="AC141">
            <v>10.988799999999999</v>
          </cell>
          <cell r="AD141">
            <v>4.7500000000000001E-2</v>
          </cell>
          <cell r="AE141">
            <v>10.409000000000001</v>
          </cell>
          <cell r="AF141">
            <v>18.376999999999999</v>
          </cell>
          <cell r="AG141">
            <v>1.5387</v>
          </cell>
          <cell r="AH141">
            <v>79.819599999999994</v>
          </cell>
          <cell r="AI141">
            <v>72.350099999999998</v>
          </cell>
          <cell r="AJ141">
            <v>13.789300000000001</v>
          </cell>
          <cell r="AK141">
            <v>52.734699999999997</v>
          </cell>
          <cell r="AL141">
            <v>309.80189999999999</v>
          </cell>
          <cell r="AM141">
            <v>43.801200000000001</v>
          </cell>
          <cell r="AN141">
            <v>474.58550000000002</v>
          </cell>
          <cell r="AO141">
            <v>682.16759999999999</v>
          </cell>
        </row>
        <row r="142">
          <cell r="C142">
            <v>282.55540000000002</v>
          </cell>
          <cell r="D142">
            <v>34.747799999999998</v>
          </cell>
          <cell r="E142">
            <v>772.06560000000002</v>
          </cell>
          <cell r="F142">
            <v>11.7027</v>
          </cell>
          <cell r="G142">
            <v>118.5279</v>
          </cell>
          <cell r="H142">
            <v>3.9800000000000002E-2</v>
          </cell>
          <cell r="I142">
            <v>14.032</v>
          </cell>
          <cell r="J142">
            <v>64.075800000000001</v>
          </cell>
          <cell r="K142">
            <v>541.25</v>
          </cell>
          <cell r="L142">
            <v>30.558700000000002</v>
          </cell>
          <cell r="M142">
            <v>5.4063999999999997</v>
          </cell>
          <cell r="N142">
            <v>607.11289999999997</v>
          </cell>
          <cell r="O142">
            <v>28.736799999999999</v>
          </cell>
          <cell r="P142">
            <v>24.693899999999999</v>
          </cell>
          <cell r="Q142">
            <v>349.87580000000003</v>
          </cell>
          <cell r="R142">
            <v>3.7071999999999998</v>
          </cell>
          <cell r="S142">
            <v>852.36220000000003</v>
          </cell>
          <cell r="T142">
            <v>135.3125</v>
          </cell>
          <cell r="U142">
            <v>41.365400000000001</v>
          </cell>
          <cell r="V142">
            <v>216.97059999999999</v>
          </cell>
          <cell r="W142">
            <v>244.4692</v>
          </cell>
          <cell r="X142">
            <v>59.518300000000004</v>
          </cell>
          <cell r="Y142">
            <v>135.88159999999999</v>
          </cell>
          <cell r="Z142">
            <v>2.3849999999999998</v>
          </cell>
          <cell r="AA142">
            <v>1.8651</v>
          </cell>
          <cell r="AB142">
            <v>298.53910000000002</v>
          </cell>
          <cell r="AC142">
            <v>11.0578</v>
          </cell>
          <cell r="AD142">
            <v>4.8000000000000001E-2</v>
          </cell>
          <cell r="AE142">
            <v>10.4087</v>
          </cell>
          <cell r="AF142">
            <v>18.499600000000001</v>
          </cell>
          <cell r="AG142">
            <v>1.5386</v>
          </cell>
          <cell r="AH142">
            <v>80.417400000000001</v>
          </cell>
          <cell r="AI142">
            <v>72.891999999999996</v>
          </cell>
          <cell r="AJ142">
            <v>13.919700000000001</v>
          </cell>
          <cell r="AK142">
            <v>52.709699999999998</v>
          </cell>
          <cell r="AL142">
            <v>311.9187</v>
          </cell>
          <cell r="AM142">
            <v>43.761699999999998</v>
          </cell>
          <cell r="AN142">
            <v>478.14030000000002</v>
          </cell>
          <cell r="AO142">
            <v>683.78150000000005</v>
          </cell>
        </row>
        <row r="143">
          <cell r="C143">
            <v>285.89060000000001</v>
          </cell>
          <cell r="D143">
            <v>34.671799999999998</v>
          </cell>
          <cell r="E143">
            <v>773.87549999999999</v>
          </cell>
          <cell r="F143">
            <v>11.702299999999999</v>
          </cell>
          <cell r="G143">
            <v>118.26860000000001</v>
          </cell>
          <cell r="H143">
            <v>3.9800000000000002E-2</v>
          </cell>
          <cell r="I143">
            <v>14.001300000000001</v>
          </cell>
          <cell r="J143">
            <v>63.935699999999997</v>
          </cell>
          <cell r="K143">
            <v>541.23</v>
          </cell>
          <cell r="L143">
            <v>30.491900000000001</v>
          </cell>
          <cell r="M143">
            <v>5.4203000000000001</v>
          </cell>
          <cell r="N143">
            <v>605.78470000000004</v>
          </cell>
          <cell r="O143">
            <v>28.6739</v>
          </cell>
          <cell r="P143">
            <v>24.639900000000001</v>
          </cell>
          <cell r="Q143">
            <v>352.35910000000001</v>
          </cell>
          <cell r="R143">
            <v>3.7071000000000001</v>
          </cell>
          <cell r="S143">
            <v>852.33069999999998</v>
          </cell>
          <cell r="T143">
            <v>135.3075</v>
          </cell>
          <cell r="U143">
            <v>41.366100000000003</v>
          </cell>
          <cell r="V143">
            <v>216.49590000000001</v>
          </cell>
          <cell r="W143">
            <v>243.93440000000001</v>
          </cell>
          <cell r="X143">
            <v>59.614400000000003</v>
          </cell>
          <cell r="Y143">
            <v>136.20760000000001</v>
          </cell>
          <cell r="Z143">
            <v>2.3797000000000001</v>
          </cell>
          <cell r="AA143">
            <v>1.8617999999999999</v>
          </cell>
          <cell r="AB143">
            <v>299.19369999999998</v>
          </cell>
          <cell r="AC143">
            <v>11.0405</v>
          </cell>
          <cell r="AD143">
            <v>4.8500000000000001E-2</v>
          </cell>
          <cell r="AE143">
            <v>10.408300000000001</v>
          </cell>
          <cell r="AF143">
            <v>18.531500000000001</v>
          </cell>
          <cell r="AG143">
            <v>1.5385</v>
          </cell>
          <cell r="AH143">
            <v>80.241500000000002</v>
          </cell>
          <cell r="AI143">
            <v>72.732500000000002</v>
          </cell>
          <cell r="AJ143">
            <v>13.9001</v>
          </cell>
          <cell r="AK143">
            <v>52.824399999999997</v>
          </cell>
          <cell r="AL143">
            <v>311.21609999999998</v>
          </cell>
          <cell r="AM143">
            <v>43.939399999999999</v>
          </cell>
          <cell r="AN143">
            <v>477.0942</v>
          </cell>
          <cell r="AO143">
            <v>684.31989999999996</v>
          </cell>
        </row>
        <row r="144">
          <cell r="C144">
            <v>284.67</v>
          </cell>
          <cell r="D144">
            <v>34.521700000000003</v>
          </cell>
          <cell r="E144">
            <v>774.04070000000002</v>
          </cell>
          <cell r="F144">
            <v>11.7021</v>
          </cell>
          <cell r="G144">
            <v>117.75660000000001</v>
          </cell>
          <cell r="H144">
            <v>3.9800000000000002E-2</v>
          </cell>
          <cell r="I144">
            <v>13.9407</v>
          </cell>
          <cell r="J144">
            <v>63.6691</v>
          </cell>
          <cell r="K144">
            <v>541.22</v>
          </cell>
          <cell r="L144">
            <v>30.3599</v>
          </cell>
          <cell r="M144">
            <v>5.3766999999999996</v>
          </cell>
          <cell r="N144">
            <v>603.16210000000001</v>
          </cell>
          <cell r="O144">
            <v>28.549800000000001</v>
          </cell>
          <cell r="P144">
            <v>24.533200000000001</v>
          </cell>
          <cell r="Q144">
            <v>352.23849999999999</v>
          </cell>
          <cell r="R144">
            <v>3.7069999999999999</v>
          </cell>
          <cell r="S144">
            <v>856.36080000000004</v>
          </cell>
          <cell r="T144">
            <v>135.30500000000001</v>
          </cell>
          <cell r="U144">
            <v>41.349499999999999</v>
          </cell>
          <cell r="V144">
            <v>215.55869999999999</v>
          </cell>
          <cell r="W144">
            <v>242.8784</v>
          </cell>
          <cell r="X144">
            <v>59.673200000000001</v>
          </cell>
          <cell r="Y144">
            <v>136.3184</v>
          </cell>
          <cell r="Z144">
            <v>2.3694000000000002</v>
          </cell>
          <cell r="AA144">
            <v>1.8605</v>
          </cell>
          <cell r="AB144">
            <v>299.02350000000001</v>
          </cell>
          <cell r="AC144">
            <v>10.9762</v>
          </cell>
          <cell r="AD144">
            <v>4.8599999999999997E-2</v>
          </cell>
          <cell r="AE144">
            <v>10.408099999999999</v>
          </cell>
          <cell r="AF144">
            <v>18.415500000000002</v>
          </cell>
          <cell r="AG144">
            <v>1.5385</v>
          </cell>
          <cell r="AH144">
            <v>79.894099999999995</v>
          </cell>
          <cell r="AI144">
            <v>72.417699999999996</v>
          </cell>
          <cell r="AJ144">
            <v>13.827500000000001</v>
          </cell>
          <cell r="AK144">
            <v>52.710700000000003</v>
          </cell>
          <cell r="AL144">
            <v>309.64659999999998</v>
          </cell>
          <cell r="AM144">
            <v>43.842100000000002</v>
          </cell>
          <cell r="AN144">
            <v>475.02879999999999</v>
          </cell>
          <cell r="AO144">
            <v>682.75260000000003</v>
          </cell>
        </row>
        <row r="145">
          <cell r="C145">
            <v>284.67</v>
          </cell>
          <cell r="D145">
            <v>34.521700000000003</v>
          </cell>
          <cell r="E145">
            <v>774.04070000000002</v>
          </cell>
          <cell r="F145">
            <v>11.7021</v>
          </cell>
          <cell r="G145">
            <v>117.75660000000001</v>
          </cell>
          <cell r="H145">
            <v>3.9800000000000002E-2</v>
          </cell>
          <cell r="I145">
            <v>13.9407</v>
          </cell>
          <cell r="J145">
            <v>63.6691</v>
          </cell>
          <cell r="K145">
            <v>541.22</v>
          </cell>
          <cell r="L145">
            <v>30.3599</v>
          </cell>
          <cell r="M145">
            <v>5.3766999999999996</v>
          </cell>
          <cell r="N145">
            <v>603.16210000000001</v>
          </cell>
          <cell r="O145">
            <v>28.549800000000001</v>
          </cell>
          <cell r="P145">
            <v>24.533200000000001</v>
          </cell>
          <cell r="Q145">
            <v>352.23849999999999</v>
          </cell>
          <cell r="R145">
            <v>3.7069999999999999</v>
          </cell>
          <cell r="S145">
            <v>856.36080000000004</v>
          </cell>
          <cell r="T145">
            <v>135.30500000000001</v>
          </cell>
          <cell r="U145">
            <v>41.349499999999999</v>
          </cell>
          <cell r="V145">
            <v>215.55869999999999</v>
          </cell>
          <cell r="W145">
            <v>242.8784</v>
          </cell>
          <cell r="X145">
            <v>59.673200000000001</v>
          </cell>
          <cell r="Y145">
            <v>136.3184</v>
          </cell>
          <cell r="Z145">
            <v>2.3694000000000002</v>
          </cell>
          <cell r="AA145">
            <v>1.8605</v>
          </cell>
          <cell r="AB145">
            <v>299.02350000000001</v>
          </cell>
          <cell r="AC145">
            <v>10.9762</v>
          </cell>
          <cell r="AD145">
            <v>4.8599999999999997E-2</v>
          </cell>
          <cell r="AE145">
            <v>10.408099999999999</v>
          </cell>
          <cell r="AF145">
            <v>18.415500000000002</v>
          </cell>
          <cell r="AG145">
            <v>1.5385</v>
          </cell>
          <cell r="AH145">
            <v>79.894099999999995</v>
          </cell>
          <cell r="AI145">
            <v>72.417699999999996</v>
          </cell>
          <cell r="AJ145">
            <v>13.827500000000001</v>
          </cell>
          <cell r="AK145">
            <v>52.710700000000003</v>
          </cell>
          <cell r="AL145">
            <v>309.64659999999998</v>
          </cell>
          <cell r="AM145">
            <v>43.842100000000002</v>
          </cell>
          <cell r="AN145">
            <v>475.02879999999999</v>
          </cell>
          <cell r="AO145">
            <v>682.75260000000003</v>
          </cell>
        </row>
        <row r="146">
          <cell r="C146">
            <v>284.67</v>
          </cell>
          <cell r="D146">
            <v>34.521700000000003</v>
          </cell>
          <cell r="E146">
            <v>774.04070000000002</v>
          </cell>
          <cell r="F146">
            <v>11.7021</v>
          </cell>
          <cell r="G146">
            <v>117.75660000000001</v>
          </cell>
          <cell r="H146">
            <v>3.9800000000000002E-2</v>
          </cell>
          <cell r="I146">
            <v>13.9407</v>
          </cell>
          <cell r="J146">
            <v>63.6691</v>
          </cell>
          <cell r="K146">
            <v>541.22</v>
          </cell>
          <cell r="L146">
            <v>30.3599</v>
          </cell>
          <cell r="M146">
            <v>5.3766999999999996</v>
          </cell>
          <cell r="N146">
            <v>603.16210000000001</v>
          </cell>
          <cell r="O146">
            <v>28.549800000000001</v>
          </cell>
          <cell r="P146">
            <v>24.533200000000001</v>
          </cell>
          <cell r="Q146">
            <v>352.23849999999999</v>
          </cell>
          <cell r="R146">
            <v>3.7069999999999999</v>
          </cell>
          <cell r="S146">
            <v>856.36080000000004</v>
          </cell>
          <cell r="T146">
            <v>135.30500000000001</v>
          </cell>
          <cell r="U146">
            <v>41.349499999999999</v>
          </cell>
          <cell r="V146">
            <v>215.55869999999999</v>
          </cell>
          <cell r="W146">
            <v>242.8784</v>
          </cell>
          <cell r="X146">
            <v>59.673200000000001</v>
          </cell>
          <cell r="Y146">
            <v>136.3184</v>
          </cell>
          <cell r="Z146">
            <v>2.3694000000000002</v>
          </cell>
          <cell r="AA146">
            <v>1.8605</v>
          </cell>
          <cell r="AB146">
            <v>299.02350000000001</v>
          </cell>
          <cell r="AC146">
            <v>10.9762</v>
          </cell>
          <cell r="AD146">
            <v>4.8599999999999997E-2</v>
          </cell>
          <cell r="AE146">
            <v>10.408099999999999</v>
          </cell>
          <cell r="AF146">
            <v>18.415500000000002</v>
          </cell>
          <cell r="AG146">
            <v>1.5385</v>
          </cell>
          <cell r="AH146">
            <v>79.894099999999995</v>
          </cell>
          <cell r="AI146">
            <v>72.417699999999996</v>
          </cell>
          <cell r="AJ146">
            <v>13.827500000000001</v>
          </cell>
          <cell r="AK146">
            <v>52.710700000000003</v>
          </cell>
          <cell r="AL146">
            <v>309.64659999999998</v>
          </cell>
          <cell r="AM146">
            <v>43.842100000000002</v>
          </cell>
          <cell r="AN146">
            <v>475.02879999999999</v>
          </cell>
          <cell r="AO146">
            <v>682.75260000000003</v>
          </cell>
        </row>
        <row r="147">
          <cell r="C147">
            <v>285.84780000000001</v>
          </cell>
          <cell r="D147">
            <v>34.431899999999999</v>
          </cell>
          <cell r="E147">
            <v>777.98479999999995</v>
          </cell>
          <cell r="F147">
            <v>11.702299999999999</v>
          </cell>
          <cell r="G147">
            <v>117.4502</v>
          </cell>
          <cell r="H147">
            <v>3.9699999999999999E-2</v>
          </cell>
          <cell r="I147">
            <v>13.904400000000001</v>
          </cell>
          <cell r="J147">
            <v>63.504300000000001</v>
          </cell>
          <cell r="K147">
            <v>541.23</v>
          </cell>
          <cell r="L147">
            <v>30.280899999999999</v>
          </cell>
          <cell r="M147">
            <v>5.3901000000000003</v>
          </cell>
          <cell r="N147">
            <v>601.59270000000004</v>
          </cell>
          <cell r="O147">
            <v>28.4755</v>
          </cell>
          <cell r="P147">
            <v>24.4694</v>
          </cell>
          <cell r="Q147">
            <v>352.73430000000002</v>
          </cell>
          <cell r="R147">
            <v>3.7044999999999999</v>
          </cell>
          <cell r="S147">
            <v>855.02369999999996</v>
          </cell>
          <cell r="T147">
            <v>135.3075</v>
          </cell>
          <cell r="U147">
            <v>41.3172</v>
          </cell>
          <cell r="V147">
            <v>214.99780000000001</v>
          </cell>
          <cell r="W147">
            <v>242.24639999999999</v>
          </cell>
          <cell r="X147">
            <v>59.7393</v>
          </cell>
          <cell r="Y147">
            <v>135.58240000000001</v>
          </cell>
          <cell r="Z147">
            <v>2.3633000000000002</v>
          </cell>
          <cell r="AA147">
            <v>1.8605</v>
          </cell>
          <cell r="AB147">
            <v>298.8098</v>
          </cell>
          <cell r="AC147">
            <v>10.960100000000001</v>
          </cell>
          <cell r="AD147">
            <v>4.8500000000000001E-2</v>
          </cell>
          <cell r="AE147">
            <v>10.408300000000001</v>
          </cell>
          <cell r="AF147">
            <v>18.327100000000002</v>
          </cell>
          <cell r="AG147">
            <v>1.5301</v>
          </cell>
          <cell r="AH147">
            <v>79.686199999999999</v>
          </cell>
          <cell r="AI147">
            <v>72.229200000000006</v>
          </cell>
          <cell r="AJ147">
            <v>13.802300000000001</v>
          </cell>
          <cell r="AK147">
            <v>52.760899999999999</v>
          </cell>
          <cell r="AL147">
            <v>309.34500000000003</v>
          </cell>
          <cell r="AM147">
            <v>43.955199999999998</v>
          </cell>
          <cell r="AN147">
            <v>473.79270000000002</v>
          </cell>
          <cell r="AO147">
            <v>682.63080000000002</v>
          </cell>
        </row>
        <row r="148">
          <cell r="C148">
            <v>283.27659999999997</v>
          </cell>
          <cell r="D148">
            <v>34.159199999999998</v>
          </cell>
          <cell r="E148">
            <v>774.49480000000005</v>
          </cell>
          <cell r="F148">
            <v>11.7018</v>
          </cell>
          <cell r="G148">
            <v>116.5201</v>
          </cell>
          <cell r="H148">
            <v>3.9699999999999999E-2</v>
          </cell>
          <cell r="I148">
            <v>13.7943</v>
          </cell>
          <cell r="J148">
            <v>63.014899999999997</v>
          </cell>
          <cell r="K148">
            <v>541.21</v>
          </cell>
          <cell r="L148">
            <v>30.0411</v>
          </cell>
          <cell r="M148">
            <v>5.3724999999999996</v>
          </cell>
          <cell r="N148">
            <v>596.8288</v>
          </cell>
          <cell r="O148">
            <v>28.25</v>
          </cell>
          <cell r="P148">
            <v>24.275600000000001</v>
          </cell>
          <cell r="Q148">
            <v>351.80070000000001</v>
          </cell>
          <cell r="R148">
            <v>3.7044000000000001</v>
          </cell>
          <cell r="S148">
            <v>856.34490000000005</v>
          </cell>
          <cell r="T148">
            <v>135.30250000000001</v>
          </cell>
          <cell r="U148">
            <v>41.315600000000003</v>
          </cell>
          <cell r="V148">
            <v>213.2953</v>
          </cell>
          <cell r="W148">
            <v>240.32810000000001</v>
          </cell>
          <cell r="X148">
            <v>59.262500000000003</v>
          </cell>
          <cell r="Y148">
            <v>135.55609999999999</v>
          </cell>
          <cell r="Z148">
            <v>2.3445999999999998</v>
          </cell>
          <cell r="AA148">
            <v>1.8611</v>
          </cell>
          <cell r="AB148">
            <v>298.7611</v>
          </cell>
          <cell r="AC148">
            <v>10.8642</v>
          </cell>
          <cell r="AD148">
            <v>4.8800000000000003E-2</v>
          </cell>
          <cell r="AE148">
            <v>10.4079</v>
          </cell>
          <cell r="AF148">
            <v>18.188300000000002</v>
          </cell>
          <cell r="AG148">
            <v>1.5301</v>
          </cell>
          <cell r="AH148">
            <v>79.055199999999999</v>
          </cell>
          <cell r="AI148">
            <v>71.657300000000006</v>
          </cell>
          <cell r="AJ148">
            <v>13.7202</v>
          </cell>
          <cell r="AK148">
            <v>52.386800000000001</v>
          </cell>
          <cell r="AL148">
            <v>306.87529999999998</v>
          </cell>
          <cell r="AM148">
            <v>43.945500000000003</v>
          </cell>
          <cell r="AN148">
            <v>470.04090000000002</v>
          </cell>
          <cell r="AO148">
            <v>681.67020000000002</v>
          </cell>
        </row>
        <row r="149">
          <cell r="C149">
            <v>280.31900000000002</v>
          </cell>
          <cell r="D149">
            <v>33.765900000000002</v>
          </cell>
          <cell r="E149">
            <v>769.63520000000005</v>
          </cell>
          <cell r="F149">
            <v>11.7018</v>
          </cell>
          <cell r="G149">
            <v>115.1785</v>
          </cell>
          <cell r="H149">
            <v>3.9699999999999999E-2</v>
          </cell>
          <cell r="I149">
            <v>13.6355</v>
          </cell>
          <cell r="J149">
            <v>62.288499999999999</v>
          </cell>
          <cell r="K149">
            <v>541.21</v>
          </cell>
          <cell r="L149">
            <v>29.6952</v>
          </cell>
          <cell r="M149">
            <v>5.3423999999999996</v>
          </cell>
          <cell r="N149">
            <v>589.95690000000002</v>
          </cell>
          <cell r="O149">
            <v>27.924800000000001</v>
          </cell>
          <cell r="P149">
            <v>23.996099999999998</v>
          </cell>
          <cell r="Q149">
            <v>350.16109999999998</v>
          </cell>
          <cell r="R149">
            <v>3.7044000000000001</v>
          </cell>
          <cell r="S149">
            <v>853.64350000000002</v>
          </cell>
          <cell r="T149">
            <v>135.30250000000001</v>
          </cell>
          <cell r="U149">
            <v>41.332999999999998</v>
          </cell>
          <cell r="V149">
            <v>210.83940000000001</v>
          </cell>
          <cell r="W149">
            <v>237.5609</v>
          </cell>
          <cell r="X149">
            <v>58.488</v>
          </cell>
          <cell r="Y149">
            <v>135.38130000000001</v>
          </cell>
          <cell r="Z149">
            <v>2.3176000000000001</v>
          </cell>
          <cell r="AA149">
            <v>1.8616999999999999</v>
          </cell>
          <cell r="AB149">
            <v>299.79919999999998</v>
          </cell>
          <cell r="AC149">
            <v>10.777699999999999</v>
          </cell>
          <cell r="AD149">
            <v>4.8599999999999997E-2</v>
          </cell>
          <cell r="AE149">
            <v>10.4079</v>
          </cell>
          <cell r="AF149">
            <v>18.0642</v>
          </cell>
          <cell r="AG149">
            <v>1.5301</v>
          </cell>
          <cell r="AH149">
            <v>78.144999999999996</v>
          </cell>
          <cell r="AI149">
            <v>70.8322</v>
          </cell>
          <cell r="AJ149">
            <v>13.5725</v>
          </cell>
          <cell r="AK149">
            <v>51.331699999999998</v>
          </cell>
          <cell r="AL149">
            <v>304.2955</v>
          </cell>
          <cell r="AM149">
            <v>44.671500000000002</v>
          </cell>
          <cell r="AN149">
            <v>464.62880000000001</v>
          </cell>
          <cell r="AO149">
            <v>679.83519999999999</v>
          </cell>
        </row>
        <row r="150">
          <cell r="C150">
            <v>278.59390000000002</v>
          </cell>
          <cell r="D150">
            <v>33.837499999999999</v>
          </cell>
          <cell r="E150">
            <v>766.19069999999999</v>
          </cell>
          <cell r="F150">
            <v>11.700799999999999</v>
          </cell>
          <cell r="G150">
            <v>115.42270000000001</v>
          </cell>
          <cell r="H150">
            <v>3.9600000000000003E-2</v>
          </cell>
          <cell r="I150">
            <v>13.664400000000001</v>
          </cell>
          <cell r="J150">
            <v>62.428100000000001</v>
          </cell>
          <cell r="K150">
            <v>541.16</v>
          </cell>
          <cell r="L150">
            <v>29.758199999999999</v>
          </cell>
          <cell r="M150">
            <v>5.3555999999999999</v>
          </cell>
          <cell r="N150">
            <v>591.2079</v>
          </cell>
          <cell r="O150">
            <v>27.984000000000002</v>
          </cell>
          <cell r="P150">
            <v>24.047000000000001</v>
          </cell>
          <cell r="Q150">
            <v>348.90530000000001</v>
          </cell>
          <cell r="R150">
            <v>3.7040000000000002</v>
          </cell>
          <cell r="S150">
            <v>852.22050000000002</v>
          </cell>
          <cell r="T150">
            <v>135.29</v>
          </cell>
          <cell r="U150">
            <v>41.3431</v>
          </cell>
          <cell r="V150">
            <v>211.28649999999999</v>
          </cell>
          <cell r="W150">
            <v>238.06469999999999</v>
          </cell>
          <cell r="X150">
            <v>58.697000000000003</v>
          </cell>
          <cell r="Y150">
            <v>135.3844</v>
          </cell>
          <cell r="Z150">
            <v>2.3224999999999998</v>
          </cell>
          <cell r="AA150">
            <v>1.8609</v>
          </cell>
          <cell r="AB150">
            <v>300.08640000000003</v>
          </cell>
          <cell r="AC150">
            <v>10.843400000000001</v>
          </cell>
          <cell r="AD150">
            <v>4.8500000000000001E-2</v>
          </cell>
          <cell r="AE150">
            <v>10.4069</v>
          </cell>
          <cell r="AF150">
            <v>18.1342</v>
          </cell>
          <cell r="AG150">
            <v>1.5299</v>
          </cell>
          <cell r="AH150">
            <v>78.310699999999997</v>
          </cell>
          <cell r="AI150">
            <v>70.982399999999998</v>
          </cell>
          <cell r="AJ150">
            <v>13.5862</v>
          </cell>
          <cell r="AK150">
            <v>51.622999999999998</v>
          </cell>
          <cell r="AL150">
            <v>304.94080000000002</v>
          </cell>
          <cell r="AM150">
            <v>45.139499999999998</v>
          </cell>
          <cell r="AN150">
            <v>465.61410000000001</v>
          </cell>
          <cell r="AO150">
            <v>680.78229999999996</v>
          </cell>
        </row>
        <row r="151">
          <cell r="C151">
            <v>282.06729999999999</v>
          </cell>
          <cell r="D151">
            <v>33.792000000000002</v>
          </cell>
          <cell r="E151">
            <v>769.21069999999997</v>
          </cell>
          <cell r="F151">
            <v>11.7027</v>
          </cell>
          <cell r="G151">
            <v>115.2675</v>
          </cell>
          <cell r="H151">
            <v>3.9699999999999999E-2</v>
          </cell>
          <cell r="I151">
            <v>13.646000000000001</v>
          </cell>
          <cell r="J151">
            <v>62.337499999999999</v>
          </cell>
          <cell r="K151">
            <v>541.25</v>
          </cell>
          <cell r="L151">
            <v>29.7181</v>
          </cell>
          <cell r="M151">
            <v>5.3349000000000002</v>
          </cell>
          <cell r="N151">
            <v>590.41279999999995</v>
          </cell>
          <cell r="O151">
            <v>27.946300000000001</v>
          </cell>
          <cell r="P151">
            <v>24.014600000000002</v>
          </cell>
          <cell r="Q151">
            <v>351.19929999999999</v>
          </cell>
          <cell r="R151">
            <v>3.7046999999999999</v>
          </cell>
          <cell r="S151">
            <v>849.68600000000004</v>
          </cell>
          <cell r="T151">
            <v>135.3125</v>
          </cell>
          <cell r="U151">
            <v>41.474499999999999</v>
          </cell>
          <cell r="V151">
            <v>211.00229999999999</v>
          </cell>
          <cell r="W151">
            <v>237.74449999999999</v>
          </cell>
          <cell r="X151">
            <v>58.851799999999997</v>
          </cell>
          <cell r="Y151">
            <v>135.46619999999999</v>
          </cell>
          <cell r="Z151">
            <v>2.3193000000000001</v>
          </cell>
          <cell r="AA151">
            <v>1.8619000000000001</v>
          </cell>
          <cell r="AB151">
            <v>299.12380000000002</v>
          </cell>
          <cell r="AC151">
            <v>10.8604</v>
          </cell>
          <cell r="AD151">
            <v>4.8800000000000003E-2</v>
          </cell>
          <cell r="AE151">
            <v>10.4087</v>
          </cell>
          <cell r="AF151">
            <v>18.209800000000001</v>
          </cell>
          <cell r="AG151">
            <v>1.5302</v>
          </cell>
          <cell r="AH151">
            <v>78.205299999999994</v>
          </cell>
          <cell r="AI151">
            <v>70.886899999999997</v>
          </cell>
          <cell r="AJ151">
            <v>13.561199999999999</v>
          </cell>
          <cell r="AK151">
            <v>51.365699999999997</v>
          </cell>
          <cell r="AL151">
            <v>304.4708</v>
          </cell>
          <cell r="AM151">
            <v>44.908999999999999</v>
          </cell>
          <cell r="AN151">
            <v>464.98790000000002</v>
          </cell>
          <cell r="AO151">
            <v>679.75819999999999</v>
          </cell>
        </row>
        <row r="152">
          <cell r="C152">
            <v>282.06729999999999</v>
          </cell>
          <cell r="D152">
            <v>33.792000000000002</v>
          </cell>
          <cell r="E152">
            <v>769.21069999999997</v>
          </cell>
          <cell r="F152">
            <v>11.7027</v>
          </cell>
          <cell r="G152">
            <v>115.2675</v>
          </cell>
          <cell r="H152">
            <v>3.9699999999999999E-2</v>
          </cell>
          <cell r="I152">
            <v>13.646000000000001</v>
          </cell>
          <cell r="J152">
            <v>62.337499999999999</v>
          </cell>
          <cell r="K152">
            <v>541.25</v>
          </cell>
          <cell r="L152">
            <v>29.7181</v>
          </cell>
          <cell r="M152">
            <v>5.3349000000000002</v>
          </cell>
          <cell r="N152">
            <v>590.41279999999995</v>
          </cell>
          <cell r="O152">
            <v>27.946300000000001</v>
          </cell>
          <cell r="P152">
            <v>24.014600000000002</v>
          </cell>
          <cell r="Q152">
            <v>351.19929999999999</v>
          </cell>
          <cell r="R152">
            <v>3.7046999999999999</v>
          </cell>
          <cell r="S152">
            <v>849.68600000000004</v>
          </cell>
          <cell r="T152">
            <v>135.3125</v>
          </cell>
          <cell r="U152">
            <v>41.474499999999999</v>
          </cell>
          <cell r="V152">
            <v>211.00229999999999</v>
          </cell>
          <cell r="W152">
            <v>237.74449999999999</v>
          </cell>
          <cell r="X152">
            <v>58.851799999999997</v>
          </cell>
          <cell r="Y152">
            <v>135.46619999999999</v>
          </cell>
          <cell r="Z152">
            <v>2.3193000000000001</v>
          </cell>
          <cell r="AA152">
            <v>1.8619000000000001</v>
          </cell>
          <cell r="AB152">
            <v>299.12380000000002</v>
          </cell>
          <cell r="AC152">
            <v>10.8604</v>
          </cell>
          <cell r="AD152">
            <v>4.8800000000000003E-2</v>
          </cell>
          <cell r="AE152">
            <v>10.4087</v>
          </cell>
          <cell r="AF152">
            <v>18.209800000000001</v>
          </cell>
          <cell r="AG152">
            <v>1.5302</v>
          </cell>
          <cell r="AH152">
            <v>78.205299999999994</v>
          </cell>
          <cell r="AI152">
            <v>70.886899999999997</v>
          </cell>
          <cell r="AJ152">
            <v>13.561199999999999</v>
          </cell>
          <cell r="AK152">
            <v>51.365699999999997</v>
          </cell>
          <cell r="AL152">
            <v>304.4708</v>
          </cell>
          <cell r="AM152">
            <v>44.908999999999999</v>
          </cell>
          <cell r="AN152">
            <v>464.98790000000002</v>
          </cell>
          <cell r="AO152">
            <v>679.75819999999999</v>
          </cell>
        </row>
        <row r="153">
          <cell r="C153">
            <v>282.06729999999999</v>
          </cell>
          <cell r="D153">
            <v>33.792000000000002</v>
          </cell>
          <cell r="E153">
            <v>769.21069999999997</v>
          </cell>
          <cell r="F153">
            <v>11.7027</v>
          </cell>
          <cell r="G153">
            <v>115.2675</v>
          </cell>
          <cell r="H153">
            <v>3.9699999999999999E-2</v>
          </cell>
          <cell r="I153">
            <v>13.646000000000001</v>
          </cell>
          <cell r="J153">
            <v>62.337499999999999</v>
          </cell>
          <cell r="K153">
            <v>541.25</v>
          </cell>
          <cell r="L153">
            <v>29.7181</v>
          </cell>
          <cell r="M153">
            <v>5.3349000000000002</v>
          </cell>
          <cell r="N153">
            <v>590.41279999999995</v>
          </cell>
          <cell r="O153">
            <v>27.946300000000001</v>
          </cell>
          <cell r="P153">
            <v>24.014600000000002</v>
          </cell>
          <cell r="Q153">
            <v>351.19929999999999</v>
          </cell>
          <cell r="R153">
            <v>3.7046999999999999</v>
          </cell>
          <cell r="S153">
            <v>849.68600000000004</v>
          </cell>
          <cell r="T153">
            <v>135.3125</v>
          </cell>
          <cell r="U153">
            <v>41.474499999999999</v>
          </cell>
          <cell r="V153">
            <v>211.00229999999999</v>
          </cell>
          <cell r="W153">
            <v>237.74449999999999</v>
          </cell>
          <cell r="X153">
            <v>58.851799999999997</v>
          </cell>
          <cell r="Y153">
            <v>135.46619999999999</v>
          </cell>
          <cell r="Z153">
            <v>2.3193000000000001</v>
          </cell>
          <cell r="AA153">
            <v>1.8619000000000001</v>
          </cell>
          <cell r="AB153">
            <v>299.12380000000002</v>
          </cell>
          <cell r="AC153">
            <v>10.8604</v>
          </cell>
          <cell r="AD153">
            <v>4.8800000000000003E-2</v>
          </cell>
          <cell r="AE153">
            <v>10.4087</v>
          </cell>
          <cell r="AF153">
            <v>18.209800000000001</v>
          </cell>
          <cell r="AG153">
            <v>1.5302</v>
          </cell>
          <cell r="AH153">
            <v>78.205299999999994</v>
          </cell>
          <cell r="AI153">
            <v>70.886899999999997</v>
          </cell>
          <cell r="AJ153">
            <v>13.561199999999999</v>
          </cell>
          <cell r="AK153">
            <v>51.365699999999997</v>
          </cell>
          <cell r="AL153">
            <v>304.4708</v>
          </cell>
          <cell r="AM153">
            <v>44.908999999999999</v>
          </cell>
          <cell r="AN153">
            <v>464.98790000000002</v>
          </cell>
          <cell r="AO153">
            <v>679.75819999999999</v>
          </cell>
        </row>
        <row r="154">
          <cell r="C154">
            <v>281.49590000000001</v>
          </cell>
          <cell r="D154">
            <v>33.764499999999998</v>
          </cell>
          <cell r="E154">
            <v>768.20270000000005</v>
          </cell>
          <cell r="F154">
            <v>11.7027</v>
          </cell>
          <cell r="G154">
            <v>115.17359999999999</v>
          </cell>
          <cell r="H154">
            <v>3.9600000000000003E-2</v>
          </cell>
          <cell r="I154">
            <v>13.6349</v>
          </cell>
          <cell r="J154">
            <v>62.295099999999998</v>
          </cell>
          <cell r="K154">
            <v>541.25</v>
          </cell>
          <cell r="L154">
            <v>29.693899999999999</v>
          </cell>
          <cell r="M154">
            <v>5.3372999999999999</v>
          </cell>
          <cell r="N154">
            <v>589.93169999999998</v>
          </cell>
          <cell r="O154">
            <v>27.9236</v>
          </cell>
          <cell r="P154">
            <v>23.995100000000001</v>
          </cell>
          <cell r="Q154">
            <v>350.56889999999999</v>
          </cell>
          <cell r="R154">
            <v>3.7046999999999999</v>
          </cell>
          <cell r="S154">
            <v>849.68600000000004</v>
          </cell>
          <cell r="T154">
            <v>135.3125</v>
          </cell>
          <cell r="U154">
            <v>41.578600000000002</v>
          </cell>
          <cell r="V154">
            <v>210.8304</v>
          </cell>
          <cell r="W154">
            <v>237.55080000000001</v>
          </cell>
          <cell r="X154">
            <v>58.7258</v>
          </cell>
          <cell r="Y154">
            <v>134.56399999999999</v>
          </cell>
          <cell r="Z154">
            <v>2.3174999999999999</v>
          </cell>
          <cell r="AA154">
            <v>1.8619000000000001</v>
          </cell>
          <cell r="AB154">
            <v>298.70710000000003</v>
          </cell>
          <cell r="AC154">
            <v>10.839399999999999</v>
          </cell>
          <cell r="AD154">
            <v>4.8500000000000001E-2</v>
          </cell>
          <cell r="AE154">
            <v>10.4087</v>
          </cell>
          <cell r="AF154">
            <v>18.195</v>
          </cell>
          <cell r="AG154">
            <v>1.5235000000000001</v>
          </cell>
          <cell r="AH154">
            <v>78.141599999999997</v>
          </cell>
          <cell r="AI154">
            <v>70.8292</v>
          </cell>
          <cell r="AJ154">
            <v>13.5383</v>
          </cell>
          <cell r="AK154">
            <v>51.284199999999998</v>
          </cell>
          <cell r="AL154">
            <v>304.22280000000001</v>
          </cell>
          <cell r="AM154">
            <v>44.682499999999997</v>
          </cell>
          <cell r="AN154">
            <v>464.60899999999998</v>
          </cell>
          <cell r="AO154">
            <v>679.75819999999999</v>
          </cell>
        </row>
        <row r="155">
          <cell r="C155">
            <v>278.87720000000002</v>
          </cell>
          <cell r="D155">
            <v>33.659100000000002</v>
          </cell>
          <cell r="E155">
            <v>767.83690000000001</v>
          </cell>
          <cell r="F155">
            <v>11.7098</v>
          </cell>
          <cell r="G155">
            <v>114.8142</v>
          </cell>
          <cell r="H155">
            <v>3.9600000000000003E-2</v>
          </cell>
          <cell r="I155">
            <v>13.5923</v>
          </cell>
          <cell r="J155">
            <v>62.106499999999997</v>
          </cell>
          <cell r="K155">
            <v>541.58000000000004</v>
          </cell>
          <cell r="L155">
            <v>29.601299999999998</v>
          </cell>
          <cell r="M155">
            <v>5.2488999999999999</v>
          </cell>
          <cell r="N155">
            <v>588.09090000000003</v>
          </cell>
          <cell r="O155">
            <v>27.836400000000001</v>
          </cell>
          <cell r="P155">
            <v>23.920200000000001</v>
          </cell>
          <cell r="Q155">
            <v>351.75760000000002</v>
          </cell>
          <cell r="R155">
            <v>3.7069000000000001</v>
          </cell>
          <cell r="S155">
            <v>851.54089999999997</v>
          </cell>
          <cell r="T155">
            <v>135.39500000000001</v>
          </cell>
          <cell r="U155">
            <v>41.646900000000002</v>
          </cell>
          <cell r="V155">
            <v>210.17250000000001</v>
          </cell>
          <cell r="W155">
            <v>236.80950000000001</v>
          </cell>
          <cell r="X155">
            <v>58.728099999999998</v>
          </cell>
          <cell r="Y155">
            <v>134.13630000000001</v>
          </cell>
          <cell r="Z155">
            <v>2.3102</v>
          </cell>
          <cell r="AA155">
            <v>1.8611</v>
          </cell>
          <cell r="AB155">
            <v>299.79880000000003</v>
          </cell>
          <cell r="AC155">
            <v>10.7867</v>
          </cell>
          <cell r="AD155">
            <v>4.8399999999999999E-2</v>
          </cell>
          <cell r="AE155">
            <v>10.414999999999999</v>
          </cell>
          <cell r="AF155">
            <v>18.2346</v>
          </cell>
          <cell r="AG155">
            <v>1.5245</v>
          </cell>
          <cell r="AH155">
            <v>77.897800000000004</v>
          </cell>
          <cell r="AI155">
            <v>70.608199999999997</v>
          </cell>
          <cell r="AJ155">
            <v>13.5351</v>
          </cell>
          <cell r="AK155">
            <v>51.262799999999999</v>
          </cell>
          <cell r="AL155">
            <v>303.51190000000003</v>
          </cell>
          <cell r="AM155">
            <v>45.019399999999997</v>
          </cell>
          <cell r="AN155">
            <v>463.1592</v>
          </cell>
          <cell r="AO155">
            <v>680.05050000000006</v>
          </cell>
        </row>
        <row r="156">
          <cell r="C156">
            <v>277.95409999999998</v>
          </cell>
          <cell r="D156">
            <v>33.679000000000002</v>
          </cell>
          <cell r="E156">
            <v>769.31079999999997</v>
          </cell>
          <cell r="F156">
            <v>11.708500000000001</v>
          </cell>
          <cell r="G156">
            <v>114.88200000000001</v>
          </cell>
          <cell r="H156">
            <v>3.95E-2</v>
          </cell>
          <cell r="I156">
            <v>13.6004</v>
          </cell>
          <cell r="J156">
            <v>62.149900000000002</v>
          </cell>
          <cell r="K156">
            <v>541.52</v>
          </cell>
          <cell r="L156">
            <v>29.6188</v>
          </cell>
          <cell r="M156">
            <v>5.1860999999999997</v>
          </cell>
          <cell r="N156">
            <v>588.43830000000003</v>
          </cell>
          <cell r="O156">
            <v>27.852900000000002</v>
          </cell>
          <cell r="P156">
            <v>23.9343</v>
          </cell>
          <cell r="Q156">
            <v>351.24509999999998</v>
          </cell>
          <cell r="R156">
            <v>3.7065000000000001</v>
          </cell>
          <cell r="S156">
            <v>850.10990000000004</v>
          </cell>
          <cell r="T156">
            <v>135.38</v>
          </cell>
          <cell r="U156">
            <v>41.720500000000001</v>
          </cell>
          <cell r="V156">
            <v>210.29660000000001</v>
          </cell>
          <cell r="W156">
            <v>236.9494</v>
          </cell>
          <cell r="X156">
            <v>58.603000000000002</v>
          </cell>
          <cell r="Y156">
            <v>135.2141</v>
          </cell>
          <cell r="Z156">
            <v>2.3115999999999999</v>
          </cell>
          <cell r="AA156">
            <v>1.8614999999999999</v>
          </cell>
          <cell r="AB156">
            <v>299.29790000000003</v>
          </cell>
          <cell r="AC156">
            <v>10.807399999999999</v>
          </cell>
          <cell r="AD156">
            <v>4.7199999999999999E-2</v>
          </cell>
          <cell r="AE156">
            <v>10.4138</v>
          </cell>
          <cell r="AF156">
            <v>18.270600000000002</v>
          </cell>
          <cell r="AG156">
            <v>1.5243</v>
          </cell>
          <cell r="AH156">
            <v>77.943799999999996</v>
          </cell>
          <cell r="AI156">
            <v>70.649900000000002</v>
          </cell>
          <cell r="AJ156">
            <v>13.5761</v>
          </cell>
          <cell r="AK156">
            <v>51.038899999999998</v>
          </cell>
          <cell r="AL156">
            <v>303.85050000000001</v>
          </cell>
          <cell r="AM156">
            <v>45.094200000000001</v>
          </cell>
          <cell r="AN156">
            <v>463.43279999999999</v>
          </cell>
          <cell r="AO156">
            <v>679.18799999999999</v>
          </cell>
        </row>
        <row r="157">
          <cell r="C157">
            <v>281.71317419354841</v>
          </cell>
          <cell r="D157">
            <v>34.545280645161291</v>
          </cell>
          <cell r="E157">
            <v>772.95494516129031</v>
          </cell>
          <cell r="F157">
            <v>11.706667741935483</v>
          </cell>
          <cell r="G157">
            <v>117.83700645161289</v>
          </cell>
          <cell r="H157">
            <v>3.9812903225806474E-2</v>
          </cell>
          <cell r="I157">
            <v>13.950206451612907</v>
          </cell>
          <cell r="J157">
            <v>63.705187096774203</v>
          </cell>
          <cell r="K157">
            <v>541.36935483870957</v>
          </cell>
          <cell r="L157">
            <v>30.380616129032266</v>
          </cell>
          <cell r="M157">
            <v>5.407712903225808</v>
          </cell>
          <cell r="N157">
            <v>603.5741096774193</v>
          </cell>
          <cell r="O157">
            <v>28.569293548387098</v>
          </cell>
          <cell r="P157">
            <v>24.549958064516126</v>
          </cell>
          <cell r="Q157">
            <v>351.38835483870974</v>
          </cell>
          <cell r="R157">
            <v>3.7106032258064516</v>
          </cell>
          <cell r="S157">
            <v>856.40079677419362</v>
          </cell>
          <cell r="T157">
            <v>135.34233870967739</v>
          </cell>
          <cell r="U157">
            <v>41.529903225806457</v>
          </cell>
          <cell r="V157">
            <v>215.70590645161286</v>
          </cell>
          <cell r="W157">
            <v>243.0442516129032</v>
          </cell>
          <cell r="X157">
            <v>59.360680645161281</v>
          </cell>
          <cell r="Y157">
            <v>136.00384838709675</v>
          </cell>
          <cell r="Z157">
            <v>2.3710516129032251</v>
          </cell>
          <cell r="AA157">
            <v>1.8665064516129035</v>
          </cell>
          <cell r="AB157">
            <v>298.38135483870968</v>
          </cell>
          <cell r="AC157">
            <v>11.005000000000003</v>
          </cell>
          <cell r="AD157">
            <v>4.7777419354838709E-2</v>
          </cell>
          <cell r="AE157">
            <v>10.41095806451613</v>
          </cell>
          <cell r="AF157">
            <v>18.352554838709679</v>
          </cell>
          <cell r="AG157">
            <v>1.5417193548387094</v>
          </cell>
          <cell r="AH157">
            <v>79.948687096774208</v>
          </cell>
          <cell r="AI157">
            <v>72.467135483870976</v>
          </cell>
          <cell r="AJ157">
            <v>13.81368709677419</v>
          </cell>
          <cell r="AK157">
            <v>52.498751612903227</v>
          </cell>
          <cell r="AL157">
            <v>309.76966451612901</v>
          </cell>
          <cell r="AM157">
            <v>44.331932258064526</v>
          </cell>
          <cell r="AN157">
            <v>475.3532548387098</v>
          </cell>
          <cell r="AO157">
            <v>683.85423548387109</v>
          </cell>
        </row>
        <row r="158">
          <cell r="C158">
            <v>274.51639999999998</v>
          </cell>
          <cell r="D158">
            <v>33.370199999999997</v>
          </cell>
          <cell r="E158">
            <v>768.76530000000002</v>
          </cell>
          <cell r="F158">
            <v>11.7079</v>
          </cell>
          <cell r="G158">
            <v>113.82859999999999</v>
          </cell>
          <cell r="H158">
            <v>3.9600000000000003E-2</v>
          </cell>
          <cell r="I158">
            <v>13.4757</v>
          </cell>
          <cell r="J158">
            <v>61.589100000000002</v>
          </cell>
          <cell r="K158">
            <v>541.49</v>
          </cell>
          <cell r="L158">
            <v>29.347200000000001</v>
          </cell>
          <cell r="M158">
            <v>5.1703999999999999</v>
          </cell>
          <cell r="N158">
            <v>583.04280000000006</v>
          </cell>
          <cell r="O158">
            <v>27.5975</v>
          </cell>
          <cell r="P158">
            <v>23.7148</v>
          </cell>
          <cell r="Q158">
            <v>349.29520000000002</v>
          </cell>
          <cell r="R158">
            <v>3.7063000000000001</v>
          </cell>
          <cell r="S158">
            <v>851.39940000000001</v>
          </cell>
          <cell r="T158">
            <v>135.3725</v>
          </cell>
          <cell r="U158">
            <v>41.784199999999998</v>
          </cell>
          <cell r="V158">
            <v>208.36840000000001</v>
          </cell>
          <cell r="W158">
            <v>234.77680000000001</v>
          </cell>
          <cell r="X158">
            <v>57.904600000000002</v>
          </cell>
          <cell r="Y158">
            <v>135.33260000000001</v>
          </cell>
          <cell r="Z158">
            <v>2.2904</v>
          </cell>
          <cell r="AA158">
            <v>1.8582000000000001</v>
          </cell>
          <cell r="AB158">
            <v>299.22030000000001</v>
          </cell>
          <cell r="AC158">
            <v>10.693899999999999</v>
          </cell>
          <cell r="AD158">
            <v>4.6100000000000002E-2</v>
          </cell>
          <cell r="AE158">
            <v>10.4133</v>
          </cell>
          <cell r="AF158">
            <v>18.0959</v>
          </cell>
          <cell r="AG158">
            <v>1.5242</v>
          </cell>
          <cell r="AH158">
            <v>77.229100000000003</v>
          </cell>
          <cell r="AI158">
            <v>70.002099999999999</v>
          </cell>
          <cell r="AJ158">
            <v>13.4284</v>
          </cell>
          <cell r="AK158">
            <v>50.3215</v>
          </cell>
          <cell r="AL158">
            <v>301.97519999999997</v>
          </cell>
          <cell r="AM158">
            <v>45.463700000000003</v>
          </cell>
          <cell r="AN158">
            <v>459.18349999999998</v>
          </cell>
          <cell r="AO158">
            <v>679.15039999999999</v>
          </cell>
        </row>
        <row r="159">
          <cell r="C159">
            <v>275.54520000000002</v>
          </cell>
          <cell r="D159">
            <v>33.3611</v>
          </cell>
          <cell r="E159">
            <v>767.91279999999995</v>
          </cell>
          <cell r="F159">
            <v>11.7075</v>
          </cell>
          <cell r="G159">
            <v>113.7976</v>
          </cell>
          <cell r="H159">
            <v>3.95E-2</v>
          </cell>
          <cell r="I159">
            <v>13.472</v>
          </cell>
          <cell r="J159">
            <v>61.5657</v>
          </cell>
          <cell r="K159">
            <v>541.47</v>
          </cell>
          <cell r="L159">
            <v>29.339200000000002</v>
          </cell>
          <cell r="M159">
            <v>5.2260999999999997</v>
          </cell>
          <cell r="N159">
            <v>582.88379999999995</v>
          </cell>
          <cell r="O159">
            <v>27.59</v>
          </cell>
          <cell r="P159">
            <v>23.708400000000001</v>
          </cell>
          <cell r="Q159">
            <v>352.87740000000002</v>
          </cell>
          <cell r="R159">
            <v>3.7061999999999999</v>
          </cell>
          <cell r="S159">
            <v>851.36789999999996</v>
          </cell>
          <cell r="T159">
            <v>135.36750000000001</v>
          </cell>
          <cell r="U159">
            <v>41.8292</v>
          </cell>
          <cell r="V159">
            <v>208.3116</v>
          </cell>
          <cell r="W159">
            <v>234.71279999999999</v>
          </cell>
          <cell r="X159">
            <v>57.511699999999998</v>
          </cell>
          <cell r="Y159">
            <v>135.89240000000001</v>
          </cell>
          <cell r="Z159">
            <v>2.2898000000000001</v>
          </cell>
          <cell r="AA159">
            <v>1.8574999999999999</v>
          </cell>
          <cell r="AB159">
            <v>299.2167</v>
          </cell>
          <cell r="AC159">
            <v>10.7012</v>
          </cell>
          <cell r="AD159">
            <v>4.7100000000000003E-2</v>
          </cell>
          <cell r="AE159">
            <v>10.4129</v>
          </cell>
          <cell r="AF159">
            <v>18.1052</v>
          </cell>
          <cell r="AG159">
            <v>1.5242</v>
          </cell>
          <cell r="AH159">
            <v>77.208100000000002</v>
          </cell>
          <cell r="AI159">
            <v>69.983000000000004</v>
          </cell>
          <cell r="AJ159">
            <v>13.480700000000001</v>
          </cell>
          <cell r="AK159">
            <v>50.047199999999997</v>
          </cell>
          <cell r="AL159">
            <v>301.83330000000001</v>
          </cell>
          <cell r="AM159">
            <v>45.622999999999998</v>
          </cell>
          <cell r="AN159">
            <v>459.05829999999997</v>
          </cell>
          <cell r="AO159">
            <v>679.20029999999997</v>
          </cell>
        </row>
        <row r="160">
          <cell r="C160">
            <v>275.54520000000002</v>
          </cell>
          <cell r="D160">
            <v>33.3611</v>
          </cell>
          <cell r="E160">
            <v>767.91279999999995</v>
          </cell>
          <cell r="F160">
            <v>11.7075</v>
          </cell>
          <cell r="G160">
            <v>113.7976</v>
          </cell>
          <cell r="H160">
            <v>3.95E-2</v>
          </cell>
          <cell r="I160">
            <v>13.472</v>
          </cell>
          <cell r="J160">
            <v>61.5657</v>
          </cell>
          <cell r="K160">
            <v>541.47</v>
          </cell>
          <cell r="L160">
            <v>29.339200000000002</v>
          </cell>
          <cell r="M160">
            <v>5.2260999999999997</v>
          </cell>
          <cell r="N160">
            <v>582.88379999999995</v>
          </cell>
          <cell r="O160">
            <v>27.59</v>
          </cell>
          <cell r="P160">
            <v>23.708400000000001</v>
          </cell>
          <cell r="Q160">
            <v>352.87740000000002</v>
          </cell>
          <cell r="R160">
            <v>3.7061999999999999</v>
          </cell>
          <cell r="S160">
            <v>851.36789999999996</v>
          </cell>
          <cell r="T160">
            <v>135.36750000000001</v>
          </cell>
          <cell r="U160">
            <v>41.8292</v>
          </cell>
          <cell r="V160">
            <v>208.3116</v>
          </cell>
          <cell r="W160">
            <v>234.71279999999999</v>
          </cell>
          <cell r="X160">
            <v>57.511699999999998</v>
          </cell>
          <cell r="Y160">
            <v>135.89240000000001</v>
          </cell>
          <cell r="Z160">
            <v>2.2898000000000001</v>
          </cell>
          <cell r="AA160">
            <v>1.8574999999999999</v>
          </cell>
          <cell r="AB160">
            <v>299.2167</v>
          </cell>
          <cell r="AC160">
            <v>10.7012</v>
          </cell>
          <cell r="AD160">
            <v>4.7100000000000003E-2</v>
          </cell>
          <cell r="AE160">
            <v>10.4129</v>
          </cell>
          <cell r="AF160">
            <v>18.1052</v>
          </cell>
          <cell r="AG160">
            <v>1.5242</v>
          </cell>
          <cell r="AH160">
            <v>77.208100000000002</v>
          </cell>
          <cell r="AI160">
            <v>69.983000000000004</v>
          </cell>
          <cell r="AJ160">
            <v>13.480700000000001</v>
          </cell>
          <cell r="AK160">
            <v>50.047199999999997</v>
          </cell>
          <cell r="AL160">
            <v>301.83330000000001</v>
          </cell>
          <cell r="AM160">
            <v>45.622999999999998</v>
          </cell>
          <cell r="AN160">
            <v>459.05829999999997</v>
          </cell>
          <cell r="AO160">
            <v>679.20029999999997</v>
          </cell>
        </row>
        <row r="161">
          <cell r="C161">
            <v>275.54520000000002</v>
          </cell>
          <cell r="D161">
            <v>33.3611</v>
          </cell>
          <cell r="E161">
            <v>767.91279999999995</v>
          </cell>
          <cell r="F161">
            <v>11.7075</v>
          </cell>
          <cell r="G161">
            <v>113.7976</v>
          </cell>
          <cell r="H161">
            <v>3.95E-2</v>
          </cell>
          <cell r="I161">
            <v>13.472</v>
          </cell>
          <cell r="J161">
            <v>61.5657</v>
          </cell>
          <cell r="K161">
            <v>541.47</v>
          </cell>
          <cell r="L161">
            <v>29.339200000000002</v>
          </cell>
          <cell r="M161">
            <v>5.2260999999999997</v>
          </cell>
          <cell r="N161">
            <v>582.88379999999995</v>
          </cell>
          <cell r="O161">
            <v>27.59</v>
          </cell>
          <cell r="P161">
            <v>23.708400000000001</v>
          </cell>
          <cell r="Q161">
            <v>352.87740000000002</v>
          </cell>
          <cell r="R161">
            <v>3.7061999999999999</v>
          </cell>
          <cell r="S161">
            <v>851.36789999999996</v>
          </cell>
          <cell r="T161">
            <v>135.36750000000001</v>
          </cell>
          <cell r="U161">
            <v>41.8292</v>
          </cell>
          <cell r="V161">
            <v>208.3116</v>
          </cell>
          <cell r="W161">
            <v>234.71279999999999</v>
          </cell>
          <cell r="X161">
            <v>57.511699999999998</v>
          </cell>
          <cell r="Y161">
            <v>135.89240000000001</v>
          </cell>
          <cell r="Z161">
            <v>2.2898000000000001</v>
          </cell>
          <cell r="AA161">
            <v>1.8574999999999999</v>
          </cell>
          <cell r="AB161">
            <v>299.2167</v>
          </cell>
          <cell r="AC161">
            <v>10.7012</v>
          </cell>
          <cell r="AD161">
            <v>4.7100000000000003E-2</v>
          </cell>
          <cell r="AE161">
            <v>10.4129</v>
          </cell>
          <cell r="AF161">
            <v>18.1052</v>
          </cell>
          <cell r="AG161">
            <v>1.5242</v>
          </cell>
          <cell r="AH161">
            <v>77.208100000000002</v>
          </cell>
          <cell r="AI161">
            <v>69.983000000000004</v>
          </cell>
          <cell r="AJ161">
            <v>13.480700000000001</v>
          </cell>
          <cell r="AK161">
            <v>50.047199999999997</v>
          </cell>
          <cell r="AL161">
            <v>301.83330000000001</v>
          </cell>
          <cell r="AM161">
            <v>45.622999999999998</v>
          </cell>
          <cell r="AN161">
            <v>459.05829999999997</v>
          </cell>
          <cell r="AO161">
            <v>679.20029999999997</v>
          </cell>
        </row>
        <row r="162">
          <cell r="C162">
            <v>275.54520000000002</v>
          </cell>
          <cell r="D162">
            <v>33.3611</v>
          </cell>
          <cell r="E162">
            <v>767.91279999999995</v>
          </cell>
          <cell r="F162">
            <v>11.7075</v>
          </cell>
          <cell r="G162">
            <v>113.7976</v>
          </cell>
          <cell r="H162">
            <v>3.95E-2</v>
          </cell>
          <cell r="I162">
            <v>13.472</v>
          </cell>
          <cell r="J162">
            <v>61.5657</v>
          </cell>
          <cell r="K162">
            <v>541.47</v>
          </cell>
          <cell r="L162">
            <v>29.339200000000002</v>
          </cell>
          <cell r="M162">
            <v>5.2260999999999997</v>
          </cell>
          <cell r="N162">
            <v>582.88379999999995</v>
          </cell>
          <cell r="O162">
            <v>27.59</v>
          </cell>
          <cell r="P162">
            <v>23.708400000000001</v>
          </cell>
          <cell r="Q162">
            <v>352.87740000000002</v>
          </cell>
          <cell r="R162">
            <v>3.7061999999999999</v>
          </cell>
          <cell r="S162">
            <v>851.36789999999996</v>
          </cell>
          <cell r="T162">
            <v>135.36750000000001</v>
          </cell>
          <cell r="U162">
            <v>41.8292</v>
          </cell>
          <cell r="V162">
            <v>208.3116</v>
          </cell>
          <cell r="W162">
            <v>234.71279999999999</v>
          </cell>
          <cell r="X162">
            <v>57.511699999999998</v>
          </cell>
          <cell r="Y162">
            <v>135.89240000000001</v>
          </cell>
          <cell r="Z162">
            <v>2.2898000000000001</v>
          </cell>
          <cell r="AA162">
            <v>1.8574999999999999</v>
          </cell>
          <cell r="AB162">
            <v>299.2167</v>
          </cell>
          <cell r="AC162">
            <v>10.7012</v>
          </cell>
          <cell r="AD162">
            <v>4.7100000000000003E-2</v>
          </cell>
          <cell r="AE162">
            <v>10.4129</v>
          </cell>
          <cell r="AF162">
            <v>18.1052</v>
          </cell>
          <cell r="AG162">
            <v>1.5242</v>
          </cell>
          <cell r="AH162">
            <v>77.208100000000002</v>
          </cell>
          <cell r="AI162">
            <v>69.983000000000004</v>
          </cell>
          <cell r="AJ162">
            <v>13.480700000000001</v>
          </cell>
          <cell r="AK162">
            <v>50.047199999999997</v>
          </cell>
          <cell r="AL162">
            <v>301.83330000000001</v>
          </cell>
          <cell r="AM162">
            <v>45.622999999999998</v>
          </cell>
          <cell r="AN162">
            <v>459.05829999999997</v>
          </cell>
          <cell r="AO162">
            <v>679.20029999999997</v>
          </cell>
        </row>
        <row r="163">
          <cell r="C163">
            <v>274.84980000000002</v>
          </cell>
          <cell r="D163">
            <v>33.306800000000003</v>
          </cell>
          <cell r="E163">
            <v>764.10810000000004</v>
          </cell>
          <cell r="F163">
            <v>11.686199999999999</v>
          </cell>
          <cell r="G163">
            <v>113.6126</v>
          </cell>
          <cell r="H163">
            <v>3.9199999999999999E-2</v>
          </cell>
          <cell r="I163">
            <v>13.450100000000001</v>
          </cell>
          <cell r="J163">
            <v>61.468899999999998</v>
          </cell>
          <cell r="K163">
            <v>541.41999999999996</v>
          </cell>
          <cell r="L163">
            <v>29.291499999999999</v>
          </cell>
          <cell r="M163">
            <v>5.1368999999999998</v>
          </cell>
          <cell r="N163">
            <v>581.93619999999999</v>
          </cell>
          <cell r="O163">
            <v>27.545100000000001</v>
          </cell>
          <cell r="P163">
            <v>23.669799999999999</v>
          </cell>
          <cell r="Q163">
            <v>352.41219999999998</v>
          </cell>
          <cell r="R163">
            <v>3.7008000000000001</v>
          </cell>
          <cell r="S163">
            <v>849.9529</v>
          </cell>
          <cell r="T163">
            <v>135.35499999999999</v>
          </cell>
          <cell r="U163">
            <v>41.8292</v>
          </cell>
          <cell r="V163">
            <v>207.97290000000001</v>
          </cell>
          <cell r="W163">
            <v>234.3312</v>
          </cell>
          <cell r="X163">
            <v>57.511899999999997</v>
          </cell>
          <cell r="Y163">
            <v>135.8767</v>
          </cell>
          <cell r="Z163">
            <v>2.2860999999999998</v>
          </cell>
          <cell r="AA163">
            <v>1.8567</v>
          </cell>
          <cell r="AB163">
            <v>298.96409999999997</v>
          </cell>
          <cell r="AC163">
            <v>10.686</v>
          </cell>
          <cell r="AD163">
            <v>4.6300000000000001E-2</v>
          </cell>
          <cell r="AE163">
            <v>10.411899999999999</v>
          </cell>
          <cell r="AF163">
            <v>18.215199999999999</v>
          </cell>
          <cell r="AG163">
            <v>1.5102</v>
          </cell>
          <cell r="AH163">
            <v>77.082499999999996</v>
          </cell>
          <cell r="AI163">
            <v>69.869200000000006</v>
          </cell>
          <cell r="AJ163">
            <v>13.4976</v>
          </cell>
          <cell r="AK163">
            <v>49.5944</v>
          </cell>
          <cell r="AL163">
            <v>302.67599999999999</v>
          </cell>
          <cell r="AM163">
            <v>45.180599999999998</v>
          </cell>
          <cell r="AN163">
            <v>458.31200000000001</v>
          </cell>
          <cell r="AO163">
            <v>677.0924</v>
          </cell>
        </row>
        <row r="164">
          <cell r="C164">
            <v>278.80489999999998</v>
          </cell>
          <cell r="D164">
            <v>33.611899999999999</v>
          </cell>
          <cell r="E164">
            <v>759.83159999999998</v>
          </cell>
          <cell r="F164">
            <v>11.685499999999999</v>
          </cell>
          <cell r="G164">
            <v>114.65309999999999</v>
          </cell>
          <cell r="H164">
            <v>3.9E-2</v>
          </cell>
          <cell r="I164">
            <v>13.5733</v>
          </cell>
          <cell r="J164">
            <v>62.017699999999998</v>
          </cell>
          <cell r="K164">
            <v>541.39</v>
          </cell>
          <cell r="L164">
            <v>29.559699999999999</v>
          </cell>
          <cell r="M164">
            <v>5.1962000000000002</v>
          </cell>
          <cell r="N164">
            <v>587.26589999999999</v>
          </cell>
          <cell r="O164">
            <v>27.7974</v>
          </cell>
          <cell r="P164">
            <v>23.886600000000001</v>
          </cell>
          <cell r="Q164">
            <v>354.49489999999997</v>
          </cell>
          <cell r="R164">
            <v>3.7004999999999999</v>
          </cell>
          <cell r="S164">
            <v>847.24570000000006</v>
          </cell>
          <cell r="T164">
            <v>135.3475</v>
          </cell>
          <cell r="U164">
            <v>41.868899999999996</v>
          </cell>
          <cell r="V164">
            <v>209.8777</v>
          </cell>
          <cell r="W164">
            <v>236.47730000000001</v>
          </cell>
          <cell r="X164">
            <v>58.049500000000002</v>
          </cell>
          <cell r="Y164">
            <v>135.67310000000001</v>
          </cell>
          <cell r="Z164">
            <v>2.3069999999999999</v>
          </cell>
          <cell r="AA164">
            <v>1.8566</v>
          </cell>
          <cell r="AB164">
            <v>298.77870000000001</v>
          </cell>
          <cell r="AC164">
            <v>10.7761</v>
          </cell>
          <cell r="AD164">
            <v>4.5999999999999999E-2</v>
          </cell>
          <cell r="AE164">
            <v>10.411300000000001</v>
          </cell>
          <cell r="AF164">
            <v>18.474499999999999</v>
          </cell>
          <cell r="AG164">
            <v>1.5101</v>
          </cell>
          <cell r="AH164">
            <v>77.788499999999999</v>
          </cell>
          <cell r="AI164">
            <v>70.509100000000004</v>
          </cell>
          <cell r="AJ164">
            <v>13.5526</v>
          </cell>
          <cell r="AK164">
            <v>50.122900000000001</v>
          </cell>
          <cell r="AL164">
            <v>304.66340000000002</v>
          </cell>
          <cell r="AM164">
            <v>44.847200000000001</v>
          </cell>
          <cell r="AN164">
            <v>462.5095</v>
          </cell>
          <cell r="AO164">
            <v>678.02239999999995</v>
          </cell>
        </row>
        <row r="165">
          <cell r="C165">
            <v>279.91309999999999</v>
          </cell>
          <cell r="D165">
            <v>33.310200000000002</v>
          </cell>
          <cell r="E165">
            <v>748.46130000000005</v>
          </cell>
          <cell r="F165">
            <v>11.6859</v>
          </cell>
          <cell r="G165">
            <v>113.62390000000001</v>
          </cell>
          <cell r="H165">
            <v>3.9E-2</v>
          </cell>
          <cell r="I165">
            <v>13.4514</v>
          </cell>
          <cell r="J165">
            <v>61.471699999999998</v>
          </cell>
          <cell r="K165">
            <v>541.41</v>
          </cell>
          <cell r="L165">
            <v>29.2944</v>
          </cell>
          <cell r="M165">
            <v>5.1955999999999998</v>
          </cell>
          <cell r="N165">
            <v>581.99419999999998</v>
          </cell>
          <cell r="O165">
            <v>27.547899999999998</v>
          </cell>
          <cell r="P165">
            <v>23.6722</v>
          </cell>
          <cell r="Q165">
            <v>355.92309999999998</v>
          </cell>
          <cell r="R165">
            <v>3.7006999999999999</v>
          </cell>
          <cell r="S165">
            <v>848.60500000000002</v>
          </cell>
          <cell r="T165">
            <v>135.35249999999999</v>
          </cell>
          <cell r="U165">
            <v>41.870399999999997</v>
          </cell>
          <cell r="V165">
            <v>207.99369999999999</v>
          </cell>
          <cell r="W165">
            <v>234.3546</v>
          </cell>
          <cell r="X165">
            <v>57.615200000000002</v>
          </cell>
          <cell r="Y165">
            <v>135.74940000000001</v>
          </cell>
          <cell r="Z165">
            <v>2.2863000000000002</v>
          </cell>
          <cell r="AA165">
            <v>1.8567</v>
          </cell>
          <cell r="AB165">
            <v>299.1891</v>
          </cell>
          <cell r="AC165">
            <v>10.664400000000001</v>
          </cell>
          <cell r="AD165">
            <v>4.6399999999999997E-2</v>
          </cell>
          <cell r="AE165">
            <v>10.4117</v>
          </cell>
          <cell r="AF165">
            <v>18.402799999999999</v>
          </cell>
          <cell r="AG165">
            <v>1.5102</v>
          </cell>
          <cell r="AH165">
            <v>77.090199999999996</v>
          </cell>
          <cell r="AI165">
            <v>69.876199999999997</v>
          </cell>
          <cell r="AJ165">
            <v>13.4514</v>
          </cell>
          <cell r="AK165">
            <v>49.189500000000002</v>
          </cell>
          <cell r="AL165">
            <v>300.83859999999999</v>
          </cell>
          <cell r="AM165">
            <v>45.069600000000001</v>
          </cell>
          <cell r="AN165">
            <v>458.35770000000002</v>
          </cell>
          <cell r="AO165">
            <v>676.21389999999997</v>
          </cell>
        </row>
        <row r="166">
          <cell r="C166">
            <v>283.10019999999997</v>
          </cell>
          <cell r="D166">
            <v>33.302599999999998</v>
          </cell>
          <cell r="E166">
            <v>747.80399999999997</v>
          </cell>
          <cell r="F166">
            <v>11.6806</v>
          </cell>
          <cell r="G166">
            <v>113.59829999999999</v>
          </cell>
          <cell r="H166">
            <v>3.9E-2</v>
          </cell>
          <cell r="I166">
            <v>13.448399999999999</v>
          </cell>
          <cell r="J166">
            <v>61.472700000000003</v>
          </cell>
          <cell r="K166">
            <v>541.16</v>
          </cell>
          <cell r="L166">
            <v>29.287800000000001</v>
          </cell>
          <cell r="M166">
            <v>5.1763000000000003</v>
          </cell>
          <cell r="N166">
            <v>581.86289999999997</v>
          </cell>
          <cell r="O166">
            <v>27.541599999999999</v>
          </cell>
          <cell r="P166">
            <v>23.666899999999998</v>
          </cell>
          <cell r="Q166">
            <v>356.23</v>
          </cell>
          <cell r="R166">
            <v>3.6989999999999998</v>
          </cell>
          <cell r="S166">
            <v>848.21320000000003</v>
          </cell>
          <cell r="T166">
            <v>135.29</v>
          </cell>
          <cell r="U166">
            <v>41.864100000000001</v>
          </cell>
          <cell r="V166">
            <v>207.94669999999999</v>
          </cell>
          <cell r="W166">
            <v>234.30170000000001</v>
          </cell>
          <cell r="X166">
            <v>57.634799999999998</v>
          </cell>
          <cell r="Y166">
            <v>135.86760000000001</v>
          </cell>
          <cell r="Z166">
            <v>2.2858000000000001</v>
          </cell>
          <cell r="AA166">
            <v>1.8576999999999999</v>
          </cell>
          <cell r="AB166">
            <v>298.92649999999998</v>
          </cell>
          <cell r="AC166">
            <v>10.6541</v>
          </cell>
          <cell r="AD166">
            <v>4.6399999999999997E-2</v>
          </cell>
          <cell r="AE166">
            <v>10.4069</v>
          </cell>
          <cell r="AF166">
            <v>18.287700000000001</v>
          </cell>
          <cell r="AG166">
            <v>1.5095000000000001</v>
          </cell>
          <cell r="AH166">
            <v>77.072800000000001</v>
          </cell>
          <cell r="AI166">
            <v>69.860399999999998</v>
          </cell>
          <cell r="AJ166">
            <v>13.446</v>
          </cell>
          <cell r="AK166">
            <v>49.153599999999997</v>
          </cell>
          <cell r="AL166">
            <v>301.10669999999999</v>
          </cell>
          <cell r="AM166">
            <v>44.865299999999998</v>
          </cell>
          <cell r="AN166">
            <v>458.2543</v>
          </cell>
          <cell r="AO166">
            <v>675.47649999999999</v>
          </cell>
        </row>
        <row r="167">
          <cell r="C167">
            <v>283.10019999999997</v>
          </cell>
          <cell r="D167">
            <v>33.302599999999998</v>
          </cell>
          <cell r="E167">
            <v>747.80399999999997</v>
          </cell>
          <cell r="F167">
            <v>11.6806</v>
          </cell>
          <cell r="G167">
            <v>113.59829999999999</v>
          </cell>
          <cell r="H167">
            <v>3.9E-2</v>
          </cell>
          <cell r="I167">
            <v>13.448399999999999</v>
          </cell>
          <cell r="J167">
            <v>61.472700000000003</v>
          </cell>
          <cell r="K167">
            <v>541.16</v>
          </cell>
          <cell r="L167">
            <v>29.287800000000001</v>
          </cell>
          <cell r="M167">
            <v>5.1763000000000003</v>
          </cell>
          <cell r="N167">
            <v>581.86289999999997</v>
          </cell>
          <cell r="O167">
            <v>27.541599999999999</v>
          </cell>
          <cell r="P167">
            <v>23.666899999999998</v>
          </cell>
          <cell r="Q167">
            <v>356.23</v>
          </cell>
          <cell r="R167">
            <v>3.6989999999999998</v>
          </cell>
          <cell r="S167">
            <v>848.21320000000003</v>
          </cell>
          <cell r="T167">
            <v>135.29</v>
          </cell>
          <cell r="U167">
            <v>41.864100000000001</v>
          </cell>
          <cell r="V167">
            <v>207.94669999999999</v>
          </cell>
          <cell r="W167">
            <v>234.30170000000001</v>
          </cell>
          <cell r="X167">
            <v>57.634799999999998</v>
          </cell>
          <cell r="Y167">
            <v>135.86760000000001</v>
          </cell>
          <cell r="Z167">
            <v>2.2858000000000001</v>
          </cell>
          <cell r="AA167">
            <v>1.8576999999999999</v>
          </cell>
          <cell r="AB167">
            <v>298.92649999999998</v>
          </cell>
          <cell r="AC167">
            <v>10.6541</v>
          </cell>
          <cell r="AD167">
            <v>4.6399999999999997E-2</v>
          </cell>
          <cell r="AE167">
            <v>10.4069</v>
          </cell>
          <cell r="AF167">
            <v>18.287700000000001</v>
          </cell>
          <cell r="AG167">
            <v>1.5095000000000001</v>
          </cell>
          <cell r="AH167">
            <v>77.072800000000001</v>
          </cell>
          <cell r="AI167">
            <v>69.860399999999998</v>
          </cell>
          <cell r="AJ167">
            <v>13.446</v>
          </cell>
          <cell r="AK167">
            <v>49.153599999999997</v>
          </cell>
          <cell r="AL167">
            <v>301.10669999999999</v>
          </cell>
          <cell r="AM167">
            <v>44.865299999999998</v>
          </cell>
          <cell r="AN167">
            <v>458.2543</v>
          </cell>
          <cell r="AO167">
            <v>675.47649999999999</v>
          </cell>
        </row>
        <row r="168">
          <cell r="C168">
            <v>283.10019999999997</v>
          </cell>
          <cell r="D168">
            <v>33.302599999999998</v>
          </cell>
          <cell r="E168">
            <v>747.80399999999997</v>
          </cell>
          <cell r="F168">
            <v>11.6806</v>
          </cell>
          <cell r="G168">
            <v>113.59829999999999</v>
          </cell>
          <cell r="H168">
            <v>3.9E-2</v>
          </cell>
          <cell r="I168">
            <v>13.448399999999999</v>
          </cell>
          <cell r="J168">
            <v>61.472700000000003</v>
          </cell>
          <cell r="K168">
            <v>541.16</v>
          </cell>
          <cell r="L168">
            <v>29.287800000000001</v>
          </cell>
          <cell r="M168">
            <v>5.1763000000000003</v>
          </cell>
          <cell r="N168">
            <v>581.86289999999997</v>
          </cell>
          <cell r="O168">
            <v>27.541599999999999</v>
          </cell>
          <cell r="P168">
            <v>23.666899999999998</v>
          </cell>
          <cell r="Q168">
            <v>356.23</v>
          </cell>
          <cell r="R168">
            <v>3.6989999999999998</v>
          </cell>
          <cell r="S168">
            <v>848.21320000000003</v>
          </cell>
          <cell r="T168">
            <v>135.29</v>
          </cell>
          <cell r="U168">
            <v>41.864100000000001</v>
          </cell>
          <cell r="V168">
            <v>207.94669999999999</v>
          </cell>
          <cell r="W168">
            <v>234.30170000000001</v>
          </cell>
          <cell r="X168">
            <v>57.634799999999998</v>
          </cell>
          <cell r="Y168">
            <v>135.86760000000001</v>
          </cell>
          <cell r="Z168">
            <v>2.2858000000000001</v>
          </cell>
          <cell r="AA168">
            <v>1.8576999999999999</v>
          </cell>
          <cell r="AB168">
            <v>298.92649999999998</v>
          </cell>
          <cell r="AC168">
            <v>10.6541</v>
          </cell>
          <cell r="AD168">
            <v>4.6399999999999997E-2</v>
          </cell>
          <cell r="AE168">
            <v>10.4069</v>
          </cell>
          <cell r="AF168">
            <v>18.287700000000001</v>
          </cell>
          <cell r="AG168">
            <v>1.5095000000000001</v>
          </cell>
          <cell r="AH168">
            <v>77.072800000000001</v>
          </cell>
          <cell r="AI168">
            <v>69.860399999999998</v>
          </cell>
          <cell r="AJ168">
            <v>13.446</v>
          </cell>
          <cell r="AK168">
            <v>49.153599999999997</v>
          </cell>
          <cell r="AL168">
            <v>301.10669999999999</v>
          </cell>
          <cell r="AM168">
            <v>44.865299999999998</v>
          </cell>
          <cell r="AN168">
            <v>458.2543</v>
          </cell>
          <cell r="AO168">
            <v>675.47649999999999</v>
          </cell>
        </row>
        <row r="169">
          <cell r="C169">
            <v>284.39150000000001</v>
          </cell>
          <cell r="D169">
            <v>33.392499999999998</v>
          </cell>
          <cell r="E169">
            <v>748.84519999999998</v>
          </cell>
          <cell r="F169">
            <v>11.6762</v>
          </cell>
          <cell r="G169">
            <v>113.9049</v>
          </cell>
          <cell r="H169">
            <v>3.9E-2</v>
          </cell>
          <cell r="I169">
            <v>13.4847</v>
          </cell>
          <cell r="J169">
            <v>61.640300000000003</v>
          </cell>
          <cell r="K169">
            <v>540.96</v>
          </cell>
          <cell r="L169">
            <v>29.366900000000001</v>
          </cell>
          <cell r="M169">
            <v>5.1809000000000003</v>
          </cell>
          <cell r="N169">
            <v>583.43380000000002</v>
          </cell>
          <cell r="O169">
            <v>27.616</v>
          </cell>
          <cell r="P169">
            <v>23.730799999999999</v>
          </cell>
          <cell r="Q169">
            <v>356.63720000000001</v>
          </cell>
          <cell r="R169">
            <v>3.6951000000000001</v>
          </cell>
          <cell r="S169">
            <v>847.89970000000005</v>
          </cell>
          <cell r="T169">
            <v>135.24</v>
          </cell>
          <cell r="U169">
            <v>41.887500000000003</v>
          </cell>
          <cell r="V169">
            <v>208.50810000000001</v>
          </cell>
          <cell r="W169">
            <v>234.9342</v>
          </cell>
          <cell r="X169">
            <v>57.772199999999998</v>
          </cell>
          <cell r="Y169">
            <v>136.1053</v>
          </cell>
          <cell r="Z169">
            <v>2.2919</v>
          </cell>
          <cell r="AA169">
            <v>1.8571</v>
          </cell>
          <cell r="AB169">
            <v>298.46800000000002</v>
          </cell>
          <cell r="AC169">
            <v>10.6791</v>
          </cell>
          <cell r="AD169">
            <v>4.58E-2</v>
          </cell>
          <cell r="AE169">
            <v>10.4031</v>
          </cell>
          <cell r="AF169">
            <v>18.368600000000001</v>
          </cell>
          <cell r="AG169">
            <v>1.4851000000000001</v>
          </cell>
          <cell r="AH169">
            <v>77.280900000000003</v>
          </cell>
          <cell r="AI169">
            <v>70.049000000000007</v>
          </cell>
          <cell r="AJ169">
            <v>13.4954</v>
          </cell>
          <cell r="AK169">
            <v>49.349299999999999</v>
          </cell>
          <cell r="AL169">
            <v>301.74119999999999</v>
          </cell>
          <cell r="AM169">
            <v>44.442500000000003</v>
          </cell>
          <cell r="AN169">
            <v>459.4914</v>
          </cell>
          <cell r="AO169">
            <v>674.76020000000005</v>
          </cell>
        </row>
        <row r="170">
          <cell r="C170">
            <v>284</v>
          </cell>
          <cell r="D170">
            <v>33.305300000000003</v>
          </cell>
          <cell r="E170">
            <v>744.9461</v>
          </cell>
          <cell r="F170">
            <v>11.6732</v>
          </cell>
          <cell r="G170">
            <v>113.6073</v>
          </cell>
          <cell r="H170">
            <v>3.9E-2</v>
          </cell>
          <cell r="I170">
            <v>13.4495</v>
          </cell>
          <cell r="J170">
            <v>61.476799999999997</v>
          </cell>
          <cell r="K170">
            <v>540.82000000000005</v>
          </cell>
          <cell r="L170">
            <v>29.290099999999999</v>
          </cell>
          <cell r="M170">
            <v>5.1615000000000002</v>
          </cell>
          <cell r="N170">
            <v>581.90940000000001</v>
          </cell>
          <cell r="O170">
            <v>27.543800000000001</v>
          </cell>
          <cell r="P170">
            <v>23.668700000000001</v>
          </cell>
          <cell r="Q170">
            <v>354.85160000000002</v>
          </cell>
          <cell r="R170">
            <v>3.6941000000000002</v>
          </cell>
          <cell r="S170">
            <v>847.68029999999999</v>
          </cell>
          <cell r="T170">
            <v>135.20500000000001</v>
          </cell>
          <cell r="U170">
            <v>41.915300000000002</v>
          </cell>
          <cell r="V170">
            <v>207.9633</v>
          </cell>
          <cell r="W170">
            <v>234.32040000000001</v>
          </cell>
          <cell r="X170">
            <v>57.404800000000002</v>
          </cell>
          <cell r="Y170">
            <v>137.07740000000001</v>
          </cell>
          <cell r="Z170">
            <v>2.2858999999999998</v>
          </cell>
          <cell r="AA170">
            <v>1.8566</v>
          </cell>
          <cell r="AB170">
            <v>297.76549999999997</v>
          </cell>
          <cell r="AC170">
            <v>10.6717</v>
          </cell>
          <cell r="AD170">
            <v>4.5400000000000003E-2</v>
          </cell>
          <cell r="AE170">
            <v>10.400399999999999</v>
          </cell>
          <cell r="AF170">
            <v>18.420100000000001</v>
          </cell>
          <cell r="AG170">
            <v>1.4846999999999999</v>
          </cell>
          <cell r="AH170">
            <v>77.078999999999994</v>
          </cell>
          <cell r="AI170">
            <v>69.866</v>
          </cell>
          <cell r="AJ170">
            <v>13.5169</v>
          </cell>
          <cell r="AK170">
            <v>49.172800000000002</v>
          </cell>
          <cell r="AL170">
            <v>301.07139999999998</v>
          </cell>
          <cell r="AM170">
            <v>44.425199999999997</v>
          </cell>
          <cell r="AN170">
            <v>458.29090000000002</v>
          </cell>
          <cell r="AO170">
            <v>673.65629999999999</v>
          </cell>
        </row>
        <row r="171">
          <cell r="C171">
            <v>284.73329999999999</v>
          </cell>
          <cell r="D171">
            <v>33.565100000000001</v>
          </cell>
          <cell r="E171">
            <v>744.58479999999997</v>
          </cell>
          <cell r="F171">
            <v>11.6706</v>
          </cell>
          <cell r="G171">
            <v>114.4936</v>
          </cell>
          <cell r="H171">
            <v>3.8899999999999997E-2</v>
          </cell>
          <cell r="I171">
            <v>13.554399999999999</v>
          </cell>
          <cell r="J171">
            <v>61.948</v>
          </cell>
          <cell r="K171">
            <v>540.70000000000005</v>
          </cell>
          <cell r="L171">
            <v>29.518599999999999</v>
          </cell>
          <cell r="M171">
            <v>5.1565000000000003</v>
          </cell>
          <cell r="N171">
            <v>586.44880000000001</v>
          </cell>
          <cell r="O171">
            <v>27.758700000000001</v>
          </cell>
          <cell r="P171">
            <v>23.853400000000001</v>
          </cell>
          <cell r="Q171">
            <v>354.89929999999998</v>
          </cell>
          <cell r="R171">
            <v>3.6932999999999998</v>
          </cell>
          <cell r="S171">
            <v>840.90200000000004</v>
          </cell>
          <cell r="T171">
            <v>135.17500000000001</v>
          </cell>
          <cell r="U171">
            <v>41.927399999999999</v>
          </cell>
          <cell r="V171">
            <v>209.5856</v>
          </cell>
          <cell r="W171">
            <v>236.14830000000001</v>
          </cell>
          <cell r="X171">
            <v>57.769300000000001</v>
          </cell>
          <cell r="Y171">
            <v>136.4933</v>
          </cell>
          <cell r="Z171">
            <v>2.3037999999999998</v>
          </cell>
          <cell r="AA171">
            <v>1.8568</v>
          </cell>
          <cell r="AB171">
            <v>297.63240000000002</v>
          </cell>
          <cell r="AC171">
            <v>10.7333</v>
          </cell>
          <cell r="AD171">
            <v>4.4499999999999998E-2</v>
          </cell>
          <cell r="AE171">
            <v>10.398099999999999</v>
          </cell>
          <cell r="AF171">
            <v>18.655200000000001</v>
          </cell>
          <cell r="AG171">
            <v>1.4843999999999999</v>
          </cell>
          <cell r="AH171">
            <v>77.680300000000003</v>
          </cell>
          <cell r="AI171">
            <v>70.411000000000001</v>
          </cell>
          <cell r="AJ171">
            <v>13.5883</v>
          </cell>
          <cell r="AK171">
            <v>49.8748</v>
          </cell>
          <cell r="AL171">
            <v>302.26830000000001</v>
          </cell>
          <cell r="AM171">
            <v>44.290900000000001</v>
          </cell>
          <cell r="AN171">
            <v>461.86590000000001</v>
          </cell>
          <cell r="AO171">
            <v>675.13660000000004</v>
          </cell>
        </row>
        <row r="172">
          <cell r="C172">
            <v>283.00900000000001</v>
          </cell>
          <cell r="D172">
            <v>33.343299999999999</v>
          </cell>
          <cell r="E172">
            <v>750.43219999999997</v>
          </cell>
          <cell r="F172">
            <v>11.661799999999999</v>
          </cell>
          <cell r="G172">
            <v>113.7371</v>
          </cell>
          <cell r="H172">
            <v>3.9E-2</v>
          </cell>
          <cell r="I172">
            <v>13.4648</v>
          </cell>
          <cell r="J172">
            <v>61.540399999999998</v>
          </cell>
          <cell r="K172">
            <v>540.29</v>
          </cell>
          <cell r="L172">
            <v>29.323599999999999</v>
          </cell>
          <cell r="M172">
            <v>5.1177999999999999</v>
          </cell>
          <cell r="N172">
            <v>582.57389999999998</v>
          </cell>
          <cell r="O172">
            <v>27.575299999999999</v>
          </cell>
          <cell r="P172">
            <v>23.695799999999998</v>
          </cell>
          <cell r="Q172">
            <v>354.98200000000003</v>
          </cell>
          <cell r="R172">
            <v>3.6905000000000001</v>
          </cell>
          <cell r="S172">
            <v>842.88610000000006</v>
          </cell>
          <cell r="T172">
            <v>135.07249999999999</v>
          </cell>
          <cell r="U172">
            <v>41.905999999999999</v>
          </cell>
          <cell r="V172">
            <v>208.20079999999999</v>
          </cell>
          <cell r="W172">
            <v>234.58799999999999</v>
          </cell>
          <cell r="X172">
            <v>57.6798</v>
          </cell>
          <cell r="Y172">
            <v>136.4179</v>
          </cell>
          <cell r="Z172">
            <v>2.2886000000000002</v>
          </cell>
          <cell r="AA172">
            <v>1.8579000000000001</v>
          </cell>
          <cell r="AB172">
            <v>297.31349999999998</v>
          </cell>
          <cell r="AC172">
            <v>10.707000000000001</v>
          </cell>
          <cell r="AD172">
            <v>4.5100000000000001E-2</v>
          </cell>
          <cell r="AE172">
            <v>10.3902</v>
          </cell>
          <cell r="AF172">
            <v>18.568000000000001</v>
          </cell>
          <cell r="AG172">
            <v>1.4833000000000001</v>
          </cell>
          <cell r="AH172">
            <v>77.167000000000002</v>
          </cell>
          <cell r="AI172">
            <v>69.945800000000006</v>
          </cell>
          <cell r="AJ172">
            <v>13.5451</v>
          </cell>
          <cell r="AK172">
            <v>49.595599999999997</v>
          </cell>
          <cell r="AL172">
            <v>300.78289999999998</v>
          </cell>
          <cell r="AM172">
            <v>44.321300000000001</v>
          </cell>
          <cell r="AN172">
            <v>458.8143</v>
          </cell>
          <cell r="AO172">
            <v>674.71140000000003</v>
          </cell>
        </row>
        <row r="173">
          <cell r="C173">
            <v>284.91370000000001</v>
          </cell>
          <cell r="D173">
            <v>34.010800000000003</v>
          </cell>
          <cell r="E173">
            <v>760.97429999999997</v>
          </cell>
          <cell r="F173">
            <v>11.661799999999999</v>
          </cell>
          <cell r="G173">
            <v>116.014</v>
          </cell>
          <cell r="H173">
            <v>3.9E-2</v>
          </cell>
          <cell r="I173">
            <v>13.734400000000001</v>
          </cell>
          <cell r="J173">
            <v>62.772300000000001</v>
          </cell>
          <cell r="K173">
            <v>540.29</v>
          </cell>
          <cell r="L173">
            <v>29.910599999999999</v>
          </cell>
          <cell r="M173">
            <v>5.1563999999999997</v>
          </cell>
          <cell r="N173">
            <v>594.2364</v>
          </cell>
          <cell r="O173">
            <v>28.127300000000002</v>
          </cell>
          <cell r="P173">
            <v>24.170100000000001</v>
          </cell>
          <cell r="Q173">
            <v>353.36700000000002</v>
          </cell>
          <cell r="R173">
            <v>3.6905000000000001</v>
          </cell>
          <cell r="S173">
            <v>842.88610000000006</v>
          </cell>
          <cell r="T173">
            <v>135.07249999999999</v>
          </cell>
          <cell r="U173">
            <v>41.898499999999999</v>
          </cell>
          <cell r="V173">
            <v>212.36879999999999</v>
          </cell>
          <cell r="W173">
            <v>239.2842</v>
          </cell>
          <cell r="X173">
            <v>58.514499999999998</v>
          </cell>
          <cell r="Y173">
            <v>137.1748</v>
          </cell>
          <cell r="Z173">
            <v>2.3344</v>
          </cell>
          <cell r="AA173">
            <v>1.8586</v>
          </cell>
          <cell r="AB173">
            <v>298.25959999999998</v>
          </cell>
          <cell r="AC173">
            <v>10.911099999999999</v>
          </cell>
          <cell r="AD173">
            <v>4.5400000000000003E-2</v>
          </cell>
          <cell r="AE173">
            <v>10.3902</v>
          </cell>
          <cell r="AF173">
            <v>19.012799999999999</v>
          </cell>
          <cell r="AG173">
            <v>1.4833000000000001</v>
          </cell>
          <cell r="AH173">
            <v>78.711799999999997</v>
          </cell>
          <cell r="AI173">
            <v>71.346000000000004</v>
          </cell>
          <cell r="AJ173">
            <v>13.764699999999999</v>
          </cell>
          <cell r="AK173">
            <v>51.0916</v>
          </cell>
          <cell r="AL173">
            <v>306.78410000000002</v>
          </cell>
          <cell r="AM173">
            <v>44.682000000000002</v>
          </cell>
          <cell r="AN173">
            <v>467.99919999999997</v>
          </cell>
          <cell r="AO173">
            <v>679.68439999999998</v>
          </cell>
        </row>
        <row r="174">
          <cell r="C174">
            <v>284.91370000000001</v>
          </cell>
          <cell r="D174">
            <v>34.010800000000003</v>
          </cell>
          <cell r="E174">
            <v>760.97429999999997</v>
          </cell>
          <cell r="F174">
            <v>11.661799999999999</v>
          </cell>
          <cell r="G174">
            <v>116.014</v>
          </cell>
          <cell r="H174">
            <v>3.9E-2</v>
          </cell>
          <cell r="I174">
            <v>13.734400000000001</v>
          </cell>
          <cell r="J174">
            <v>62.772300000000001</v>
          </cell>
          <cell r="K174">
            <v>540.29</v>
          </cell>
          <cell r="L174">
            <v>29.910599999999999</v>
          </cell>
          <cell r="M174">
            <v>5.1563999999999997</v>
          </cell>
          <cell r="N174">
            <v>594.2364</v>
          </cell>
          <cell r="O174">
            <v>28.127300000000002</v>
          </cell>
          <cell r="P174">
            <v>24.170100000000001</v>
          </cell>
          <cell r="Q174">
            <v>353.36700000000002</v>
          </cell>
          <cell r="R174">
            <v>3.6905000000000001</v>
          </cell>
          <cell r="S174">
            <v>842.88610000000006</v>
          </cell>
          <cell r="T174">
            <v>135.07249999999999</v>
          </cell>
          <cell r="U174">
            <v>41.898499999999999</v>
          </cell>
          <cell r="V174">
            <v>212.36879999999999</v>
          </cell>
          <cell r="W174">
            <v>239.2842</v>
          </cell>
          <cell r="X174">
            <v>58.514499999999998</v>
          </cell>
          <cell r="Y174">
            <v>137.1748</v>
          </cell>
          <cell r="Z174">
            <v>2.3344</v>
          </cell>
          <cell r="AA174">
            <v>1.8586</v>
          </cell>
          <cell r="AB174">
            <v>298.25959999999998</v>
          </cell>
          <cell r="AC174">
            <v>10.911099999999999</v>
          </cell>
          <cell r="AD174">
            <v>4.5400000000000003E-2</v>
          </cell>
          <cell r="AE174">
            <v>10.3902</v>
          </cell>
          <cell r="AF174">
            <v>19.012799999999999</v>
          </cell>
          <cell r="AG174">
            <v>1.4833000000000001</v>
          </cell>
          <cell r="AH174">
            <v>78.711799999999997</v>
          </cell>
          <cell r="AI174">
            <v>71.346000000000004</v>
          </cell>
          <cell r="AJ174">
            <v>13.764699999999999</v>
          </cell>
          <cell r="AK174">
            <v>51.0916</v>
          </cell>
          <cell r="AL174">
            <v>306.78410000000002</v>
          </cell>
          <cell r="AM174">
            <v>44.682000000000002</v>
          </cell>
          <cell r="AN174">
            <v>467.99919999999997</v>
          </cell>
          <cell r="AO174">
            <v>679.68439999999998</v>
          </cell>
        </row>
        <row r="175">
          <cell r="C175">
            <v>284.91370000000001</v>
          </cell>
          <cell r="D175">
            <v>34.010800000000003</v>
          </cell>
          <cell r="E175">
            <v>760.97429999999997</v>
          </cell>
          <cell r="F175">
            <v>11.661799999999999</v>
          </cell>
          <cell r="G175">
            <v>116.014</v>
          </cell>
          <cell r="H175">
            <v>3.9E-2</v>
          </cell>
          <cell r="I175">
            <v>13.734400000000001</v>
          </cell>
          <cell r="J175">
            <v>62.772300000000001</v>
          </cell>
          <cell r="K175">
            <v>540.29</v>
          </cell>
          <cell r="L175">
            <v>29.910599999999999</v>
          </cell>
          <cell r="M175">
            <v>5.1563999999999997</v>
          </cell>
          <cell r="N175">
            <v>594.2364</v>
          </cell>
          <cell r="O175">
            <v>28.127300000000002</v>
          </cell>
          <cell r="P175">
            <v>24.170100000000001</v>
          </cell>
          <cell r="Q175">
            <v>353.36700000000002</v>
          </cell>
          <cell r="R175">
            <v>3.6905000000000001</v>
          </cell>
          <cell r="S175">
            <v>842.88610000000006</v>
          </cell>
          <cell r="T175">
            <v>135.07249999999999</v>
          </cell>
          <cell r="U175">
            <v>41.898499999999999</v>
          </cell>
          <cell r="V175">
            <v>212.36879999999999</v>
          </cell>
          <cell r="W175">
            <v>239.2842</v>
          </cell>
          <cell r="X175">
            <v>58.514499999999998</v>
          </cell>
          <cell r="Y175">
            <v>137.1748</v>
          </cell>
          <cell r="Z175">
            <v>2.3344</v>
          </cell>
          <cell r="AA175">
            <v>1.8586</v>
          </cell>
          <cell r="AB175">
            <v>298.25959999999998</v>
          </cell>
          <cell r="AC175">
            <v>10.911099999999999</v>
          </cell>
          <cell r="AD175">
            <v>4.5400000000000003E-2</v>
          </cell>
          <cell r="AE175">
            <v>10.3902</v>
          </cell>
          <cell r="AF175">
            <v>19.012799999999999</v>
          </cell>
          <cell r="AG175">
            <v>1.4833000000000001</v>
          </cell>
          <cell r="AH175">
            <v>78.711799999999997</v>
          </cell>
          <cell r="AI175">
            <v>71.346000000000004</v>
          </cell>
          <cell r="AJ175">
            <v>13.764699999999999</v>
          </cell>
          <cell r="AK175">
            <v>51.0916</v>
          </cell>
          <cell r="AL175">
            <v>306.78410000000002</v>
          </cell>
          <cell r="AM175">
            <v>44.682000000000002</v>
          </cell>
          <cell r="AN175">
            <v>467.99919999999997</v>
          </cell>
          <cell r="AO175">
            <v>679.68439999999998</v>
          </cell>
        </row>
        <row r="176">
          <cell r="C176">
            <v>281.77870000000001</v>
          </cell>
          <cell r="D176">
            <v>33.673499999999997</v>
          </cell>
          <cell r="E176">
            <v>756.62450000000001</v>
          </cell>
          <cell r="F176">
            <v>11.655099999999999</v>
          </cell>
          <cell r="G176">
            <v>114.86320000000001</v>
          </cell>
          <cell r="H176">
            <v>3.8899999999999997E-2</v>
          </cell>
          <cell r="I176">
            <v>13.598100000000001</v>
          </cell>
          <cell r="J176">
            <v>62.150500000000001</v>
          </cell>
          <cell r="K176">
            <v>539.98</v>
          </cell>
          <cell r="L176">
            <v>29.613900000000001</v>
          </cell>
          <cell r="M176">
            <v>5.1204999999999998</v>
          </cell>
          <cell r="N176">
            <v>588.34180000000003</v>
          </cell>
          <cell r="O176">
            <v>27.848299999999998</v>
          </cell>
          <cell r="P176">
            <v>23.930399999999999</v>
          </cell>
          <cell r="Q176">
            <v>353.11450000000002</v>
          </cell>
          <cell r="R176">
            <v>3.6871</v>
          </cell>
          <cell r="S176">
            <v>847.69230000000005</v>
          </cell>
          <cell r="T176">
            <v>134.995</v>
          </cell>
          <cell r="U176">
            <v>41.874499999999998</v>
          </cell>
          <cell r="V176">
            <v>210.26220000000001</v>
          </cell>
          <cell r="W176">
            <v>236.91059999999999</v>
          </cell>
          <cell r="X176">
            <v>58.486199999999997</v>
          </cell>
          <cell r="Y176">
            <v>136.1893</v>
          </cell>
          <cell r="Z176">
            <v>2.3111999999999999</v>
          </cell>
          <cell r="AA176">
            <v>1.8588</v>
          </cell>
          <cell r="AB176">
            <v>297.25229999999999</v>
          </cell>
          <cell r="AC176">
            <v>10.7933</v>
          </cell>
          <cell r="AD176">
            <v>4.4299999999999999E-2</v>
          </cell>
          <cell r="AE176">
            <v>10.3842</v>
          </cell>
          <cell r="AF176">
            <v>18.855599999999999</v>
          </cell>
          <cell r="AG176">
            <v>1.4593</v>
          </cell>
          <cell r="AH176">
            <v>77.930999999999997</v>
          </cell>
          <cell r="AI176">
            <v>70.638300000000001</v>
          </cell>
          <cell r="AJ176">
            <v>13.643000000000001</v>
          </cell>
          <cell r="AK176">
            <v>50.918300000000002</v>
          </cell>
          <cell r="AL176">
            <v>303.00599999999997</v>
          </cell>
          <cell r="AM176">
            <v>43.832799999999999</v>
          </cell>
          <cell r="AN176">
            <v>463.35680000000002</v>
          </cell>
          <cell r="AO176">
            <v>675.58299999999997</v>
          </cell>
        </row>
        <row r="177">
          <cell r="C177">
            <v>282.01960000000003</v>
          </cell>
          <cell r="D177">
            <v>33.571100000000001</v>
          </cell>
          <cell r="E177">
            <v>753.34010000000001</v>
          </cell>
          <cell r="F177">
            <v>11.6441</v>
          </cell>
          <cell r="G177">
            <v>114.514</v>
          </cell>
          <cell r="H177">
            <v>3.8899999999999997E-2</v>
          </cell>
          <cell r="I177">
            <v>13.556800000000001</v>
          </cell>
          <cell r="J177">
            <v>61.963999999999999</v>
          </cell>
          <cell r="K177">
            <v>539.47</v>
          </cell>
          <cell r="L177">
            <v>29.523900000000001</v>
          </cell>
          <cell r="M177">
            <v>5.0998999999999999</v>
          </cell>
          <cell r="N177">
            <v>586.55319999999995</v>
          </cell>
          <cell r="O177">
            <v>27.7636</v>
          </cell>
          <cell r="P177">
            <v>23.857600000000001</v>
          </cell>
          <cell r="Q177">
            <v>351.9873</v>
          </cell>
          <cell r="R177">
            <v>3.6836000000000002</v>
          </cell>
          <cell r="S177">
            <v>845.5643</v>
          </cell>
          <cell r="T177">
            <v>134.86750000000001</v>
          </cell>
          <cell r="U177">
            <v>41.795699999999997</v>
          </cell>
          <cell r="V177">
            <v>209.62289999999999</v>
          </cell>
          <cell r="W177">
            <v>236.19030000000001</v>
          </cell>
          <cell r="X177">
            <v>58.474499999999999</v>
          </cell>
          <cell r="Y177">
            <v>135.95910000000001</v>
          </cell>
          <cell r="Z177">
            <v>2.3041999999999998</v>
          </cell>
          <cell r="AA177">
            <v>1.8545</v>
          </cell>
          <cell r="AB177">
            <v>296.82459999999998</v>
          </cell>
          <cell r="AC177">
            <v>10.7605</v>
          </cell>
          <cell r="AD177">
            <v>4.41E-2</v>
          </cell>
          <cell r="AE177">
            <v>10.3744</v>
          </cell>
          <cell r="AF177">
            <v>18.7578</v>
          </cell>
          <cell r="AG177">
            <v>1.4579</v>
          </cell>
          <cell r="AH177">
            <v>77.694100000000006</v>
          </cell>
          <cell r="AI177">
            <v>70.423500000000004</v>
          </cell>
          <cell r="AJ177">
            <v>13.6256</v>
          </cell>
          <cell r="AK177">
            <v>50.9208</v>
          </cell>
          <cell r="AL177">
            <v>301.92689999999999</v>
          </cell>
          <cell r="AM177">
            <v>43.815600000000003</v>
          </cell>
          <cell r="AN177">
            <v>461.94819999999999</v>
          </cell>
          <cell r="AO177">
            <v>674.34760000000006</v>
          </cell>
        </row>
        <row r="178">
          <cell r="C178">
            <v>279.16840000000002</v>
          </cell>
          <cell r="D178">
            <v>33.353400000000001</v>
          </cell>
          <cell r="E178">
            <v>751.15030000000002</v>
          </cell>
          <cell r="F178">
            <v>11.6365</v>
          </cell>
          <cell r="G178">
            <v>113.7714</v>
          </cell>
          <cell r="H178">
            <v>3.8899999999999997E-2</v>
          </cell>
          <cell r="I178">
            <v>13.4689</v>
          </cell>
          <cell r="J178">
            <v>61.563099999999999</v>
          </cell>
          <cell r="K178">
            <v>539.12</v>
          </cell>
          <cell r="L178">
            <v>29.3324</v>
          </cell>
          <cell r="M178">
            <v>5.0103999999999997</v>
          </cell>
          <cell r="N178">
            <v>582.74990000000003</v>
          </cell>
          <cell r="O178">
            <v>27.583600000000001</v>
          </cell>
          <cell r="P178">
            <v>23.7029</v>
          </cell>
          <cell r="Q178">
            <v>351.09609999999998</v>
          </cell>
          <cell r="R178">
            <v>3.6812999999999998</v>
          </cell>
          <cell r="S178">
            <v>843.69330000000002</v>
          </cell>
          <cell r="T178">
            <v>134.78</v>
          </cell>
          <cell r="U178">
            <v>41.723399999999998</v>
          </cell>
          <cell r="V178">
            <v>208.2637</v>
          </cell>
          <cell r="W178">
            <v>234.65889999999999</v>
          </cell>
          <cell r="X178">
            <v>58.417000000000002</v>
          </cell>
          <cell r="Y178">
            <v>134.81960000000001</v>
          </cell>
          <cell r="Z178">
            <v>2.2892000000000001</v>
          </cell>
          <cell r="AA178">
            <v>1.8501000000000001</v>
          </cell>
          <cell r="AB178">
            <v>296.06040000000002</v>
          </cell>
          <cell r="AC178">
            <v>10.700699999999999</v>
          </cell>
          <cell r="AD178">
            <v>4.2900000000000001E-2</v>
          </cell>
          <cell r="AE178">
            <v>10.367699999999999</v>
          </cell>
          <cell r="AF178">
            <v>18.6037</v>
          </cell>
          <cell r="AG178">
            <v>1.4570000000000001</v>
          </cell>
          <cell r="AH178">
            <v>77.190299999999993</v>
          </cell>
          <cell r="AI178">
            <v>69.966899999999995</v>
          </cell>
          <cell r="AJ178">
            <v>13.527699999999999</v>
          </cell>
          <cell r="AK178">
            <v>50.357500000000002</v>
          </cell>
          <cell r="AL178">
            <v>300.99220000000003</v>
          </cell>
          <cell r="AM178">
            <v>43.709800000000001</v>
          </cell>
          <cell r="AN178">
            <v>458.9529</v>
          </cell>
          <cell r="AO178">
            <v>672.61030000000005</v>
          </cell>
        </row>
        <row r="179">
          <cell r="C179">
            <v>278.68970000000002</v>
          </cell>
          <cell r="D179">
            <v>33.498699999999999</v>
          </cell>
          <cell r="E179">
            <v>760.14639999999997</v>
          </cell>
          <cell r="F179">
            <v>11.633900000000001</v>
          </cell>
          <cell r="G179">
            <v>114.2672</v>
          </cell>
          <cell r="H179">
            <v>3.8800000000000001E-2</v>
          </cell>
          <cell r="I179">
            <v>13.5276</v>
          </cell>
          <cell r="J179">
            <v>61.829700000000003</v>
          </cell>
          <cell r="K179">
            <v>539</v>
          </cell>
          <cell r="L179">
            <v>29.4603</v>
          </cell>
          <cell r="M179">
            <v>5.0625999999999998</v>
          </cell>
          <cell r="N179">
            <v>585.28930000000003</v>
          </cell>
          <cell r="O179">
            <v>27.703800000000001</v>
          </cell>
          <cell r="P179">
            <v>23.8062</v>
          </cell>
          <cell r="Q179">
            <v>352.51819999999998</v>
          </cell>
          <cell r="R179">
            <v>3.6804000000000001</v>
          </cell>
          <cell r="S179">
            <v>843.50549999999998</v>
          </cell>
          <cell r="T179">
            <v>134.75</v>
          </cell>
          <cell r="U179">
            <v>41.689500000000002</v>
          </cell>
          <cell r="V179">
            <v>209.1713</v>
          </cell>
          <cell r="W179">
            <v>235.6814</v>
          </cell>
          <cell r="X179">
            <v>58.392800000000001</v>
          </cell>
          <cell r="Y179">
            <v>135.149</v>
          </cell>
          <cell r="Z179">
            <v>2.2991999999999999</v>
          </cell>
          <cell r="AA179">
            <v>1.8534999999999999</v>
          </cell>
          <cell r="AB179">
            <v>295.84289999999999</v>
          </cell>
          <cell r="AC179">
            <v>10.768700000000001</v>
          </cell>
          <cell r="AD179">
            <v>4.2000000000000003E-2</v>
          </cell>
          <cell r="AE179">
            <v>10.365399999999999</v>
          </cell>
          <cell r="AF179">
            <v>18.802099999999999</v>
          </cell>
          <cell r="AG179">
            <v>1.4567000000000001</v>
          </cell>
          <cell r="AH179">
            <v>77.526700000000005</v>
          </cell>
          <cell r="AI179">
            <v>70.271799999999999</v>
          </cell>
          <cell r="AJ179">
            <v>13.544700000000001</v>
          </cell>
          <cell r="AK179">
            <v>50.391100000000002</v>
          </cell>
          <cell r="AL179">
            <v>303.17860000000002</v>
          </cell>
          <cell r="AM179">
            <v>43.436900000000001</v>
          </cell>
          <cell r="AN179">
            <v>460.95280000000002</v>
          </cell>
          <cell r="AO179">
            <v>673.34519999999998</v>
          </cell>
        </row>
        <row r="180">
          <cell r="C180">
            <v>278.24209999999999</v>
          </cell>
          <cell r="D180">
            <v>33.384300000000003</v>
          </cell>
          <cell r="E180">
            <v>760.93719999999996</v>
          </cell>
          <cell r="F180">
            <v>11.626799999999999</v>
          </cell>
          <cell r="G180">
            <v>113.8768</v>
          </cell>
          <cell r="H180">
            <v>3.8800000000000001E-2</v>
          </cell>
          <cell r="I180">
            <v>13.481400000000001</v>
          </cell>
          <cell r="J180">
            <v>61.635800000000003</v>
          </cell>
          <cell r="K180">
            <v>538.66999999999996</v>
          </cell>
          <cell r="L180">
            <v>29.3596</v>
          </cell>
          <cell r="M180">
            <v>5.1150000000000002</v>
          </cell>
          <cell r="N180">
            <v>583.28949999999998</v>
          </cell>
          <cell r="O180">
            <v>27.609200000000001</v>
          </cell>
          <cell r="P180">
            <v>23.724900000000002</v>
          </cell>
          <cell r="Q180">
            <v>353.31319999999999</v>
          </cell>
          <cell r="R180">
            <v>3.6781999999999999</v>
          </cell>
          <cell r="S180">
            <v>840.35879999999997</v>
          </cell>
          <cell r="T180">
            <v>134.66749999999999</v>
          </cell>
          <cell r="U180">
            <v>41.611899999999999</v>
          </cell>
          <cell r="V180">
            <v>208.45650000000001</v>
          </cell>
          <cell r="W180">
            <v>234.87610000000001</v>
          </cell>
          <cell r="X180">
            <v>58.445</v>
          </cell>
          <cell r="Y180">
            <v>135.43780000000001</v>
          </cell>
          <cell r="Z180">
            <v>2.2913999999999999</v>
          </cell>
          <cell r="AA180">
            <v>1.8511</v>
          </cell>
          <cell r="AB180">
            <v>295.8383</v>
          </cell>
          <cell r="AC180">
            <v>10.7805</v>
          </cell>
          <cell r="AD180">
            <v>4.2299999999999997E-2</v>
          </cell>
          <cell r="AE180">
            <v>10.359</v>
          </cell>
          <cell r="AF180">
            <v>18.836200000000002</v>
          </cell>
          <cell r="AG180">
            <v>1.4558</v>
          </cell>
          <cell r="AH180">
            <v>77.261799999999994</v>
          </cell>
          <cell r="AI180">
            <v>70.031700000000001</v>
          </cell>
          <cell r="AJ180">
            <v>13.535</v>
          </cell>
          <cell r="AK180">
            <v>50.1997</v>
          </cell>
          <cell r="AL180">
            <v>302.85980000000001</v>
          </cell>
          <cell r="AM180">
            <v>43.345700000000001</v>
          </cell>
          <cell r="AN180">
            <v>459.37779999999998</v>
          </cell>
          <cell r="AO180">
            <v>672.67579999999998</v>
          </cell>
        </row>
        <row r="181">
          <cell r="C181">
            <v>278.24209999999999</v>
          </cell>
          <cell r="D181">
            <v>33.384300000000003</v>
          </cell>
          <cell r="E181">
            <v>760.93719999999996</v>
          </cell>
          <cell r="F181">
            <v>11.626799999999999</v>
          </cell>
          <cell r="G181">
            <v>113.8768</v>
          </cell>
          <cell r="H181">
            <v>3.8800000000000001E-2</v>
          </cell>
          <cell r="I181">
            <v>13.481400000000001</v>
          </cell>
          <cell r="J181">
            <v>61.635800000000003</v>
          </cell>
          <cell r="K181">
            <v>538.66999999999996</v>
          </cell>
          <cell r="L181">
            <v>29.3596</v>
          </cell>
          <cell r="M181">
            <v>5.1150000000000002</v>
          </cell>
          <cell r="N181">
            <v>583.28949999999998</v>
          </cell>
          <cell r="O181">
            <v>27.609200000000001</v>
          </cell>
          <cell r="P181">
            <v>23.724900000000002</v>
          </cell>
          <cell r="Q181">
            <v>353.31319999999999</v>
          </cell>
          <cell r="R181">
            <v>3.6781999999999999</v>
          </cell>
          <cell r="S181">
            <v>840.35879999999997</v>
          </cell>
          <cell r="T181">
            <v>134.66749999999999</v>
          </cell>
          <cell r="U181">
            <v>41.611899999999999</v>
          </cell>
          <cell r="V181">
            <v>208.45650000000001</v>
          </cell>
          <cell r="W181">
            <v>234.87610000000001</v>
          </cell>
          <cell r="X181">
            <v>58.445</v>
          </cell>
          <cell r="Y181">
            <v>135.43780000000001</v>
          </cell>
          <cell r="Z181">
            <v>2.2913999999999999</v>
          </cell>
          <cell r="AA181">
            <v>1.8511</v>
          </cell>
          <cell r="AB181">
            <v>295.8383</v>
          </cell>
          <cell r="AC181">
            <v>10.7805</v>
          </cell>
          <cell r="AD181">
            <v>4.2299999999999997E-2</v>
          </cell>
          <cell r="AE181">
            <v>10.359</v>
          </cell>
          <cell r="AF181">
            <v>18.836200000000002</v>
          </cell>
          <cell r="AG181">
            <v>1.4558</v>
          </cell>
          <cell r="AH181">
            <v>77.261799999999994</v>
          </cell>
          <cell r="AI181">
            <v>70.031700000000001</v>
          </cell>
          <cell r="AJ181">
            <v>13.535</v>
          </cell>
          <cell r="AK181">
            <v>50.1997</v>
          </cell>
          <cell r="AL181">
            <v>302.85980000000001</v>
          </cell>
          <cell r="AM181">
            <v>43.345700000000001</v>
          </cell>
          <cell r="AN181">
            <v>459.37779999999998</v>
          </cell>
          <cell r="AO181">
            <v>672.67579999999998</v>
          </cell>
        </row>
        <row r="182">
          <cell r="C182">
            <v>278.24209999999999</v>
          </cell>
          <cell r="D182">
            <v>33.384300000000003</v>
          </cell>
          <cell r="E182">
            <v>760.93719999999996</v>
          </cell>
          <cell r="F182">
            <v>11.626799999999999</v>
          </cell>
          <cell r="G182">
            <v>113.8768</v>
          </cell>
          <cell r="H182">
            <v>3.8800000000000001E-2</v>
          </cell>
          <cell r="I182">
            <v>13.481400000000001</v>
          </cell>
          <cell r="J182">
            <v>61.635800000000003</v>
          </cell>
          <cell r="K182">
            <v>538.66999999999996</v>
          </cell>
          <cell r="L182">
            <v>29.3596</v>
          </cell>
          <cell r="M182">
            <v>5.1150000000000002</v>
          </cell>
          <cell r="N182">
            <v>583.28949999999998</v>
          </cell>
          <cell r="O182">
            <v>27.609200000000001</v>
          </cell>
          <cell r="P182">
            <v>23.724900000000002</v>
          </cell>
          <cell r="Q182">
            <v>353.31319999999999</v>
          </cell>
          <cell r="R182">
            <v>3.6781999999999999</v>
          </cell>
          <cell r="S182">
            <v>840.35879999999997</v>
          </cell>
          <cell r="T182">
            <v>134.66749999999999</v>
          </cell>
          <cell r="U182">
            <v>41.611899999999999</v>
          </cell>
          <cell r="V182">
            <v>208.45650000000001</v>
          </cell>
          <cell r="W182">
            <v>234.87610000000001</v>
          </cell>
          <cell r="X182">
            <v>58.445</v>
          </cell>
          <cell r="Y182">
            <v>135.43780000000001</v>
          </cell>
          <cell r="Z182">
            <v>2.2913999999999999</v>
          </cell>
          <cell r="AA182">
            <v>1.8511</v>
          </cell>
          <cell r="AB182">
            <v>295.8383</v>
          </cell>
          <cell r="AC182">
            <v>10.7805</v>
          </cell>
          <cell r="AD182">
            <v>4.2299999999999997E-2</v>
          </cell>
          <cell r="AE182">
            <v>10.359</v>
          </cell>
          <cell r="AF182">
            <v>18.836200000000002</v>
          </cell>
          <cell r="AG182">
            <v>1.4558</v>
          </cell>
          <cell r="AH182">
            <v>77.261799999999994</v>
          </cell>
          <cell r="AI182">
            <v>70.031700000000001</v>
          </cell>
          <cell r="AJ182">
            <v>13.535</v>
          </cell>
          <cell r="AK182">
            <v>50.1997</v>
          </cell>
          <cell r="AL182">
            <v>302.85980000000001</v>
          </cell>
          <cell r="AM182">
            <v>43.345700000000001</v>
          </cell>
          <cell r="AN182">
            <v>459.37779999999998</v>
          </cell>
          <cell r="AO182">
            <v>672.67579999999998</v>
          </cell>
        </row>
        <row r="183">
          <cell r="C183">
            <v>278.66910000000001</v>
          </cell>
          <cell r="D183">
            <v>33.6785</v>
          </cell>
          <cell r="E183">
            <v>761.96429999999998</v>
          </cell>
          <cell r="F183">
            <v>11.621600000000001</v>
          </cell>
          <cell r="G183">
            <v>114.8805</v>
          </cell>
          <cell r="H183">
            <v>3.8699999999999998E-2</v>
          </cell>
          <cell r="I183">
            <v>13.600199999999999</v>
          </cell>
          <cell r="J183">
            <v>62.175699999999999</v>
          </cell>
          <cell r="K183">
            <v>538.42999999999995</v>
          </cell>
          <cell r="L183">
            <v>29.618400000000001</v>
          </cell>
          <cell r="M183">
            <v>5.1784999999999997</v>
          </cell>
          <cell r="N183">
            <v>588.43050000000005</v>
          </cell>
          <cell r="O183">
            <v>27.852499999999999</v>
          </cell>
          <cell r="P183">
            <v>23.934000000000001</v>
          </cell>
          <cell r="Q183">
            <v>353.7878</v>
          </cell>
          <cell r="R183">
            <v>3.6753</v>
          </cell>
          <cell r="S183">
            <v>841.29690000000005</v>
          </cell>
          <cell r="T183">
            <v>134.60749999999999</v>
          </cell>
          <cell r="U183">
            <v>41.626800000000003</v>
          </cell>
          <cell r="V183">
            <v>210.29390000000001</v>
          </cell>
          <cell r="W183">
            <v>236.94630000000001</v>
          </cell>
          <cell r="X183">
            <v>58.450699999999998</v>
          </cell>
          <cell r="Y183">
            <v>136.0659</v>
          </cell>
          <cell r="Z183">
            <v>2.3115999999999999</v>
          </cell>
          <cell r="AA183">
            <v>1.8503000000000001</v>
          </cell>
          <cell r="AB183">
            <v>296.04360000000003</v>
          </cell>
          <cell r="AC183">
            <v>10.857900000000001</v>
          </cell>
          <cell r="AD183">
            <v>4.1399999999999999E-2</v>
          </cell>
          <cell r="AE183">
            <v>10.3544</v>
          </cell>
          <cell r="AF183">
            <v>19.043600000000001</v>
          </cell>
          <cell r="AG183">
            <v>1.4329000000000001</v>
          </cell>
          <cell r="AH183">
            <v>77.942800000000005</v>
          </cell>
          <cell r="AI183">
            <v>70.648899999999998</v>
          </cell>
          <cell r="AJ183">
            <v>13.676500000000001</v>
          </cell>
          <cell r="AK183">
            <v>50.650500000000001</v>
          </cell>
          <cell r="AL183">
            <v>304.84589999999997</v>
          </cell>
          <cell r="AM183">
            <v>43.428600000000003</v>
          </cell>
          <cell r="AN183">
            <v>463.42669999999998</v>
          </cell>
          <cell r="AO183">
            <v>674.4665</v>
          </cell>
        </row>
        <row r="184">
          <cell r="C184">
            <v>278.80970000000002</v>
          </cell>
          <cell r="D184">
            <v>33.677300000000002</v>
          </cell>
          <cell r="E184">
            <v>760.93529999999998</v>
          </cell>
          <cell r="F184">
            <v>11.583299999999999</v>
          </cell>
          <cell r="G184">
            <v>114.8762</v>
          </cell>
          <cell r="H184">
            <v>3.85E-2</v>
          </cell>
          <cell r="I184">
            <v>13.5997</v>
          </cell>
          <cell r="J184">
            <v>62.1843</v>
          </cell>
          <cell r="K184">
            <v>538.16</v>
          </cell>
          <cell r="L184">
            <v>29.6173</v>
          </cell>
          <cell r="M184">
            <v>5.2108999999999996</v>
          </cell>
          <cell r="N184">
            <v>588.40880000000004</v>
          </cell>
          <cell r="O184">
            <v>27.851500000000001</v>
          </cell>
          <cell r="P184">
            <v>23.9331</v>
          </cell>
          <cell r="Q184">
            <v>354.1533</v>
          </cell>
          <cell r="R184">
            <v>3.6734</v>
          </cell>
          <cell r="S184">
            <v>842.19090000000006</v>
          </cell>
          <cell r="T184">
            <v>134.54</v>
          </cell>
          <cell r="U184">
            <v>41.6021</v>
          </cell>
          <cell r="V184">
            <v>210.2861</v>
          </cell>
          <cell r="W184">
            <v>236.9376</v>
          </cell>
          <cell r="X184">
            <v>58.393300000000004</v>
          </cell>
          <cell r="Y184">
            <v>136.1088</v>
          </cell>
          <cell r="Z184">
            <v>2.3115000000000001</v>
          </cell>
          <cell r="AA184">
            <v>1.85</v>
          </cell>
          <cell r="AB184">
            <v>295.6927</v>
          </cell>
          <cell r="AC184">
            <v>10.9344</v>
          </cell>
          <cell r="AD184">
            <v>4.24E-2</v>
          </cell>
          <cell r="AE184">
            <v>10.3492</v>
          </cell>
          <cell r="AF184">
            <v>19.042899999999999</v>
          </cell>
          <cell r="AG184">
            <v>1.4321999999999999</v>
          </cell>
          <cell r="AH184">
            <v>77.939899999999994</v>
          </cell>
          <cell r="AI184">
            <v>70.646299999999997</v>
          </cell>
          <cell r="AJ184">
            <v>13.6982</v>
          </cell>
          <cell r="AK184">
            <v>50.265700000000002</v>
          </cell>
          <cell r="AL184">
            <v>304.4341</v>
          </cell>
          <cell r="AM184">
            <v>43.427</v>
          </cell>
          <cell r="AN184">
            <v>463.40960000000001</v>
          </cell>
          <cell r="AO184">
            <v>674.04729999999995</v>
          </cell>
        </row>
        <row r="185">
          <cell r="C185">
            <v>279.8005</v>
          </cell>
          <cell r="D185">
            <v>33.727800000000002</v>
          </cell>
          <cell r="E185">
            <v>761.95209999999997</v>
          </cell>
          <cell r="F185">
            <v>11.585900000000001</v>
          </cell>
          <cell r="G185">
            <v>115.04859999999999</v>
          </cell>
          <cell r="H185">
            <v>3.85E-2</v>
          </cell>
          <cell r="I185">
            <v>13.620100000000001</v>
          </cell>
          <cell r="J185">
            <v>62.313499999999998</v>
          </cell>
          <cell r="K185">
            <v>538.28</v>
          </cell>
          <cell r="L185">
            <v>29.6617</v>
          </cell>
          <cell r="M185">
            <v>5.2217000000000002</v>
          </cell>
          <cell r="N185">
            <v>589.29179999999997</v>
          </cell>
          <cell r="O185">
            <v>27.8933</v>
          </cell>
          <cell r="P185">
            <v>23.969000000000001</v>
          </cell>
          <cell r="Q185">
            <v>356.09989999999999</v>
          </cell>
          <cell r="R185">
            <v>3.6743000000000001</v>
          </cell>
          <cell r="S185">
            <v>843.69910000000004</v>
          </cell>
          <cell r="T185">
            <v>134.57</v>
          </cell>
          <cell r="U185">
            <v>41.631900000000002</v>
          </cell>
          <cell r="V185">
            <v>210.60169999999999</v>
          </cell>
          <cell r="W185">
            <v>237.29310000000001</v>
          </cell>
          <cell r="X185">
            <v>58.754899999999999</v>
          </cell>
          <cell r="Y185">
            <v>136.10120000000001</v>
          </cell>
          <cell r="Z185">
            <v>2.3149000000000002</v>
          </cell>
          <cell r="AA185">
            <v>1.8485</v>
          </cell>
          <cell r="AB185">
            <v>295.58949999999999</v>
          </cell>
          <cell r="AC185">
            <v>10.964</v>
          </cell>
          <cell r="AD185">
            <v>4.2999999999999997E-2</v>
          </cell>
          <cell r="AE185">
            <v>10.3515</v>
          </cell>
          <cell r="AF185">
            <v>19.054300000000001</v>
          </cell>
          <cell r="AG185">
            <v>1.4325000000000001</v>
          </cell>
          <cell r="AH185">
            <v>78.056899999999999</v>
          </cell>
          <cell r="AI185">
            <v>70.752399999999994</v>
          </cell>
          <cell r="AJ185">
            <v>13.7066</v>
          </cell>
          <cell r="AK185">
            <v>50.227800000000002</v>
          </cell>
          <cell r="AL185">
            <v>304.87090000000001</v>
          </cell>
          <cell r="AM185">
            <v>43.353999999999999</v>
          </cell>
          <cell r="AN185">
            <v>464.10500000000002</v>
          </cell>
          <cell r="AO185">
            <v>674.31489999999997</v>
          </cell>
        </row>
        <row r="186">
          <cell r="C186">
            <v>279.8005</v>
          </cell>
          <cell r="D186">
            <v>33.727800000000002</v>
          </cell>
          <cell r="E186">
            <v>761.95209999999997</v>
          </cell>
          <cell r="F186">
            <v>11.585900000000001</v>
          </cell>
          <cell r="G186">
            <v>115.04859999999999</v>
          </cell>
          <cell r="H186">
            <v>3.85E-2</v>
          </cell>
          <cell r="I186">
            <v>13.620100000000001</v>
          </cell>
          <cell r="J186">
            <v>62.313499999999998</v>
          </cell>
          <cell r="K186">
            <v>538.28</v>
          </cell>
          <cell r="L186">
            <v>29.6617</v>
          </cell>
          <cell r="M186">
            <v>5.2217000000000002</v>
          </cell>
          <cell r="N186">
            <v>589.29179999999997</v>
          </cell>
          <cell r="O186">
            <v>27.8933</v>
          </cell>
          <cell r="P186">
            <v>23.969000000000001</v>
          </cell>
          <cell r="Q186">
            <v>356.09989999999999</v>
          </cell>
          <cell r="R186">
            <v>3.6743000000000001</v>
          </cell>
          <cell r="S186">
            <v>843.69910000000004</v>
          </cell>
          <cell r="T186">
            <v>134.57</v>
          </cell>
          <cell r="U186">
            <v>41.631900000000002</v>
          </cell>
          <cell r="V186">
            <v>210.60169999999999</v>
          </cell>
          <cell r="W186">
            <v>237.29310000000001</v>
          </cell>
          <cell r="X186">
            <v>58.754899999999999</v>
          </cell>
          <cell r="Y186">
            <v>136.10120000000001</v>
          </cell>
          <cell r="Z186">
            <v>2.3149000000000002</v>
          </cell>
          <cell r="AA186">
            <v>1.8485</v>
          </cell>
          <cell r="AB186">
            <v>295.58949999999999</v>
          </cell>
          <cell r="AC186">
            <v>10.964</v>
          </cell>
          <cell r="AD186">
            <v>4.2999999999999997E-2</v>
          </cell>
          <cell r="AE186">
            <v>10.3515</v>
          </cell>
          <cell r="AF186">
            <v>19.054300000000001</v>
          </cell>
          <cell r="AG186">
            <v>1.4325000000000001</v>
          </cell>
          <cell r="AH186">
            <v>78.056899999999999</v>
          </cell>
          <cell r="AI186">
            <v>70.752399999999994</v>
          </cell>
          <cell r="AJ186">
            <v>13.7066</v>
          </cell>
          <cell r="AK186">
            <v>50.227800000000002</v>
          </cell>
          <cell r="AL186">
            <v>304.87090000000001</v>
          </cell>
          <cell r="AM186">
            <v>43.353999999999999</v>
          </cell>
          <cell r="AN186">
            <v>464.10500000000002</v>
          </cell>
          <cell r="AO186">
            <v>670.50739999999996</v>
          </cell>
        </row>
        <row r="187">
          <cell r="C187">
            <v>272.7586</v>
          </cell>
          <cell r="D187">
            <v>33.1723</v>
          </cell>
          <cell r="E187">
            <v>756.85860000000002</v>
          </cell>
          <cell r="F187">
            <v>11.585900000000001</v>
          </cell>
          <cell r="G187">
            <v>113.1538</v>
          </cell>
          <cell r="H187">
            <v>3.8600000000000002E-2</v>
          </cell>
          <cell r="I187">
            <v>13.395799999999999</v>
          </cell>
          <cell r="J187">
            <v>61.316099999999999</v>
          </cell>
          <cell r="K187">
            <v>538.28</v>
          </cell>
          <cell r="L187">
            <v>29.173200000000001</v>
          </cell>
          <cell r="M187">
            <v>5.1334</v>
          </cell>
          <cell r="N187">
            <v>579.5865</v>
          </cell>
          <cell r="O187">
            <v>27.433900000000001</v>
          </cell>
          <cell r="P187">
            <v>23.574300000000001</v>
          </cell>
          <cell r="Q187">
            <v>353.10700000000003</v>
          </cell>
          <cell r="R187">
            <v>3.6743000000000001</v>
          </cell>
          <cell r="S187">
            <v>842.37869999999998</v>
          </cell>
          <cell r="T187">
            <v>134.57</v>
          </cell>
          <cell r="U187">
            <v>41.694200000000002</v>
          </cell>
          <cell r="V187">
            <v>207.13319999999999</v>
          </cell>
          <cell r="W187">
            <v>233.38499999999999</v>
          </cell>
          <cell r="X187">
            <v>57.878799999999998</v>
          </cell>
          <cell r="Y187">
            <v>135.46459999999999</v>
          </cell>
          <cell r="Z187">
            <v>2.2768000000000002</v>
          </cell>
          <cell r="AA187">
            <v>1.8516999999999999</v>
          </cell>
          <cell r="AB187">
            <v>295.42520000000002</v>
          </cell>
          <cell r="AC187">
            <v>10.8</v>
          </cell>
          <cell r="AD187">
            <v>4.2799999999999998E-2</v>
          </cell>
          <cell r="AE187">
            <v>10.3515</v>
          </cell>
          <cell r="AF187">
            <v>18.735800000000001</v>
          </cell>
          <cell r="AG187">
            <v>1.4325000000000001</v>
          </cell>
          <cell r="AH187">
            <v>76.771299999999997</v>
          </cell>
          <cell r="AI187">
            <v>69.587100000000007</v>
          </cell>
          <cell r="AJ187">
            <v>13.5128</v>
          </cell>
          <cell r="AK187">
            <v>49.548099999999998</v>
          </cell>
          <cell r="AL187">
            <v>299.75139999999999</v>
          </cell>
          <cell r="AM187">
            <v>43.319899999999997</v>
          </cell>
          <cell r="AN187">
            <v>456.46140000000003</v>
          </cell>
          <cell r="AO187">
            <v>670.50739999999996</v>
          </cell>
        </row>
        <row r="188">
          <cell r="C188">
            <v>279.88872000000003</v>
          </cell>
          <cell r="D188">
            <v>33.494106666666667</v>
          </cell>
          <cell r="E188">
            <v>757.85653333333323</v>
          </cell>
          <cell r="F188">
            <v>11.657236666666668</v>
          </cell>
          <cell r="G188">
            <v>114.25141000000002</v>
          </cell>
          <cell r="H188">
            <v>3.8980000000000001E-2</v>
          </cell>
          <cell r="I188">
            <v>13.525726666666664</v>
          </cell>
          <cell r="J188">
            <v>61.828949999999999</v>
          </cell>
          <cell r="K188">
            <v>540.12400000000002</v>
          </cell>
          <cell r="L188">
            <v>29.456186666666664</v>
          </cell>
          <cell r="M188">
            <v>5.1607633333333327</v>
          </cell>
          <cell r="N188">
            <v>585.20834000000002</v>
          </cell>
          <cell r="O188">
            <v>27.699993333333328</v>
          </cell>
          <cell r="P188">
            <v>23.802930000000007</v>
          </cell>
          <cell r="Q188">
            <v>353.85665666666665</v>
          </cell>
          <cell r="R188">
            <v>3.6904400000000011</v>
          </cell>
          <cell r="S188">
            <v>845.67123666666691</v>
          </cell>
          <cell r="T188">
            <v>135.03100000000001</v>
          </cell>
          <cell r="U188">
            <v>41.789973333333343</v>
          </cell>
          <cell r="V188">
            <v>209.14232000000007</v>
          </cell>
          <cell r="W188">
            <v>235.64881000000008</v>
          </cell>
          <cell r="X188">
            <v>58.051336666666664</v>
          </cell>
          <cell r="Y188">
            <v>135.98981999999998</v>
          </cell>
          <cell r="Z188">
            <v>2.2989166666666665</v>
          </cell>
          <cell r="AA188">
            <v>1.855156666666667</v>
          </cell>
          <cell r="AB188">
            <v>297.58641</v>
          </cell>
          <cell r="AC188">
            <v>10.76656333333333</v>
          </cell>
          <cell r="AD188">
            <v>4.4739999999999995E-2</v>
          </cell>
          <cell r="AE188">
            <v>10.386989999999997</v>
          </cell>
          <cell r="AF188">
            <v>18.599376666666664</v>
          </cell>
          <cell r="AG188">
            <v>1.4809433333333326</v>
          </cell>
          <cell r="AH188">
            <v>77.515966666666657</v>
          </cell>
          <cell r="AI188">
            <v>70.262076666666673</v>
          </cell>
          <cell r="AJ188">
            <v>13.562576666666667</v>
          </cell>
          <cell r="AK188">
            <v>50.075063333333325</v>
          </cell>
          <cell r="AL188">
            <v>302.78262999999998</v>
          </cell>
          <cell r="AM188">
            <v>44.363020000000006</v>
          </cell>
          <cell r="AN188">
            <v>460.88902333333328</v>
          </cell>
          <cell r="AO188">
            <v>675.62614999999994</v>
          </cell>
        </row>
        <row r="189">
          <cell r="C189">
            <v>272.7586</v>
          </cell>
          <cell r="D189">
            <v>33.1723</v>
          </cell>
          <cell r="E189">
            <v>756.85860000000002</v>
          </cell>
          <cell r="F189">
            <v>11.585900000000001</v>
          </cell>
          <cell r="G189">
            <v>113.1538</v>
          </cell>
          <cell r="H189">
            <v>3.8600000000000002E-2</v>
          </cell>
          <cell r="I189">
            <v>13.395799999999999</v>
          </cell>
          <cell r="J189">
            <v>61.316099999999999</v>
          </cell>
          <cell r="K189">
            <v>538.28</v>
          </cell>
          <cell r="L189">
            <v>29.173200000000001</v>
          </cell>
          <cell r="M189">
            <v>5.1334</v>
          </cell>
          <cell r="N189">
            <v>579.5865</v>
          </cell>
          <cell r="O189">
            <v>27.433900000000001</v>
          </cell>
          <cell r="P189">
            <v>23.574300000000001</v>
          </cell>
          <cell r="Q189">
            <v>353.10700000000003</v>
          </cell>
          <cell r="R189">
            <v>3.6743000000000001</v>
          </cell>
          <cell r="S189">
            <v>842.37869999999998</v>
          </cell>
          <cell r="T189">
            <v>134.57</v>
          </cell>
          <cell r="U189">
            <v>41.694200000000002</v>
          </cell>
          <cell r="V189">
            <v>207.13319999999999</v>
          </cell>
          <cell r="W189">
            <v>233.38499999999999</v>
          </cell>
          <cell r="X189">
            <v>57.878799999999998</v>
          </cell>
          <cell r="Y189">
            <v>135.46459999999999</v>
          </cell>
          <cell r="Z189">
            <v>2.2768000000000002</v>
          </cell>
          <cell r="AA189">
            <v>1.8516999999999999</v>
          </cell>
          <cell r="AB189">
            <v>295.42520000000002</v>
          </cell>
          <cell r="AC189">
            <v>10.8</v>
          </cell>
          <cell r="AD189">
            <v>4.2799999999999998E-2</v>
          </cell>
          <cell r="AE189">
            <v>10.3515</v>
          </cell>
          <cell r="AF189">
            <v>18.735800000000001</v>
          </cell>
          <cell r="AG189">
            <v>1.4325000000000001</v>
          </cell>
          <cell r="AH189">
            <v>76.771299999999997</v>
          </cell>
          <cell r="AI189">
            <v>69.587100000000007</v>
          </cell>
          <cell r="AJ189">
            <v>13.5128</v>
          </cell>
          <cell r="AK189">
            <v>49.548099999999998</v>
          </cell>
          <cell r="AL189">
            <v>299.75139999999999</v>
          </cell>
          <cell r="AM189">
            <v>43.319899999999997</v>
          </cell>
          <cell r="AN189">
            <v>456.46140000000003</v>
          </cell>
          <cell r="AO189">
            <v>670.50739999999996</v>
          </cell>
        </row>
        <row r="190">
          <cell r="C190">
            <v>272.7586</v>
          </cell>
          <cell r="D190">
            <v>33.1723</v>
          </cell>
          <cell r="E190">
            <v>756.85860000000002</v>
          </cell>
          <cell r="F190">
            <v>11.585900000000001</v>
          </cell>
          <cell r="G190">
            <v>113.1538</v>
          </cell>
          <cell r="H190">
            <v>3.8600000000000002E-2</v>
          </cell>
          <cell r="I190">
            <v>13.395799999999999</v>
          </cell>
          <cell r="J190">
            <v>61.316099999999999</v>
          </cell>
          <cell r="K190">
            <v>538.28</v>
          </cell>
          <cell r="L190">
            <v>29.173200000000001</v>
          </cell>
          <cell r="M190">
            <v>5.1334</v>
          </cell>
          <cell r="N190">
            <v>579.5865</v>
          </cell>
          <cell r="O190">
            <v>27.433900000000001</v>
          </cell>
          <cell r="P190">
            <v>23.574300000000001</v>
          </cell>
          <cell r="Q190">
            <v>353.10700000000003</v>
          </cell>
          <cell r="R190">
            <v>3.6743000000000001</v>
          </cell>
          <cell r="S190">
            <v>842.37869999999998</v>
          </cell>
          <cell r="T190">
            <v>134.57</v>
          </cell>
          <cell r="U190">
            <v>41.694200000000002</v>
          </cell>
          <cell r="V190">
            <v>207.13319999999999</v>
          </cell>
          <cell r="W190">
            <v>233.38499999999999</v>
          </cell>
          <cell r="X190">
            <v>57.878799999999998</v>
          </cell>
          <cell r="Y190">
            <v>135.46459999999999</v>
          </cell>
          <cell r="Z190">
            <v>2.2768000000000002</v>
          </cell>
          <cell r="AA190">
            <v>1.8516999999999999</v>
          </cell>
          <cell r="AB190">
            <v>295.42520000000002</v>
          </cell>
          <cell r="AC190">
            <v>10.8</v>
          </cell>
          <cell r="AD190">
            <v>4.2799999999999998E-2</v>
          </cell>
          <cell r="AE190">
            <v>10.3515</v>
          </cell>
          <cell r="AF190">
            <v>18.735800000000001</v>
          </cell>
          <cell r="AG190">
            <v>1.4325000000000001</v>
          </cell>
          <cell r="AH190">
            <v>76.771299999999997</v>
          </cell>
          <cell r="AI190">
            <v>69.587100000000007</v>
          </cell>
          <cell r="AJ190">
            <v>13.5128</v>
          </cell>
          <cell r="AK190">
            <v>49.548099999999998</v>
          </cell>
          <cell r="AL190">
            <v>299.75139999999999</v>
          </cell>
          <cell r="AM190">
            <v>43.319899999999997</v>
          </cell>
          <cell r="AN190">
            <v>456.46140000000003</v>
          </cell>
          <cell r="AO190">
            <v>670.50739999999996</v>
          </cell>
        </row>
        <row r="191">
          <cell r="C191">
            <v>273.99860000000001</v>
          </cell>
          <cell r="D191">
            <v>33.078200000000002</v>
          </cell>
          <cell r="E191">
            <v>761.14790000000005</v>
          </cell>
          <cell r="F191">
            <v>11.587199999999999</v>
          </cell>
          <cell r="G191">
            <v>112.83280000000001</v>
          </cell>
          <cell r="H191">
            <v>3.8399999999999997E-2</v>
          </cell>
          <cell r="I191">
            <v>13.357799999999999</v>
          </cell>
          <cell r="J191">
            <v>61.137999999999998</v>
          </cell>
          <cell r="K191">
            <v>538.34</v>
          </cell>
          <cell r="L191">
            <v>29.090399999999999</v>
          </cell>
          <cell r="M191">
            <v>5.1864999999999997</v>
          </cell>
          <cell r="N191">
            <v>577.94219999999996</v>
          </cell>
          <cell r="O191">
            <v>27.356100000000001</v>
          </cell>
          <cell r="P191">
            <v>23.507400000000001</v>
          </cell>
          <cell r="Q191">
            <v>355.59879999999998</v>
          </cell>
          <cell r="R191">
            <v>3.6722000000000001</v>
          </cell>
          <cell r="S191">
            <v>838.53579999999999</v>
          </cell>
          <cell r="T191">
            <v>134.58500000000001</v>
          </cell>
          <cell r="U191">
            <v>41.707500000000003</v>
          </cell>
          <cell r="V191">
            <v>206.5455</v>
          </cell>
          <cell r="W191">
            <v>232.72290000000001</v>
          </cell>
          <cell r="X191">
            <v>57.365499999999997</v>
          </cell>
          <cell r="Y191">
            <v>133.97890000000001</v>
          </cell>
          <cell r="Z191">
            <v>2.2704</v>
          </cell>
          <cell r="AA191">
            <v>1.8462000000000001</v>
          </cell>
          <cell r="AB191">
            <v>295.4092</v>
          </cell>
          <cell r="AC191">
            <v>10.796200000000001</v>
          </cell>
          <cell r="AD191">
            <v>4.2799999999999998E-2</v>
          </cell>
          <cell r="AE191">
            <v>10.3527</v>
          </cell>
          <cell r="AF191">
            <v>18.742699999999999</v>
          </cell>
          <cell r="AG191">
            <v>1.4116</v>
          </cell>
          <cell r="AH191">
            <v>76.5535</v>
          </cell>
          <cell r="AI191">
            <v>69.389700000000005</v>
          </cell>
          <cell r="AJ191">
            <v>13.4665</v>
          </cell>
          <cell r="AK191">
            <v>49.299900000000001</v>
          </cell>
          <cell r="AL191">
            <v>299.27440000000001</v>
          </cell>
          <cell r="AM191">
            <v>43.283200000000001</v>
          </cell>
          <cell r="AN191">
            <v>455.16649999999998</v>
          </cell>
          <cell r="AO191">
            <v>670.68409999999994</v>
          </cell>
        </row>
        <row r="192">
          <cell r="C192">
            <v>278.37849999999997</v>
          </cell>
          <cell r="D192">
            <v>33.224600000000002</v>
          </cell>
          <cell r="E192">
            <v>759.56320000000005</v>
          </cell>
          <cell r="F192">
            <v>11.5809</v>
          </cell>
          <cell r="G192">
            <v>113.3322</v>
          </cell>
          <cell r="H192">
            <v>3.8399999999999997E-2</v>
          </cell>
          <cell r="I192">
            <v>13.4169</v>
          </cell>
          <cell r="J192">
            <v>61.402000000000001</v>
          </cell>
          <cell r="K192">
            <v>538.04999999999995</v>
          </cell>
          <cell r="L192">
            <v>29.219200000000001</v>
          </cell>
          <cell r="M192">
            <v>5.1940999999999997</v>
          </cell>
          <cell r="N192">
            <v>580.50019999999995</v>
          </cell>
          <cell r="O192">
            <v>27.4771</v>
          </cell>
          <cell r="P192">
            <v>23.6114</v>
          </cell>
          <cell r="Q192">
            <v>356.06</v>
          </cell>
          <cell r="R192">
            <v>3.6701999999999999</v>
          </cell>
          <cell r="S192">
            <v>838.08410000000003</v>
          </cell>
          <cell r="T192">
            <v>134.51249999999999</v>
          </cell>
          <cell r="U192">
            <v>41.6663</v>
          </cell>
          <cell r="V192">
            <v>207.4597</v>
          </cell>
          <cell r="W192">
            <v>233.75299999999999</v>
          </cell>
          <cell r="X192">
            <v>57.503399999999999</v>
          </cell>
          <cell r="Y192">
            <v>135.1447</v>
          </cell>
          <cell r="Z192">
            <v>2.2804000000000002</v>
          </cell>
          <cell r="AA192">
            <v>1.8439000000000001</v>
          </cell>
          <cell r="AB192">
            <v>295.22219999999999</v>
          </cell>
          <cell r="AC192">
            <v>10.850899999999999</v>
          </cell>
          <cell r="AD192">
            <v>4.2299999999999997E-2</v>
          </cell>
          <cell r="AE192">
            <v>10.347099999999999</v>
          </cell>
          <cell r="AF192">
            <v>18.846599999999999</v>
          </cell>
          <cell r="AG192">
            <v>1.4108000000000001</v>
          </cell>
          <cell r="AH192">
            <v>76.892300000000006</v>
          </cell>
          <cell r="AI192">
            <v>69.696799999999996</v>
          </cell>
          <cell r="AJ192">
            <v>13.539300000000001</v>
          </cell>
          <cell r="AK192">
            <v>49.469900000000003</v>
          </cell>
          <cell r="AL192">
            <v>300.06630000000001</v>
          </cell>
          <cell r="AM192">
            <v>43.363500000000002</v>
          </cell>
          <cell r="AN192">
            <v>457.18110000000001</v>
          </cell>
          <cell r="AO192">
            <v>670.11159999999995</v>
          </cell>
        </row>
        <row r="193">
          <cell r="C193">
            <v>279.33530000000002</v>
          </cell>
          <cell r="D193">
            <v>33.052599999999998</v>
          </cell>
          <cell r="E193">
            <v>754.75220000000002</v>
          </cell>
          <cell r="F193">
            <v>11.5809</v>
          </cell>
          <cell r="G193">
            <v>112.7454</v>
          </cell>
          <cell r="H193">
            <v>3.8300000000000001E-2</v>
          </cell>
          <cell r="I193">
            <v>13.3474</v>
          </cell>
          <cell r="J193">
            <v>61.095599999999997</v>
          </cell>
          <cell r="K193">
            <v>538.04999999999995</v>
          </cell>
          <cell r="L193">
            <v>29.067900000000002</v>
          </cell>
          <cell r="M193">
            <v>5.1571999999999996</v>
          </cell>
          <cell r="N193">
            <v>577.49419999999998</v>
          </cell>
          <cell r="O193">
            <v>27.334900000000001</v>
          </cell>
          <cell r="P193">
            <v>23.4892</v>
          </cell>
          <cell r="Q193">
            <v>355.9907</v>
          </cell>
          <cell r="R193">
            <v>3.6701999999999999</v>
          </cell>
          <cell r="S193">
            <v>839.39160000000004</v>
          </cell>
          <cell r="T193">
            <v>134.51249999999999</v>
          </cell>
          <cell r="U193">
            <v>41.669899999999998</v>
          </cell>
          <cell r="V193">
            <v>206.3854</v>
          </cell>
          <cell r="W193">
            <v>232.54249999999999</v>
          </cell>
          <cell r="X193">
            <v>57.396999999999998</v>
          </cell>
          <cell r="Y193">
            <v>134.6678</v>
          </cell>
          <cell r="Z193">
            <v>2.2686000000000002</v>
          </cell>
          <cell r="AA193">
            <v>1.8439000000000001</v>
          </cell>
          <cell r="AB193">
            <v>295.06529999999998</v>
          </cell>
          <cell r="AC193">
            <v>10.841799999999999</v>
          </cell>
          <cell r="AD193">
            <v>4.2099999999999999E-2</v>
          </cell>
          <cell r="AE193">
            <v>10.347099999999999</v>
          </cell>
          <cell r="AF193">
            <v>18.879799999999999</v>
          </cell>
          <cell r="AG193">
            <v>1.4108000000000001</v>
          </cell>
          <cell r="AH193">
            <v>76.494200000000006</v>
          </cell>
          <cell r="AI193">
            <v>69.335899999999995</v>
          </cell>
          <cell r="AJ193">
            <v>13.4712</v>
          </cell>
          <cell r="AK193">
            <v>49.4191</v>
          </cell>
          <cell r="AL193">
            <v>299.33769999999998</v>
          </cell>
          <cell r="AM193">
            <v>43.249699999999997</v>
          </cell>
          <cell r="AN193">
            <v>454.81369999999998</v>
          </cell>
          <cell r="AO193">
            <v>670.11159999999995</v>
          </cell>
        </row>
        <row r="194">
          <cell r="C194">
            <v>278.79880000000003</v>
          </cell>
          <cell r="D194">
            <v>32.960799999999999</v>
          </cell>
          <cell r="E194">
            <v>757.17859999999996</v>
          </cell>
          <cell r="F194">
            <v>11.5913</v>
          </cell>
          <cell r="G194">
            <v>112.43210000000001</v>
          </cell>
          <cell r="H194">
            <v>3.8300000000000001E-2</v>
          </cell>
          <cell r="I194">
            <v>13.3103</v>
          </cell>
          <cell r="J194">
            <v>60.938899999999997</v>
          </cell>
          <cell r="K194">
            <v>538.53</v>
          </cell>
          <cell r="L194">
            <v>28.987100000000002</v>
          </cell>
          <cell r="M194">
            <v>5.2031000000000001</v>
          </cell>
          <cell r="N194">
            <v>575.88969999999995</v>
          </cell>
          <cell r="O194">
            <v>27.258900000000001</v>
          </cell>
          <cell r="P194">
            <v>23.4239</v>
          </cell>
          <cell r="Q194">
            <v>356.31229999999999</v>
          </cell>
          <cell r="R194">
            <v>3.6735000000000002</v>
          </cell>
          <cell r="S194">
            <v>838.83180000000004</v>
          </cell>
          <cell r="T194">
            <v>134.63249999999999</v>
          </cell>
          <cell r="U194">
            <v>41.718699999999998</v>
          </cell>
          <cell r="V194">
            <v>205.81200000000001</v>
          </cell>
          <cell r="W194">
            <v>231.8964</v>
          </cell>
          <cell r="X194">
            <v>57.3279</v>
          </cell>
          <cell r="Y194">
            <v>133.69980000000001</v>
          </cell>
          <cell r="Z194">
            <v>2.2623000000000002</v>
          </cell>
          <cell r="AA194">
            <v>1.8462000000000001</v>
          </cell>
          <cell r="AB194">
            <v>295.08780000000002</v>
          </cell>
          <cell r="AC194">
            <v>10.811400000000001</v>
          </cell>
          <cell r="AD194">
            <v>4.2200000000000001E-2</v>
          </cell>
          <cell r="AE194">
            <v>10.356299999999999</v>
          </cell>
          <cell r="AF194">
            <v>18.710799999999999</v>
          </cell>
          <cell r="AG194">
            <v>1.4120999999999999</v>
          </cell>
          <cell r="AH194">
            <v>76.281599999999997</v>
          </cell>
          <cell r="AI194">
            <v>69.143199999999993</v>
          </cell>
          <cell r="AJ194">
            <v>13.436500000000001</v>
          </cell>
          <cell r="AK194">
            <v>49.1813</v>
          </cell>
          <cell r="AL194">
            <v>298.07440000000003</v>
          </cell>
          <cell r="AM194">
            <v>42.892899999999997</v>
          </cell>
          <cell r="AN194">
            <v>453.55</v>
          </cell>
          <cell r="AO194">
            <v>668.49639999999999</v>
          </cell>
        </row>
        <row r="195">
          <cell r="C195">
            <v>272.10320000000002</v>
          </cell>
          <cell r="D195">
            <v>32.782200000000003</v>
          </cell>
          <cell r="E195">
            <v>752.32280000000003</v>
          </cell>
          <cell r="F195">
            <v>11.5807</v>
          </cell>
          <cell r="G195">
            <v>111.82299999999999</v>
          </cell>
          <cell r="H195">
            <v>3.8300000000000001E-2</v>
          </cell>
          <cell r="I195">
            <v>13.238200000000001</v>
          </cell>
          <cell r="J195">
            <v>60.6128</v>
          </cell>
          <cell r="K195">
            <v>538.04</v>
          </cell>
          <cell r="L195">
            <v>28.830100000000002</v>
          </cell>
          <cell r="M195">
            <v>5.2053000000000003</v>
          </cell>
          <cell r="N195">
            <v>572.76959999999997</v>
          </cell>
          <cell r="O195">
            <v>27.1112</v>
          </cell>
          <cell r="P195">
            <v>23.297000000000001</v>
          </cell>
          <cell r="Q195">
            <v>355.24709999999999</v>
          </cell>
          <cell r="R195">
            <v>3.6701000000000001</v>
          </cell>
          <cell r="S195">
            <v>836.76520000000005</v>
          </cell>
          <cell r="T195">
            <v>134.51</v>
          </cell>
          <cell r="U195">
            <v>41.690100000000001</v>
          </cell>
          <cell r="V195">
            <v>204.697</v>
          </cell>
          <cell r="W195">
            <v>230.64009999999999</v>
          </cell>
          <cell r="X195">
            <v>56.898699999999998</v>
          </cell>
          <cell r="Y195">
            <v>127.60760000000001</v>
          </cell>
          <cell r="Z195">
            <v>2.25</v>
          </cell>
          <cell r="AA195">
            <v>1.8445</v>
          </cell>
          <cell r="AB195">
            <v>294.4085</v>
          </cell>
          <cell r="AC195">
            <v>10.638500000000001</v>
          </cell>
          <cell r="AD195">
            <v>4.0500000000000001E-2</v>
          </cell>
          <cell r="AE195">
            <v>10.3469</v>
          </cell>
          <cell r="AF195">
            <v>18.004100000000001</v>
          </cell>
          <cell r="AG195">
            <v>1.4108000000000001</v>
          </cell>
          <cell r="AH195">
            <v>75.868399999999994</v>
          </cell>
          <cell r="AI195">
            <v>68.768600000000006</v>
          </cell>
          <cell r="AJ195">
            <v>13.2827</v>
          </cell>
          <cell r="AK195">
            <v>48.7273</v>
          </cell>
          <cell r="AL195">
            <v>296.38159999999999</v>
          </cell>
          <cell r="AM195">
            <v>42.696899999999999</v>
          </cell>
          <cell r="AN195">
            <v>451.09269999999998</v>
          </cell>
          <cell r="AO195">
            <v>666.71619999999996</v>
          </cell>
        </row>
        <row r="196">
          <cell r="C196">
            <v>272.10320000000002</v>
          </cell>
          <cell r="D196">
            <v>32.782200000000003</v>
          </cell>
          <cell r="E196">
            <v>752.32280000000003</v>
          </cell>
          <cell r="F196">
            <v>11.5807</v>
          </cell>
          <cell r="G196">
            <v>111.82299999999999</v>
          </cell>
          <cell r="H196">
            <v>3.8300000000000001E-2</v>
          </cell>
          <cell r="I196">
            <v>13.238200000000001</v>
          </cell>
          <cell r="J196">
            <v>60.6128</v>
          </cell>
          <cell r="K196">
            <v>538.04</v>
          </cell>
          <cell r="L196">
            <v>28.830100000000002</v>
          </cell>
          <cell r="M196">
            <v>5.2053000000000003</v>
          </cell>
          <cell r="N196">
            <v>572.76959999999997</v>
          </cell>
          <cell r="O196">
            <v>27.1112</v>
          </cell>
          <cell r="P196">
            <v>23.297000000000001</v>
          </cell>
          <cell r="Q196">
            <v>355.24709999999999</v>
          </cell>
          <cell r="R196">
            <v>3.6701000000000001</v>
          </cell>
          <cell r="S196">
            <v>836.76520000000005</v>
          </cell>
          <cell r="T196">
            <v>134.51</v>
          </cell>
          <cell r="U196">
            <v>41.690100000000001</v>
          </cell>
          <cell r="V196">
            <v>204.697</v>
          </cell>
          <cell r="W196">
            <v>230.64009999999999</v>
          </cell>
          <cell r="X196">
            <v>56.898699999999998</v>
          </cell>
          <cell r="Y196">
            <v>127.60760000000001</v>
          </cell>
          <cell r="Z196">
            <v>2.25</v>
          </cell>
          <cell r="AA196">
            <v>1.8445</v>
          </cell>
          <cell r="AB196">
            <v>294.4085</v>
          </cell>
          <cell r="AC196">
            <v>10.638500000000001</v>
          </cell>
          <cell r="AD196">
            <v>4.0500000000000001E-2</v>
          </cell>
          <cell r="AE196">
            <v>10.3469</v>
          </cell>
          <cell r="AF196">
            <v>18.004100000000001</v>
          </cell>
          <cell r="AG196">
            <v>1.4108000000000001</v>
          </cell>
          <cell r="AH196">
            <v>75.868399999999994</v>
          </cell>
          <cell r="AI196">
            <v>68.768600000000006</v>
          </cell>
          <cell r="AJ196">
            <v>13.2827</v>
          </cell>
          <cell r="AK196">
            <v>48.7273</v>
          </cell>
          <cell r="AL196">
            <v>296.38159999999999</v>
          </cell>
          <cell r="AM196">
            <v>42.696899999999999</v>
          </cell>
          <cell r="AN196">
            <v>451.09269999999998</v>
          </cell>
          <cell r="AO196">
            <v>666.71619999999996</v>
          </cell>
        </row>
        <row r="197">
          <cell r="C197">
            <v>272.10320000000002</v>
          </cell>
          <cell r="D197">
            <v>32.782200000000003</v>
          </cell>
          <cell r="E197">
            <v>752.32280000000003</v>
          </cell>
          <cell r="F197">
            <v>11.5807</v>
          </cell>
          <cell r="G197">
            <v>111.82299999999999</v>
          </cell>
          <cell r="H197">
            <v>3.8300000000000001E-2</v>
          </cell>
          <cell r="I197">
            <v>13.238200000000001</v>
          </cell>
          <cell r="J197">
            <v>60.6128</v>
          </cell>
          <cell r="K197">
            <v>538.04</v>
          </cell>
          <cell r="L197">
            <v>28.830100000000002</v>
          </cell>
          <cell r="M197">
            <v>5.2053000000000003</v>
          </cell>
          <cell r="N197">
            <v>572.76959999999997</v>
          </cell>
          <cell r="O197">
            <v>27.1112</v>
          </cell>
          <cell r="P197">
            <v>23.297000000000001</v>
          </cell>
          <cell r="Q197">
            <v>355.24709999999999</v>
          </cell>
          <cell r="R197">
            <v>3.6701000000000001</v>
          </cell>
          <cell r="S197">
            <v>836.76520000000005</v>
          </cell>
          <cell r="T197">
            <v>134.51</v>
          </cell>
          <cell r="U197">
            <v>41.690100000000001</v>
          </cell>
          <cell r="V197">
            <v>204.697</v>
          </cell>
          <cell r="W197">
            <v>230.64009999999999</v>
          </cell>
          <cell r="X197">
            <v>56.898699999999998</v>
          </cell>
          <cell r="Y197">
            <v>127.60760000000001</v>
          </cell>
          <cell r="Z197">
            <v>2.25</v>
          </cell>
          <cell r="AA197">
            <v>1.8445</v>
          </cell>
          <cell r="AB197">
            <v>294.4085</v>
          </cell>
          <cell r="AC197">
            <v>10.638500000000001</v>
          </cell>
          <cell r="AD197">
            <v>4.0500000000000001E-2</v>
          </cell>
          <cell r="AE197">
            <v>10.3469</v>
          </cell>
          <cell r="AF197">
            <v>18.004100000000001</v>
          </cell>
          <cell r="AG197">
            <v>1.4108000000000001</v>
          </cell>
          <cell r="AH197">
            <v>75.868399999999994</v>
          </cell>
          <cell r="AI197">
            <v>68.768600000000006</v>
          </cell>
          <cell r="AJ197">
            <v>13.2827</v>
          </cell>
          <cell r="AK197">
            <v>48.7273</v>
          </cell>
          <cell r="AL197">
            <v>296.38159999999999</v>
          </cell>
          <cell r="AM197">
            <v>42.696899999999999</v>
          </cell>
          <cell r="AN197">
            <v>451.09269999999998</v>
          </cell>
          <cell r="AO197">
            <v>666.71619999999996</v>
          </cell>
        </row>
        <row r="198">
          <cell r="C198">
            <v>272.03949999999998</v>
          </cell>
          <cell r="D198">
            <v>33.063099999999999</v>
          </cell>
          <cell r="E198">
            <v>756.49959999999999</v>
          </cell>
          <cell r="F198">
            <v>11.5764</v>
          </cell>
          <cell r="G198">
            <v>112.7814</v>
          </cell>
          <cell r="H198">
            <v>3.8199999999999998E-2</v>
          </cell>
          <cell r="I198">
            <v>13.351699999999999</v>
          </cell>
          <cell r="J198">
            <v>61.122500000000002</v>
          </cell>
          <cell r="K198">
            <v>537.84</v>
          </cell>
          <cell r="L198">
            <v>29.077200000000001</v>
          </cell>
          <cell r="M198">
            <v>5.2263999999999999</v>
          </cell>
          <cell r="N198">
            <v>577.67859999999996</v>
          </cell>
          <cell r="O198">
            <v>27.343599999999999</v>
          </cell>
          <cell r="P198">
            <v>23.496700000000001</v>
          </cell>
          <cell r="Q198">
            <v>354.30169999999998</v>
          </cell>
          <cell r="R198">
            <v>3.6663000000000001</v>
          </cell>
          <cell r="S198">
            <v>832.56970000000001</v>
          </cell>
          <cell r="T198">
            <v>134.46</v>
          </cell>
          <cell r="U198">
            <v>41.663600000000002</v>
          </cell>
          <cell r="V198">
            <v>206.4513</v>
          </cell>
          <cell r="W198">
            <v>232.61680000000001</v>
          </cell>
          <cell r="X198">
            <v>57.458799999999997</v>
          </cell>
          <cell r="Y198">
            <v>123.9602</v>
          </cell>
          <cell r="Z198">
            <v>2.2692999999999999</v>
          </cell>
          <cell r="AA198">
            <v>1.8407</v>
          </cell>
          <cell r="AB198">
            <v>293.99599999999998</v>
          </cell>
          <cell r="AC198">
            <v>10.687099999999999</v>
          </cell>
          <cell r="AD198">
            <v>4.1300000000000003E-2</v>
          </cell>
          <cell r="AE198">
            <v>10.3431</v>
          </cell>
          <cell r="AF198">
            <v>17.908200000000001</v>
          </cell>
          <cell r="AG198">
            <v>1.3903000000000001</v>
          </cell>
          <cell r="AH198">
            <v>76.518600000000006</v>
          </cell>
          <cell r="AI198">
            <v>69.358000000000004</v>
          </cell>
          <cell r="AJ198">
            <v>13.3544</v>
          </cell>
          <cell r="AK198">
            <v>48.917700000000004</v>
          </cell>
          <cell r="AL198">
            <v>299.3938</v>
          </cell>
          <cell r="AM198">
            <v>42.843899999999998</v>
          </cell>
          <cell r="AN198">
            <v>454.95890000000003</v>
          </cell>
          <cell r="AO198">
            <v>668.46799999999996</v>
          </cell>
        </row>
        <row r="199">
          <cell r="C199">
            <v>274.45580000000001</v>
          </cell>
          <cell r="D199">
            <v>33.3887</v>
          </cell>
          <cell r="E199">
            <v>759.15239999999994</v>
          </cell>
          <cell r="F199">
            <v>11.572800000000001</v>
          </cell>
          <cell r="G199">
            <v>113.892</v>
          </cell>
          <cell r="H199">
            <v>3.8199999999999998E-2</v>
          </cell>
          <cell r="I199">
            <v>13.4832</v>
          </cell>
          <cell r="J199">
            <v>61.720999999999997</v>
          </cell>
          <cell r="K199">
            <v>537.66999999999996</v>
          </cell>
          <cell r="L199">
            <v>29.363499999999998</v>
          </cell>
          <cell r="M199">
            <v>5.2537000000000003</v>
          </cell>
          <cell r="N199">
            <v>583.36720000000003</v>
          </cell>
          <cell r="O199">
            <v>27.6128</v>
          </cell>
          <cell r="P199">
            <v>23.728000000000002</v>
          </cell>
          <cell r="Q199">
            <v>353.95920000000001</v>
          </cell>
          <cell r="R199">
            <v>3.6650999999999998</v>
          </cell>
          <cell r="S199">
            <v>836.18970000000002</v>
          </cell>
          <cell r="T199">
            <v>134.41749999999999</v>
          </cell>
          <cell r="U199">
            <v>41.655000000000001</v>
          </cell>
          <cell r="V199">
            <v>208.48429999999999</v>
          </cell>
          <cell r="W199">
            <v>234.9074</v>
          </cell>
          <cell r="X199">
            <v>57.823799999999999</v>
          </cell>
          <cell r="Y199">
            <v>124.4654</v>
          </cell>
          <cell r="Z199">
            <v>2.2917000000000001</v>
          </cell>
          <cell r="AA199">
            <v>1.8393999999999999</v>
          </cell>
          <cell r="AB199">
            <v>293.15910000000002</v>
          </cell>
          <cell r="AC199">
            <v>10.7948</v>
          </cell>
          <cell r="AD199">
            <v>4.1000000000000002E-2</v>
          </cell>
          <cell r="AE199">
            <v>10.3398</v>
          </cell>
          <cell r="AF199">
            <v>18.2209</v>
          </cell>
          <cell r="AG199">
            <v>1.3898999999999999</v>
          </cell>
          <cell r="AH199">
            <v>77.272099999999995</v>
          </cell>
          <cell r="AI199">
            <v>70.040999999999997</v>
          </cell>
          <cell r="AJ199">
            <v>13.552</v>
          </cell>
          <cell r="AK199">
            <v>49.464799999999997</v>
          </cell>
          <cell r="AL199">
            <v>301.50869999999998</v>
          </cell>
          <cell r="AM199">
            <v>42.8262</v>
          </cell>
          <cell r="AN199">
            <v>459.43900000000002</v>
          </cell>
          <cell r="AO199">
            <v>670.31449999999995</v>
          </cell>
        </row>
        <row r="200">
          <cell r="C200">
            <v>274.79840000000002</v>
          </cell>
          <cell r="D200">
            <v>33.634099999999997</v>
          </cell>
          <cell r="E200">
            <v>761.46</v>
          </cell>
          <cell r="F200">
            <v>11.5684</v>
          </cell>
          <cell r="G200">
            <v>114.7289</v>
          </cell>
          <cell r="H200">
            <v>3.8199999999999998E-2</v>
          </cell>
          <cell r="I200">
            <v>13.5823</v>
          </cell>
          <cell r="J200">
            <v>62.186300000000003</v>
          </cell>
          <cell r="K200">
            <v>537.47</v>
          </cell>
          <cell r="L200">
            <v>29.5793</v>
          </cell>
          <cell r="M200">
            <v>5.2766999999999999</v>
          </cell>
          <cell r="N200">
            <v>587.65440000000001</v>
          </cell>
          <cell r="O200">
            <v>27.815799999999999</v>
          </cell>
          <cell r="P200">
            <v>23.9024</v>
          </cell>
          <cell r="Q200">
            <v>353.24029999999999</v>
          </cell>
          <cell r="R200">
            <v>3.6637</v>
          </cell>
          <cell r="S200">
            <v>835.87869999999998</v>
          </cell>
          <cell r="T200">
            <v>134.36750000000001</v>
          </cell>
          <cell r="U200">
            <v>41.634300000000003</v>
          </cell>
          <cell r="V200">
            <v>210.01650000000001</v>
          </cell>
          <cell r="W200">
            <v>236.63380000000001</v>
          </cell>
          <cell r="X200">
            <v>57.9788</v>
          </cell>
          <cell r="Y200">
            <v>120.9975</v>
          </cell>
          <cell r="Z200">
            <v>2.3085</v>
          </cell>
          <cell r="AA200">
            <v>1.8407</v>
          </cell>
          <cell r="AB200">
            <v>292.84699999999998</v>
          </cell>
          <cell r="AC200">
            <v>10.841100000000001</v>
          </cell>
          <cell r="AD200">
            <v>3.9199999999999999E-2</v>
          </cell>
          <cell r="AE200">
            <v>10.336</v>
          </cell>
          <cell r="AF200">
            <v>18.047699999999999</v>
          </cell>
          <cell r="AG200">
            <v>1.3893</v>
          </cell>
          <cell r="AH200">
            <v>77.84</v>
          </cell>
          <cell r="AI200">
            <v>70.555800000000005</v>
          </cell>
          <cell r="AJ200">
            <v>13.622999999999999</v>
          </cell>
          <cell r="AK200">
            <v>49.677500000000002</v>
          </cell>
          <cell r="AL200">
            <v>304.60410000000002</v>
          </cell>
          <cell r="AM200">
            <v>43.1691</v>
          </cell>
          <cell r="AN200">
            <v>462.81540000000001</v>
          </cell>
          <cell r="AO200">
            <v>672.68169999999998</v>
          </cell>
        </row>
        <row r="201">
          <cell r="C201">
            <v>270.98450000000003</v>
          </cell>
          <cell r="D201">
            <v>33.334699999999998</v>
          </cell>
          <cell r="E201">
            <v>755.55179999999996</v>
          </cell>
          <cell r="F201">
            <v>11.563499999999999</v>
          </cell>
          <cell r="G201">
            <v>113.7076</v>
          </cell>
          <cell r="H201">
            <v>3.8100000000000002E-2</v>
          </cell>
          <cell r="I201">
            <v>13.461399999999999</v>
          </cell>
          <cell r="J201">
            <v>61.631900000000002</v>
          </cell>
          <cell r="K201">
            <v>537.24</v>
          </cell>
          <cell r="L201">
            <v>29.315999999999999</v>
          </cell>
          <cell r="M201">
            <v>5.2083000000000004</v>
          </cell>
          <cell r="N201">
            <v>582.42319999999995</v>
          </cell>
          <cell r="O201">
            <v>27.568200000000001</v>
          </cell>
          <cell r="P201">
            <v>23.689599999999999</v>
          </cell>
          <cell r="Q201">
            <v>352.1925</v>
          </cell>
          <cell r="R201">
            <v>3.6621999999999999</v>
          </cell>
          <cell r="S201">
            <v>838.12789999999995</v>
          </cell>
          <cell r="T201">
            <v>134.31</v>
          </cell>
          <cell r="U201">
            <v>41.6449</v>
          </cell>
          <cell r="V201">
            <v>208.14689999999999</v>
          </cell>
          <cell r="W201">
            <v>234.5273</v>
          </cell>
          <cell r="X201">
            <v>57.5961</v>
          </cell>
          <cell r="Y201">
            <v>123.4147</v>
          </cell>
          <cell r="Z201">
            <v>2.2879999999999998</v>
          </cell>
          <cell r="AA201">
            <v>1.8391999999999999</v>
          </cell>
          <cell r="AB201">
            <v>293.0213</v>
          </cell>
          <cell r="AC201">
            <v>10.747299999999999</v>
          </cell>
          <cell r="AD201">
            <v>4.0500000000000001E-2</v>
          </cell>
          <cell r="AE201">
            <v>10.3315</v>
          </cell>
          <cell r="AF201">
            <v>17.851500000000001</v>
          </cell>
          <cell r="AG201">
            <v>1.3888</v>
          </cell>
          <cell r="AH201">
            <v>77.147000000000006</v>
          </cell>
          <cell r="AI201">
            <v>69.927700000000002</v>
          </cell>
          <cell r="AJ201">
            <v>13.537599999999999</v>
          </cell>
          <cell r="AK201">
            <v>49.524500000000003</v>
          </cell>
          <cell r="AL201">
            <v>303.0093</v>
          </cell>
          <cell r="AM201">
            <v>43.207900000000002</v>
          </cell>
          <cell r="AN201">
            <v>458.69549999999998</v>
          </cell>
          <cell r="AO201">
            <v>670.58690000000001</v>
          </cell>
        </row>
        <row r="202">
          <cell r="C202">
            <v>272.66829999999999</v>
          </cell>
          <cell r="D202">
            <v>33.331800000000001</v>
          </cell>
          <cell r="E202">
            <v>753.00490000000002</v>
          </cell>
          <cell r="F202">
            <v>11.5611</v>
          </cell>
          <cell r="G202">
            <v>113.6977</v>
          </cell>
          <cell r="H202">
            <v>3.8100000000000002E-2</v>
          </cell>
          <cell r="I202">
            <v>13.4602</v>
          </cell>
          <cell r="J202">
            <v>61.630699999999997</v>
          </cell>
          <cell r="K202">
            <v>537.13</v>
          </cell>
          <cell r="L202">
            <v>29.313400000000001</v>
          </cell>
          <cell r="M202">
            <v>5.2304000000000004</v>
          </cell>
          <cell r="N202">
            <v>582.37210000000005</v>
          </cell>
          <cell r="O202">
            <v>27.5657</v>
          </cell>
          <cell r="P202">
            <v>23.6876</v>
          </cell>
          <cell r="Q202">
            <v>350.3057</v>
          </cell>
          <cell r="R202">
            <v>3.6614</v>
          </cell>
          <cell r="S202">
            <v>839.26559999999995</v>
          </cell>
          <cell r="T202">
            <v>134.2825</v>
          </cell>
          <cell r="U202">
            <v>41.644399999999997</v>
          </cell>
          <cell r="V202">
            <v>208.12870000000001</v>
          </cell>
          <cell r="W202">
            <v>234.5067</v>
          </cell>
          <cell r="X202">
            <v>57.645400000000002</v>
          </cell>
          <cell r="Y202">
            <v>126.7004</v>
          </cell>
          <cell r="Z202">
            <v>2.2877999999999998</v>
          </cell>
          <cell r="AA202">
            <v>1.8394999999999999</v>
          </cell>
          <cell r="AB202">
            <v>292.5471</v>
          </cell>
          <cell r="AC202">
            <v>10.773899999999999</v>
          </cell>
          <cell r="AD202">
            <v>4.0099999999999997E-2</v>
          </cell>
          <cell r="AE202">
            <v>10.3294</v>
          </cell>
          <cell r="AF202">
            <v>17.9971</v>
          </cell>
          <cell r="AG202">
            <v>1.3885000000000001</v>
          </cell>
          <cell r="AH202">
            <v>77.140299999999996</v>
          </cell>
          <cell r="AI202">
            <v>69.921599999999998</v>
          </cell>
          <cell r="AJ202">
            <v>13.575699999999999</v>
          </cell>
          <cell r="AK202">
            <v>49.680999999999997</v>
          </cell>
          <cell r="AL202">
            <v>303.3836</v>
          </cell>
          <cell r="AM202">
            <v>43.220399999999998</v>
          </cell>
          <cell r="AN202">
            <v>458.65530000000001</v>
          </cell>
          <cell r="AO202">
            <v>670.65300000000002</v>
          </cell>
        </row>
        <row r="203">
          <cell r="C203">
            <v>272.66829999999999</v>
          </cell>
          <cell r="D203">
            <v>33.331800000000001</v>
          </cell>
          <cell r="E203">
            <v>753.00490000000002</v>
          </cell>
          <cell r="F203">
            <v>11.5611</v>
          </cell>
          <cell r="G203">
            <v>113.6977</v>
          </cell>
          <cell r="H203">
            <v>3.8100000000000002E-2</v>
          </cell>
          <cell r="I203">
            <v>13.4602</v>
          </cell>
          <cell r="J203">
            <v>61.630699999999997</v>
          </cell>
          <cell r="K203">
            <v>537.13</v>
          </cell>
          <cell r="L203">
            <v>29.313400000000001</v>
          </cell>
          <cell r="M203">
            <v>5.2304000000000004</v>
          </cell>
          <cell r="N203">
            <v>582.37210000000005</v>
          </cell>
          <cell r="O203">
            <v>27.5657</v>
          </cell>
          <cell r="P203">
            <v>23.6876</v>
          </cell>
          <cell r="Q203">
            <v>350.3057</v>
          </cell>
          <cell r="R203">
            <v>3.6614</v>
          </cell>
          <cell r="S203">
            <v>839.26559999999995</v>
          </cell>
          <cell r="T203">
            <v>134.2825</v>
          </cell>
          <cell r="U203">
            <v>41.644399999999997</v>
          </cell>
          <cell r="V203">
            <v>208.12870000000001</v>
          </cell>
          <cell r="W203">
            <v>234.5067</v>
          </cell>
          <cell r="X203">
            <v>57.645400000000002</v>
          </cell>
          <cell r="Y203">
            <v>126.7004</v>
          </cell>
          <cell r="Z203">
            <v>2.2877999999999998</v>
          </cell>
          <cell r="AA203">
            <v>1.8394999999999999</v>
          </cell>
          <cell r="AB203">
            <v>292.5471</v>
          </cell>
          <cell r="AC203">
            <v>10.773899999999999</v>
          </cell>
          <cell r="AD203">
            <v>4.0099999999999997E-2</v>
          </cell>
          <cell r="AE203">
            <v>10.3294</v>
          </cell>
          <cell r="AF203">
            <v>17.9971</v>
          </cell>
          <cell r="AG203">
            <v>1.3885000000000001</v>
          </cell>
          <cell r="AH203">
            <v>77.140299999999996</v>
          </cell>
          <cell r="AI203">
            <v>69.921599999999998</v>
          </cell>
          <cell r="AJ203">
            <v>13.575699999999999</v>
          </cell>
          <cell r="AK203">
            <v>49.680999999999997</v>
          </cell>
          <cell r="AL203">
            <v>303.3836</v>
          </cell>
          <cell r="AM203">
            <v>43.220399999999998</v>
          </cell>
          <cell r="AN203">
            <v>458.65530000000001</v>
          </cell>
          <cell r="AO203">
            <v>670.65300000000002</v>
          </cell>
        </row>
        <row r="204">
          <cell r="C204">
            <v>272.66829999999999</v>
          </cell>
          <cell r="D204">
            <v>33.331800000000001</v>
          </cell>
          <cell r="E204">
            <v>753.00490000000002</v>
          </cell>
          <cell r="F204">
            <v>11.5611</v>
          </cell>
          <cell r="G204">
            <v>113.6977</v>
          </cell>
          <cell r="H204">
            <v>3.8100000000000002E-2</v>
          </cell>
          <cell r="I204">
            <v>13.4602</v>
          </cell>
          <cell r="J204">
            <v>61.630699999999997</v>
          </cell>
          <cell r="K204">
            <v>537.13</v>
          </cell>
          <cell r="L204">
            <v>29.313400000000001</v>
          </cell>
          <cell r="M204">
            <v>5.2304000000000004</v>
          </cell>
          <cell r="N204">
            <v>582.37210000000005</v>
          </cell>
          <cell r="O204">
            <v>27.5657</v>
          </cell>
          <cell r="P204">
            <v>23.6876</v>
          </cell>
          <cell r="Q204">
            <v>350.3057</v>
          </cell>
          <cell r="R204">
            <v>3.6614</v>
          </cell>
          <cell r="S204">
            <v>839.26559999999995</v>
          </cell>
          <cell r="T204">
            <v>134.2825</v>
          </cell>
          <cell r="U204">
            <v>41.644399999999997</v>
          </cell>
          <cell r="V204">
            <v>208.12870000000001</v>
          </cell>
          <cell r="W204">
            <v>234.5067</v>
          </cell>
          <cell r="X204">
            <v>57.645400000000002</v>
          </cell>
          <cell r="Y204">
            <v>126.7004</v>
          </cell>
          <cell r="Z204">
            <v>2.2877999999999998</v>
          </cell>
          <cell r="AA204">
            <v>1.8394999999999999</v>
          </cell>
          <cell r="AB204">
            <v>292.5471</v>
          </cell>
          <cell r="AC204">
            <v>10.773899999999999</v>
          </cell>
          <cell r="AD204">
            <v>4.0099999999999997E-2</v>
          </cell>
          <cell r="AE204">
            <v>10.3294</v>
          </cell>
          <cell r="AF204">
            <v>17.9971</v>
          </cell>
          <cell r="AG204">
            <v>1.3885000000000001</v>
          </cell>
          <cell r="AH204">
            <v>77.140299999999996</v>
          </cell>
          <cell r="AI204">
            <v>69.921599999999998</v>
          </cell>
          <cell r="AJ204">
            <v>13.575699999999999</v>
          </cell>
          <cell r="AK204">
            <v>49.680999999999997</v>
          </cell>
          <cell r="AL204">
            <v>303.3836</v>
          </cell>
          <cell r="AM204">
            <v>43.220399999999998</v>
          </cell>
          <cell r="AN204">
            <v>458.65530000000001</v>
          </cell>
          <cell r="AO204">
            <v>670.65300000000002</v>
          </cell>
        </row>
        <row r="205">
          <cell r="C205">
            <v>273.85019999999997</v>
          </cell>
          <cell r="D205">
            <v>33.494199999999999</v>
          </cell>
          <cell r="E205">
            <v>752.35050000000001</v>
          </cell>
          <cell r="F205">
            <v>11.5579</v>
          </cell>
          <cell r="G205">
            <v>114.2516</v>
          </cell>
          <cell r="H205">
            <v>3.8100000000000002E-2</v>
          </cell>
          <cell r="I205">
            <v>13.5258</v>
          </cell>
          <cell r="J205">
            <v>61.911799999999999</v>
          </cell>
          <cell r="K205">
            <v>536.98</v>
          </cell>
          <cell r="L205">
            <v>29.456199999999999</v>
          </cell>
          <cell r="M205">
            <v>5.2416</v>
          </cell>
          <cell r="N205">
            <v>585.20950000000005</v>
          </cell>
          <cell r="O205">
            <v>27.7</v>
          </cell>
          <cell r="P205">
            <v>23.803000000000001</v>
          </cell>
          <cell r="Q205">
            <v>348.92110000000002</v>
          </cell>
          <cell r="R205">
            <v>3.6604000000000001</v>
          </cell>
          <cell r="S205">
            <v>837.72230000000002</v>
          </cell>
          <cell r="T205">
            <v>134.245</v>
          </cell>
          <cell r="U205">
            <v>41.653199999999998</v>
          </cell>
          <cell r="V205">
            <v>209.14269999999999</v>
          </cell>
          <cell r="W205">
            <v>235.64930000000001</v>
          </cell>
          <cell r="X205">
            <v>57.773699999999998</v>
          </cell>
          <cell r="Y205">
            <v>127.8013</v>
          </cell>
          <cell r="Z205">
            <v>2.2989000000000002</v>
          </cell>
          <cell r="AA205">
            <v>1.8371</v>
          </cell>
          <cell r="AB205">
            <v>292.36860000000001</v>
          </cell>
          <cell r="AC205">
            <v>10.815200000000001</v>
          </cell>
          <cell r="AD205">
            <v>3.9199999999999999E-2</v>
          </cell>
          <cell r="AE205">
            <v>10.326499999999999</v>
          </cell>
          <cell r="AF205">
            <v>18.1203</v>
          </cell>
          <cell r="AG205">
            <v>1.3880999999999999</v>
          </cell>
          <cell r="AH205">
            <v>77.516099999999994</v>
          </cell>
          <cell r="AI205">
            <v>70.262200000000007</v>
          </cell>
          <cell r="AJ205">
            <v>13.6257</v>
          </cell>
          <cell r="AK205">
            <v>50.038499999999999</v>
          </cell>
          <cell r="AL205">
            <v>304.51929999999999</v>
          </cell>
          <cell r="AM205">
            <v>42.8934</v>
          </cell>
          <cell r="AN205">
            <v>460.88990000000001</v>
          </cell>
          <cell r="AO205">
            <v>669.90279999999996</v>
          </cell>
        </row>
        <row r="206">
          <cell r="C206">
            <v>272.01960000000003</v>
          </cell>
          <cell r="D206">
            <v>33.232700000000001</v>
          </cell>
          <cell r="E206">
            <v>751.13689999999997</v>
          </cell>
          <cell r="F206">
            <v>11.5579</v>
          </cell>
          <cell r="G206">
            <v>113.35980000000001</v>
          </cell>
          <cell r="H206">
            <v>3.7999999999999999E-2</v>
          </cell>
          <cell r="I206">
            <v>13.420199999999999</v>
          </cell>
          <cell r="J206">
            <v>61.427700000000002</v>
          </cell>
          <cell r="K206">
            <v>536.98</v>
          </cell>
          <cell r="L206">
            <v>29.226299999999998</v>
          </cell>
          <cell r="M206">
            <v>5.2178000000000004</v>
          </cell>
          <cell r="N206">
            <v>580.6413</v>
          </cell>
          <cell r="O206">
            <v>27.483799999999999</v>
          </cell>
          <cell r="P206">
            <v>23.6172</v>
          </cell>
          <cell r="Q206">
            <v>349.53160000000003</v>
          </cell>
          <cell r="R206">
            <v>3.6604000000000001</v>
          </cell>
          <cell r="S206">
            <v>837.72230000000002</v>
          </cell>
          <cell r="T206">
            <v>134.245</v>
          </cell>
          <cell r="U206">
            <v>41.646000000000001</v>
          </cell>
          <cell r="V206">
            <v>207.51009999999999</v>
          </cell>
          <cell r="W206">
            <v>233.8098</v>
          </cell>
          <cell r="X206">
            <v>57.301200000000001</v>
          </cell>
          <cell r="Y206">
            <v>127.3085</v>
          </cell>
          <cell r="Z206">
            <v>2.2810000000000001</v>
          </cell>
          <cell r="AA206">
            <v>1.8383</v>
          </cell>
          <cell r="AB206">
            <v>292.81689999999998</v>
          </cell>
          <cell r="AC206">
            <v>10.7348</v>
          </cell>
          <cell r="AD206">
            <v>3.5799999999999998E-2</v>
          </cell>
          <cell r="AE206">
            <v>10.326499999999999</v>
          </cell>
          <cell r="AF206">
            <v>18.106999999999999</v>
          </cell>
          <cell r="AG206">
            <v>1.3687</v>
          </cell>
          <cell r="AH206">
            <v>76.911000000000001</v>
          </cell>
          <cell r="AI206">
            <v>69.713700000000003</v>
          </cell>
          <cell r="AJ206">
            <v>13.5314</v>
          </cell>
          <cell r="AK206">
            <v>49.623699999999999</v>
          </cell>
          <cell r="AL206">
            <v>302.42189999999999</v>
          </cell>
          <cell r="AM206">
            <v>42.877800000000001</v>
          </cell>
          <cell r="AN206">
            <v>457.29219999999998</v>
          </cell>
          <cell r="AO206">
            <v>668.60069999999996</v>
          </cell>
        </row>
        <row r="207">
          <cell r="C207">
            <v>274.55700000000002</v>
          </cell>
          <cell r="D207">
            <v>33.708300000000001</v>
          </cell>
          <cell r="E207">
            <v>757.03710000000001</v>
          </cell>
          <cell r="F207">
            <v>11.5684</v>
          </cell>
          <cell r="G207">
            <v>114.9821</v>
          </cell>
          <cell r="H207">
            <v>3.8100000000000002E-2</v>
          </cell>
          <cell r="I207">
            <v>13.6122</v>
          </cell>
          <cell r="J207">
            <v>62.288400000000003</v>
          </cell>
          <cell r="K207">
            <v>537.47</v>
          </cell>
          <cell r="L207">
            <v>29.644600000000001</v>
          </cell>
          <cell r="M207">
            <v>5.2648999999999999</v>
          </cell>
          <cell r="N207">
            <v>588.95100000000002</v>
          </cell>
          <cell r="O207">
            <v>27.877099999999999</v>
          </cell>
          <cell r="P207">
            <v>23.955200000000001</v>
          </cell>
          <cell r="Q207">
            <v>350.27690000000001</v>
          </cell>
          <cell r="R207">
            <v>3.6637</v>
          </cell>
          <cell r="S207">
            <v>835.87869999999998</v>
          </cell>
          <cell r="T207">
            <v>134.36750000000001</v>
          </cell>
          <cell r="U207">
            <v>41.703499999999998</v>
          </cell>
          <cell r="V207">
            <v>210.47989999999999</v>
          </cell>
          <cell r="W207">
            <v>237.1559</v>
          </cell>
          <cell r="X207">
            <v>57.9253</v>
          </cell>
          <cell r="Y207">
            <v>128.14940000000001</v>
          </cell>
          <cell r="Z207">
            <v>2.3136000000000001</v>
          </cell>
          <cell r="AA207">
            <v>1.8381000000000001</v>
          </cell>
          <cell r="AB207">
            <v>293.53030000000001</v>
          </cell>
          <cell r="AC207">
            <v>10.8879</v>
          </cell>
          <cell r="AD207">
            <v>3.9300000000000002E-2</v>
          </cell>
          <cell r="AE207">
            <v>10.336</v>
          </cell>
          <cell r="AF207">
            <v>18.6557</v>
          </cell>
          <cell r="AG207">
            <v>1.37</v>
          </cell>
          <cell r="AH207">
            <v>78.011700000000005</v>
          </cell>
          <cell r="AI207">
            <v>70.711399999999998</v>
          </cell>
          <cell r="AJ207">
            <v>13.6845</v>
          </cell>
          <cell r="AK207">
            <v>50.2455</v>
          </cell>
          <cell r="AL207">
            <v>308.40199999999999</v>
          </cell>
          <cell r="AM207">
            <v>43.027500000000003</v>
          </cell>
          <cell r="AN207">
            <v>463.83659999999998</v>
          </cell>
          <cell r="AO207">
            <v>672.57479999999998</v>
          </cell>
        </row>
        <row r="208">
          <cell r="C208">
            <v>276.6671</v>
          </cell>
          <cell r="D208">
            <v>34.041800000000002</v>
          </cell>
          <cell r="E208">
            <v>761.66679999999997</v>
          </cell>
          <cell r="F208">
            <v>11.558299999999999</v>
          </cell>
          <cell r="G208">
            <v>116.1195</v>
          </cell>
          <cell r="H208">
            <v>3.7999999999999999E-2</v>
          </cell>
          <cell r="I208">
            <v>13.7469</v>
          </cell>
          <cell r="J208">
            <v>62.9071</v>
          </cell>
          <cell r="K208">
            <v>537</v>
          </cell>
          <cell r="L208">
            <v>29.937799999999999</v>
          </cell>
          <cell r="M208">
            <v>5.2988999999999997</v>
          </cell>
          <cell r="N208">
            <v>594.77719999999999</v>
          </cell>
          <cell r="O208">
            <v>28.152899999999999</v>
          </cell>
          <cell r="P208">
            <v>24.1921</v>
          </cell>
          <cell r="Q208">
            <v>348.73820000000001</v>
          </cell>
          <cell r="R208">
            <v>3.6604999999999999</v>
          </cell>
          <cell r="S208">
            <v>839.0625</v>
          </cell>
          <cell r="T208">
            <v>134.25</v>
          </cell>
          <cell r="U208">
            <v>41.6524</v>
          </cell>
          <cell r="V208">
            <v>212.56200000000001</v>
          </cell>
          <cell r="W208">
            <v>239.50200000000001</v>
          </cell>
          <cell r="X208">
            <v>58.472700000000003</v>
          </cell>
          <cell r="Y208">
            <v>127.1754</v>
          </cell>
          <cell r="Z208">
            <v>2.3365</v>
          </cell>
          <cell r="AA208">
            <v>1.8346</v>
          </cell>
          <cell r="AB208">
            <v>294.16300000000001</v>
          </cell>
          <cell r="AC208">
            <v>10.9655</v>
          </cell>
          <cell r="AD208">
            <v>3.9899999999999998E-2</v>
          </cell>
          <cell r="AE208">
            <v>10.3269</v>
          </cell>
          <cell r="AF208">
            <v>18.793399999999998</v>
          </cell>
          <cell r="AG208">
            <v>1.3688</v>
          </cell>
          <cell r="AH208">
            <v>78.7834</v>
          </cell>
          <cell r="AI208">
            <v>71.410899999999998</v>
          </cell>
          <cell r="AJ208">
            <v>13.8146</v>
          </cell>
          <cell r="AK208">
            <v>50.604999999999997</v>
          </cell>
          <cell r="AL208">
            <v>310.83280000000002</v>
          </cell>
          <cell r="AM208">
            <v>43.493499999999997</v>
          </cell>
          <cell r="AN208">
            <v>468.42509999999999</v>
          </cell>
          <cell r="AO208">
            <v>675.90440000000001</v>
          </cell>
        </row>
        <row r="209">
          <cell r="C209">
            <v>275.32260000000002</v>
          </cell>
          <cell r="D209">
            <v>34.236499999999999</v>
          </cell>
          <cell r="E209">
            <v>770.03020000000004</v>
          </cell>
          <cell r="F209">
            <v>11.5542</v>
          </cell>
          <cell r="G209">
            <v>116.7837</v>
          </cell>
          <cell r="H209">
            <v>3.7999999999999999E-2</v>
          </cell>
          <cell r="I209">
            <v>13.8255</v>
          </cell>
          <cell r="J209">
            <v>63.248199999999997</v>
          </cell>
          <cell r="K209">
            <v>536.80999999999995</v>
          </cell>
          <cell r="L209">
            <v>30.109100000000002</v>
          </cell>
          <cell r="M209">
            <v>5.3208000000000002</v>
          </cell>
          <cell r="N209">
            <v>598.17930000000001</v>
          </cell>
          <cell r="O209">
            <v>28.3139</v>
          </cell>
          <cell r="P209">
            <v>24.330500000000001</v>
          </cell>
          <cell r="Q209">
            <v>348.16680000000002</v>
          </cell>
          <cell r="R209">
            <v>3.6591999999999998</v>
          </cell>
          <cell r="S209">
            <v>844.04089999999997</v>
          </cell>
          <cell r="T209">
            <v>134.20249999999999</v>
          </cell>
          <cell r="U209">
            <v>41.650599999999997</v>
          </cell>
          <cell r="V209">
            <v>213.77789999999999</v>
          </cell>
          <cell r="W209">
            <v>240.87190000000001</v>
          </cell>
          <cell r="X209">
            <v>58.763199999999998</v>
          </cell>
          <cell r="Y209">
            <v>127.36</v>
          </cell>
          <cell r="Z209">
            <v>2.3498999999999999</v>
          </cell>
          <cell r="AA209">
            <v>1.8333999999999999</v>
          </cell>
          <cell r="AB209">
            <v>294.32990000000001</v>
          </cell>
          <cell r="AC209">
            <v>11.0228</v>
          </cell>
          <cell r="AD209">
            <v>4.0899999999999999E-2</v>
          </cell>
          <cell r="AE209">
            <v>10.3233</v>
          </cell>
          <cell r="AF209">
            <v>18.904699999999998</v>
          </cell>
          <cell r="AG209">
            <v>1.3683000000000001</v>
          </cell>
          <cell r="AH209">
            <v>79.234099999999998</v>
          </cell>
          <cell r="AI209">
            <v>71.819400000000002</v>
          </cell>
          <cell r="AJ209">
            <v>13.905900000000001</v>
          </cell>
          <cell r="AK209">
            <v>50.858199999999997</v>
          </cell>
          <cell r="AL209">
            <v>312.44490000000002</v>
          </cell>
          <cell r="AM209">
            <v>43.475900000000003</v>
          </cell>
          <cell r="AN209">
            <v>471.10449999999997</v>
          </cell>
          <cell r="AO209">
            <v>676.57989999999995</v>
          </cell>
        </row>
        <row r="210">
          <cell r="C210">
            <v>275.32260000000002</v>
          </cell>
          <cell r="D210">
            <v>34.236499999999999</v>
          </cell>
          <cell r="E210">
            <v>770.03020000000004</v>
          </cell>
          <cell r="F210">
            <v>11.5542</v>
          </cell>
          <cell r="G210">
            <v>116.7837</v>
          </cell>
          <cell r="H210">
            <v>3.7999999999999999E-2</v>
          </cell>
          <cell r="I210">
            <v>13.8255</v>
          </cell>
          <cell r="J210">
            <v>63.248199999999997</v>
          </cell>
          <cell r="K210">
            <v>536.80999999999995</v>
          </cell>
          <cell r="L210">
            <v>30.109100000000002</v>
          </cell>
          <cell r="M210">
            <v>5.3208000000000002</v>
          </cell>
          <cell r="N210">
            <v>598.17930000000001</v>
          </cell>
          <cell r="O210">
            <v>28.3139</v>
          </cell>
          <cell r="P210">
            <v>24.330500000000001</v>
          </cell>
          <cell r="Q210">
            <v>348.16680000000002</v>
          </cell>
          <cell r="R210">
            <v>3.6591999999999998</v>
          </cell>
          <cell r="S210">
            <v>844.04089999999997</v>
          </cell>
          <cell r="T210">
            <v>134.20249999999999</v>
          </cell>
          <cell r="U210">
            <v>41.650599999999997</v>
          </cell>
          <cell r="V210">
            <v>213.77789999999999</v>
          </cell>
          <cell r="W210">
            <v>240.87190000000001</v>
          </cell>
          <cell r="X210">
            <v>58.763199999999998</v>
          </cell>
          <cell r="Y210">
            <v>127.36</v>
          </cell>
          <cell r="Z210">
            <v>2.3498999999999999</v>
          </cell>
          <cell r="AA210">
            <v>1.8333999999999999</v>
          </cell>
          <cell r="AB210">
            <v>294.32990000000001</v>
          </cell>
          <cell r="AC210">
            <v>11.0228</v>
          </cell>
          <cell r="AD210">
            <v>4.0899999999999999E-2</v>
          </cell>
          <cell r="AE210">
            <v>10.3233</v>
          </cell>
          <cell r="AF210">
            <v>18.904699999999998</v>
          </cell>
          <cell r="AG210">
            <v>1.3683000000000001</v>
          </cell>
          <cell r="AH210">
            <v>79.234099999999998</v>
          </cell>
          <cell r="AI210">
            <v>71.819400000000002</v>
          </cell>
          <cell r="AJ210">
            <v>13.905900000000001</v>
          </cell>
          <cell r="AK210">
            <v>50.858199999999997</v>
          </cell>
          <cell r="AL210">
            <v>312.44490000000002</v>
          </cell>
          <cell r="AM210">
            <v>43.475900000000003</v>
          </cell>
          <cell r="AN210">
            <v>471.10449999999997</v>
          </cell>
          <cell r="AO210">
            <v>676.57989999999995</v>
          </cell>
        </row>
        <row r="211">
          <cell r="C211">
            <v>275.32260000000002</v>
          </cell>
          <cell r="D211">
            <v>34.236499999999999</v>
          </cell>
          <cell r="E211">
            <v>770.03020000000004</v>
          </cell>
          <cell r="F211">
            <v>11.5542</v>
          </cell>
          <cell r="G211">
            <v>116.7837</v>
          </cell>
          <cell r="H211">
            <v>3.7999999999999999E-2</v>
          </cell>
          <cell r="I211">
            <v>13.8255</v>
          </cell>
          <cell r="J211">
            <v>63.248199999999997</v>
          </cell>
          <cell r="K211">
            <v>536.80999999999995</v>
          </cell>
          <cell r="L211">
            <v>30.109100000000002</v>
          </cell>
          <cell r="M211">
            <v>5.3208000000000002</v>
          </cell>
          <cell r="N211">
            <v>598.17930000000001</v>
          </cell>
          <cell r="O211">
            <v>28.3139</v>
          </cell>
          <cell r="P211">
            <v>24.330500000000001</v>
          </cell>
          <cell r="Q211">
            <v>348.16680000000002</v>
          </cell>
          <cell r="R211">
            <v>3.6591999999999998</v>
          </cell>
          <cell r="S211">
            <v>844.04089999999997</v>
          </cell>
          <cell r="T211">
            <v>134.20249999999999</v>
          </cell>
          <cell r="U211">
            <v>41.650599999999997</v>
          </cell>
          <cell r="V211">
            <v>213.77789999999999</v>
          </cell>
          <cell r="W211">
            <v>240.87190000000001</v>
          </cell>
          <cell r="X211">
            <v>58.763199999999998</v>
          </cell>
          <cell r="Y211">
            <v>127.36</v>
          </cell>
          <cell r="Z211">
            <v>2.3498999999999999</v>
          </cell>
          <cell r="AA211">
            <v>1.8333999999999999</v>
          </cell>
          <cell r="AB211">
            <v>294.32990000000001</v>
          </cell>
          <cell r="AC211">
            <v>11.0228</v>
          </cell>
          <cell r="AD211">
            <v>4.0899999999999999E-2</v>
          </cell>
          <cell r="AE211">
            <v>10.3233</v>
          </cell>
          <cell r="AF211">
            <v>18.904699999999998</v>
          </cell>
          <cell r="AG211">
            <v>1.3683000000000001</v>
          </cell>
          <cell r="AH211">
            <v>79.234099999999998</v>
          </cell>
          <cell r="AI211">
            <v>71.819400000000002</v>
          </cell>
          <cell r="AJ211">
            <v>13.905900000000001</v>
          </cell>
          <cell r="AK211">
            <v>50.858199999999997</v>
          </cell>
          <cell r="AL211">
            <v>312.44490000000002</v>
          </cell>
          <cell r="AM211">
            <v>43.475900000000003</v>
          </cell>
          <cell r="AN211">
            <v>471.10449999999997</v>
          </cell>
          <cell r="AO211">
            <v>676.57989999999995</v>
          </cell>
        </row>
        <row r="212">
          <cell r="C212">
            <v>272.2518</v>
          </cell>
          <cell r="D212">
            <v>33.838799999999999</v>
          </cell>
          <cell r="E212">
            <v>763.70709999999997</v>
          </cell>
          <cell r="F212">
            <v>11.5517</v>
          </cell>
          <cell r="G212">
            <v>115.4272</v>
          </cell>
          <cell r="H212">
            <v>3.7900000000000003E-2</v>
          </cell>
          <cell r="I212">
            <v>13.664899999999999</v>
          </cell>
          <cell r="J212">
            <v>62.525300000000001</v>
          </cell>
          <cell r="K212">
            <v>536.69000000000005</v>
          </cell>
          <cell r="L212">
            <v>29.7593</v>
          </cell>
          <cell r="M212">
            <v>5.2805</v>
          </cell>
          <cell r="N212">
            <v>591.23099999999999</v>
          </cell>
          <cell r="O212">
            <v>27.985099999999999</v>
          </cell>
          <cell r="P212">
            <v>24.047899999999998</v>
          </cell>
          <cell r="Q212">
            <v>347.48669999999998</v>
          </cell>
          <cell r="R212">
            <v>3.6583999999999999</v>
          </cell>
          <cell r="S212">
            <v>845.18110000000001</v>
          </cell>
          <cell r="T212">
            <v>134.17250000000001</v>
          </cell>
          <cell r="U212">
            <v>41.617400000000004</v>
          </cell>
          <cell r="V212">
            <v>211.29470000000001</v>
          </cell>
          <cell r="W212">
            <v>238.07400000000001</v>
          </cell>
          <cell r="X212">
            <v>58.302399999999999</v>
          </cell>
          <cell r="Y212">
            <v>127.7805</v>
          </cell>
          <cell r="Z212">
            <v>2.3226</v>
          </cell>
          <cell r="AA212">
            <v>1.8348</v>
          </cell>
          <cell r="AB212">
            <v>294.12689999999998</v>
          </cell>
          <cell r="AC212">
            <v>10.909800000000001</v>
          </cell>
          <cell r="AD212">
            <v>4.0599999999999997E-2</v>
          </cell>
          <cell r="AE212">
            <v>10.321</v>
          </cell>
          <cell r="AF212">
            <v>18.876000000000001</v>
          </cell>
          <cell r="AG212">
            <v>1.3680000000000001</v>
          </cell>
          <cell r="AH212">
            <v>78.313699999999997</v>
          </cell>
          <cell r="AI212">
            <v>70.985200000000006</v>
          </cell>
          <cell r="AJ212">
            <v>13.776899999999999</v>
          </cell>
          <cell r="AK212">
            <v>50.118099999999998</v>
          </cell>
          <cell r="AL212">
            <v>309.28739999999999</v>
          </cell>
          <cell r="AM212">
            <v>43.266300000000001</v>
          </cell>
          <cell r="AN212">
            <v>465.63220000000001</v>
          </cell>
          <cell r="AO212">
            <v>674.61419999999998</v>
          </cell>
        </row>
        <row r="213">
          <cell r="C213">
            <v>272.2722</v>
          </cell>
          <cell r="D213">
            <v>33.938299999999998</v>
          </cell>
          <cell r="E213">
            <v>760.7124</v>
          </cell>
          <cell r="F213">
            <v>11.542999999999999</v>
          </cell>
          <cell r="G213">
            <v>115.7666</v>
          </cell>
          <cell r="H213">
            <v>3.78E-2</v>
          </cell>
          <cell r="I213">
            <v>13.7051</v>
          </cell>
          <cell r="J213">
            <v>62.729399999999998</v>
          </cell>
          <cell r="K213">
            <v>536.29</v>
          </cell>
          <cell r="L213">
            <v>29.846800000000002</v>
          </cell>
          <cell r="M213">
            <v>5.2809999999999997</v>
          </cell>
          <cell r="N213">
            <v>592.96939999999995</v>
          </cell>
          <cell r="O213">
            <v>28.067299999999999</v>
          </cell>
          <cell r="P213">
            <v>24.118600000000001</v>
          </cell>
          <cell r="Q213">
            <v>348.48250000000002</v>
          </cell>
          <cell r="R213">
            <v>3.6556999999999999</v>
          </cell>
          <cell r="S213">
            <v>844.55119999999999</v>
          </cell>
          <cell r="T213">
            <v>134.07249999999999</v>
          </cell>
          <cell r="U213">
            <v>41.571599999999997</v>
          </cell>
          <cell r="V213">
            <v>211.916</v>
          </cell>
          <cell r="W213">
            <v>238.774</v>
          </cell>
          <cell r="X213">
            <v>58.360599999999998</v>
          </cell>
          <cell r="Y213">
            <v>127.32810000000001</v>
          </cell>
          <cell r="Z213">
            <v>2.3294000000000001</v>
          </cell>
          <cell r="AA213">
            <v>1.8315999999999999</v>
          </cell>
          <cell r="AB213">
            <v>294.82409999999999</v>
          </cell>
          <cell r="AC213">
            <v>10.933999999999999</v>
          </cell>
          <cell r="AD213">
            <v>4.1099999999999998E-2</v>
          </cell>
          <cell r="AE213">
            <v>10.3133</v>
          </cell>
          <cell r="AF213">
            <v>18.886299999999999</v>
          </cell>
          <cell r="AG213">
            <v>1.367</v>
          </cell>
          <cell r="AH213">
            <v>78.543999999999997</v>
          </cell>
          <cell r="AI213">
            <v>71.193899999999999</v>
          </cell>
          <cell r="AJ213">
            <v>13.7864</v>
          </cell>
          <cell r="AK213">
            <v>50.151600000000002</v>
          </cell>
          <cell r="AL213">
            <v>310.01150000000001</v>
          </cell>
          <cell r="AM213">
            <v>43.212899999999998</v>
          </cell>
          <cell r="AN213">
            <v>467.00130000000001</v>
          </cell>
          <cell r="AO213">
            <v>674.1241</v>
          </cell>
        </row>
        <row r="214">
          <cell r="C214">
            <v>271.43700000000001</v>
          </cell>
          <cell r="D214">
            <v>34.250399999999999</v>
          </cell>
          <cell r="E214">
            <v>765.46370000000002</v>
          </cell>
          <cell r="F214">
            <v>11.5366</v>
          </cell>
          <cell r="G214">
            <v>116.8312</v>
          </cell>
          <cell r="H214">
            <v>3.7699999999999997E-2</v>
          </cell>
          <cell r="I214">
            <v>13.831099999999999</v>
          </cell>
          <cell r="J214">
            <v>63.309600000000003</v>
          </cell>
          <cell r="K214">
            <v>535.99</v>
          </cell>
          <cell r="L214">
            <v>30.121300000000002</v>
          </cell>
          <cell r="M214">
            <v>5.3116000000000003</v>
          </cell>
          <cell r="N214">
            <v>598.42250000000001</v>
          </cell>
          <cell r="O214">
            <v>28.325500000000002</v>
          </cell>
          <cell r="P214">
            <v>24.340399999999999</v>
          </cell>
          <cell r="Q214">
            <v>348.95310000000001</v>
          </cell>
          <cell r="R214">
            <v>3.6536</v>
          </cell>
          <cell r="S214">
            <v>842.75160000000005</v>
          </cell>
          <cell r="T214">
            <v>133.9975</v>
          </cell>
          <cell r="U214">
            <v>41.5535</v>
          </cell>
          <cell r="V214">
            <v>213.8648</v>
          </cell>
          <cell r="W214">
            <v>240.96979999999999</v>
          </cell>
          <cell r="X214">
            <v>58.816400000000002</v>
          </cell>
          <cell r="Y214">
            <v>127.8854</v>
          </cell>
          <cell r="Z214">
            <v>2.3508</v>
          </cell>
          <cell r="AA214">
            <v>1.8324</v>
          </cell>
          <cell r="AB214">
            <v>294.7627</v>
          </cell>
          <cell r="AC214">
            <v>11.008800000000001</v>
          </cell>
          <cell r="AD214">
            <v>4.0800000000000003E-2</v>
          </cell>
          <cell r="AE214">
            <v>10.307499999999999</v>
          </cell>
          <cell r="AF214">
            <v>19.112500000000001</v>
          </cell>
          <cell r="AG214">
            <v>1.3662000000000001</v>
          </cell>
          <cell r="AH214">
            <v>79.266300000000001</v>
          </cell>
          <cell r="AI214">
            <v>71.848600000000005</v>
          </cell>
          <cell r="AJ214">
            <v>13.9177</v>
          </cell>
          <cell r="AK214">
            <v>50.421100000000003</v>
          </cell>
          <cell r="AL214">
            <v>313.07029999999997</v>
          </cell>
          <cell r="AM214">
            <v>43.277900000000002</v>
          </cell>
          <cell r="AN214">
            <v>471.29599999999999</v>
          </cell>
          <cell r="AO214">
            <v>674.96280000000002</v>
          </cell>
        </row>
        <row r="215">
          <cell r="C215">
            <v>272.32960000000003</v>
          </cell>
          <cell r="D215">
            <v>34.119599999999998</v>
          </cell>
          <cell r="E215">
            <v>763.90539999999999</v>
          </cell>
          <cell r="F215">
            <v>11.5306</v>
          </cell>
          <cell r="G215">
            <v>116.38509999999999</v>
          </cell>
          <cell r="H215">
            <v>3.7600000000000001E-2</v>
          </cell>
          <cell r="I215">
            <v>13.7783</v>
          </cell>
          <cell r="J215">
            <v>63.057699999999997</v>
          </cell>
          <cell r="K215">
            <v>535.71</v>
          </cell>
          <cell r="L215">
            <v>30.0063</v>
          </cell>
          <cell r="M215">
            <v>5.3140000000000001</v>
          </cell>
          <cell r="N215">
            <v>596.13729999999998</v>
          </cell>
          <cell r="O215">
            <v>28.217300000000002</v>
          </cell>
          <cell r="P215">
            <v>24.247499999999999</v>
          </cell>
          <cell r="Q215">
            <v>348.67899999999997</v>
          </cell>
          <cell r="R215">
            <v>3.6516999999999999</v>
          </cell>
          <cell r="S215">
            <v>842.31129999999996</v>
          </cell>
          <cell r="T215">
            <v>133.92750000000001</v>
          </cell>
          <cell r="U215">
            <v>41.531799999999997</v>
          </cell>
          <cell r="V215">
            <v>213.04810000000001</v>
          </cell>
          <cell r="W215">
            <v>240.0496</v>
          </cell>
          <cell r="X215">
            <v>58.595500000000001</v>
          </cell>
          <cell r="Y215">
            <v>127.5562</v>
          </cell>
          <cell r="Z215">
            <v>2.3418000000000001</v>
          </cell>
          <cell r="AA215">
            <v>1.8327</v>
          </cell>
          <cell r="AB215">
            <v>296.75510000000003</v>
          </cell>
          <cell r="AC215">
            <v>10.908099999999999</v>
          </cell>
          <cell r="AD215">
            <v>4.0399999999999998E-2</v>
          </cell>
          <cell r="AE215">
            <v>10.302099999999999</v>
          </cell>
          <cell r="AF215">
            <v>19.0581</v>
          </cell>
          <cell r="AG215">
            <v>1.3654999999999999</v>
          </cell>
          <cell r="AH215">
            <v>78.9636</v>
          </cell>
          <cell r="AI215">
            <v>71.574200000000005</v>
          </cell>
          <cell r="AJ215">
            <v>13.8568</v>
          </cell>
          <cell r="AK215">
            <v>50.4786</v>
          </cell>
          <cell r="AL215">
            <v>310.78059999999999</v>
          </cell>
          <cell r="AM215">
            <v>43.239699999999999</v>
          </cell>
          <cell r="AN215">
            <v>469.49619999999999</v>
          </cell>
          <cell r="AO215">
            <v>675.82550000000003</v>
          </cell>
        </row>
        <row r="216">
          <cell r="C216">
            <v>271.02699999999999</v>
          </cell>
          <cell r="D216">
            <v>34.119900000000001</v>
          </cell>
          <cell r="E216">
            <v>764.53359999999998</v>
          </cell>
          <cell r="F216">
            <v>11.525399999999999</v>
          </cell>
          <cell r="G216">
            <v>116.386</v>
          </cell>
          <cell r="H216">
            <v>3.7699999999999997E-2</v>
          </cell>
          <cell r="I216">
            <v>13.7784</v>
          </cell>
          <cell r="J216">
            <v>63.059100000000001</v>
          </cell>
          <cell r="K216">
            <v>535.47</v>
          </cell>
          <cell r="L216">
            <v>30.006499999999999</v>
          </cell>
          <cell r="M216">
            <v>5.3437000000000001</v>
          </cell>
          <cell r="N216">
            <v>596.14210000000003</v>
          </cell>
          <cell r="O216">
            <v>28.217500000000001</v>
          </cell>
          <cell r="P216">
            <v>24.247699999999998</v>
          </cell>
          <cell r="Q216">
            <v>349.69470000000001</v>
          </cell>
          <cell r="R216">
            <v>3.6501000000000001</v>
          </cell>
          <cell r="S216">
            <v>841.93399999999997</v>
          </cell>
          <cell r="T216">
            <v>133.86750000000001</v>
          </cell>
          <cell r="U216">
            <v>41.504800000000003</v>
          </cell>
          <cell r="V216">
            <v>213.04990000000001</v>
          </cell>
          <cell r="W216">
            <v>240.05160000000001</v>
          </cell>
          <cell r="X216">
            <v>58.805100000000003</v>
          </cell>
          <cell r="Y216">
            <v>127.3497</v>
          </cell>
          <cell r="Z216">
            <v>2.3418999999999999</v>
          </cell>
          <cell r="AA216">
            <v>1.8307</v>
          </cell>
          <cell r="AB216">
            <v>297.73610000000002</v>
          </cell>
          <cell r="AC216">
            <v>10.9016</v>
          </cell>
          <cell r="AD216">
            <v>4.0300000000000002E-2</v>
          </cell>
          <cell r="AE216">
            <v>10.297499999999999</v>
          </cell>
          <cell r="AF216">
            <v>18.987300000000001</v>
          </cell>
          <cell r="AG216">
            <v>1.3649</v>
          </cell>
          <cell r="AH216">
            <v>78.964200000000005</v>
          </cell>
          <cell r="AI216">
            <v>71.574799999999996</v>
          </cell>
          <cell r="AJ216">
            <v>13.860200000000001</v>
          </cell>
          <cell r="AK216">
            <v>50.579099999999997</v>
          </cell>
          <cell r="AL216">
            <v>311.31889999999999</v>
          </cell>
          <cell r="AM216">
            <v>43.212200000000003</v>
          </cell>
          <cell r="AN216">
            <v>469.50009999999997</v>
          </cell>
          <cell r="AO216">
            <v>674.79319999999996</v>
          </cell>
        </row>
        <row r="217">
          <cell r="C217">
            <v>271.02699999999999</v>
          </cell>
          <cell r="D217">
            <v>34.119900000000001</v>
          </cell>
          <cell r="E217">
            <v>764.53359999999998</v>
          </cell>
          <cell r="F217">
            <v>11.525399999999999</v>
          </cell>
          <cell r="G217">
            <v>116.386</v>
          </cell>
          <cell r="H217">
            <v>3.7699999999999997E-2</v>
          </cell>
          <cell r="I217">
            <v>13.7784</v>
          </cell>
          <cell r="J217">
            <v>63.059100000000001</v>
          </cell>
          <cell r="K217">
            <v>535.47</v>
          </cell>
          <cell r="L217">
            <v>30.006499999999999</v>
          </cell>
          <cell r="M217">
            <v>5.3437000000000001</v>
          </cell>
          <cell r="N217">
            <v>596.14210000000003</v>
          </cell>
          <cell r="O217">
            <v>28.217500000000001</v>
          </cell>
          <cell r="P217">
            <v>24.247699999999998</v>
          </cell>
          <cell r="Q217">
            <v>349.69470000000001</v>
          </cell>
          <cell r="R217">
            <v>3.6501000000000001</v>
          </cell>
          <cell r="S217">
            <v>841.93399999999997</v>
          </cell>
          <cell r="T217">
            <v>133.86750000000001</v>
          </cell>
          <cell r="U217">
            <v>41.504800000000003</v>
          </cell>
          <cell r="V217">
            <v>213.04990000000001</v>
          </cell>
          <cell r="W217">
            <v>240.05160000000001</v>
          </cell>
          <cell r="X217">
            <v>58.805100000000003</v>
          </cell>
          <cell r="Y217">
            <v>127.3497</v>
          </cell>
          <cell r="Z217">
            <v>2.3418999999999999</v>
          </cell>
          <cell r="AA217">
            <v>1.8307</v>
          </cell>
          <cell r="AB217">
            <v>297.73610000000002</v>
          </cell>
          <cell r="AC217">
            <v>10.9016</v>
          </cell>
          <cell r="AD217">
            <v>4.0300000000000002E-2</v>
          </cell>
          <cell r="AE217">
            <v>10.297499999999999</v>
          </cell>
          <cell r="AF217">
            <v>18.987300000000001</v>
          </cell>
          <cell r="AG217">
            <v>1.3649</v>
          </cell>
          <cell r="AH217">
            <v>78.964200000000005</v>
          </cell>
          <cell r="AI217">
            <v>71.574799999999996</v>
          </cell>
          <cell r="AJ217">
            <v>13.860200000000001</v>
          </cell>
          <cell r="AK217">
            <v>50.579099999999997</v>
          </cell>
          <cell r="AL217">
            <v>311.31889999999999</v>
          </cell>
          <cell r="AM217">
            <v>43.212200000000003</v>
          </cell>
          <cell r="AN217">
            <v>469.50009999999997</v>
          </cell>
          <cell r="AO217">
            <v>674.79319999999996</v>
          </cell>
        </row>
        <row r="218">
          <cell r="C218">
            <v>271.02699999999999</v>
          </cell>
          <cell r="D218">
            <v>34.119900000000001</v>
          </cell>
          <cell r="E218">
            <v>764.53359999999998</v>
          </cell>
          <cell r="F218">
            <v>11.525399999999999</v>
          </cell>
          <cell r="G218">
            <v>116.386</v>
          </cell>
          <cell r="H218">
            <v>3.7699999999999997E-2</v>
          </cell>
          <cell r="I218">
            <v>13.7784</v>
          </cell>
          <cell r="J218">
            <v>63.059100000000001</v>
          </cell>
          <cell r="K218">
            <v>535.47</v>
          </cell>
          <cell r="L218">
            <v>30.006499999999999</v>
          </cell>
          <cell r="M218">
            <v>5.3437000000000001</v>
          </cell>
          <cell r="N218">
            <v>596.14210000000003</v>
          </cell>
          <cell r="O218">
            <v>28.217500000000001</v>
          </cell>
          <cell r="P218">
            <v>24.247699999999998</v>
          </cell>
          <cell r="Q218">
            <v>349.69470000000001</v>
          </cell>
          <cell r="R218">
            <v>3.6501000000000001</v>
          </cell>
          <cell r="S218">
            <v>841.93399999999997</v>
          </cell>
          <cell r="T218">
            <v>133.86750000000001</v>
          </cell>
          <cell r="U218">
            <v>41.504800000000003</v>
          </cell>
          <cell r="V218">
            <v>213.04990000000001</v>
          </cell>
          <cell r="W218">
            <v>240.05160000000001</v>
          </cell>
          <cell r="X218">
            <v>58.805100000000003</v>
          </cell>
          <cell r="Y218">
            <v>127.3497</v>
          </cell>
          <cell r="Z218">
            <v>2.3418999999999999</v>
          </cell>
          <cell r="AA218">
            <v>1.8307</v>
          </cell>
          <cell r="AB218">
            <v>297.73610000000002</v>
          </cell>
          <cell r="AC218">
            <v>10.9016</v>
          </cell>
          <cell r="AD218">
            <v>4.0300000000000002E-2</v>
          </cell>
          <cell r="AE218">
            <v>10.297499999999999</v>
          </cell>
          <cell r="AF218">
            <v>18.987300000000001</v>
          </cell>
          <cell r="AG218">
            <v>1.3649</v>
          </cell>
          <cell r="AH218">
            <v>78.964200000000005</v>
          </cell>
          <cell r="AI218">
            <v>71.574799999999996</v>
          </cell>
          <cell r="AJ218">
            <v>13.860200000000001</v>
          </cell>
          <cell r="AK218">
            <v>50.579099999999997</v>
          </cell>
          <cell r="AL218">
            <v>311.31889999999999</v>
          </cell>
          <cell r="AM218">
            <v>43.212200000000003</v>
          </cell>
          <cell r="AN218">
            <v>469.50009999999997</v>
          </cell>
          <cell r="AO218">
            <v>674.79319999999996</v>
          </cell>
        </row>
        <row r="219">
          <cell r="C219">
            <v>270.58150000000001</v>
          </cell>
          <cell r="D219">
            <v>34.046100000000003</v>
          </cell>
          <cell r="E219">
            <v>763.50189999999998</v>
          </cell>
          <cell r="F219">
            <v>11.468500000000001</v>
          </cell>
          <cell r="G219">
            <v>116.1343</v>
          </cell>
          <cell r="H219">
            <v>3.7699999999999997E-2</v>
          </cell>
          <cell r="I219">
            <v>13.7486</v>
          </cell>
          <cell r="J219">
            <v>62.9236</v>
          </cell>
          <cell r="K219">
            <v>535.35</v>
          </cell>
          <cell r="L219">
            <v>29.941600000000001</v>
          </cell>
          <cell r="M219">
            <v>5.3315999999999999</v>
          </cell>
          <cell r="N219">
            <v>594.85299999999995</v>
          </cell>
          <cell r="O219">
            <v>28.156500000000001</v>
          </cell>
          <cell r="P219">
            <v>24.1952</v>
          </cell>
          <cell r="Q219">
            <v>349.43299999999999</v>
          </cell>
          <cell r="R219">
            <v>3.6467999999999998</v>
          </cell>
          <cell r="S219">
            <v>844.40060000000005</v>
          </cell>
          <cell r="T219">
            <v>133.83750000000001</v>
          </cell>
          <cell r="U219">
            <v>41.5</v>
          </cell>
          <cell r="V219">
            <v>212.5891</v>
          </cell>
          <cell r="W219">
            <v>239.5325</v>
          </cell>
          <cell r="X219">
            <v>58.7074</v>
          </cell>
          <cell r="Y219">
            <v>126.8232</v>
          </cell>
          <cell r="Z219">
            <v>2.3368000000000002</v>
          </cell>
          <cell r="AA219">
            <v>1.829</v>
          </cell>
          <cell r="AB219">
            <v>297.01690000000002</v>
          </cell>
          <cell r="AC219">
            <v>10.846299999999999</v>
          </cell>
          <cell r="AD219">
            <v>4.0300000000000002E-2</v>
          </cell>
          <cell r="AE219">
            <v>10.295199999999999</v>
          </cell>
          <cell r="AF219">
            <v>18.960899999999999</v>
          </cell>
          <cell r="AG219">
            <v>1.3274999999999999</v>
          </cell>
          <cell r="AH219">
            <v>78.793499999999995</v>
          </cell>
          <cell r="AI219">
            <v>71.42</v>
          </cell>
          <cell r="AJ219">
            <v>13.831899999999999</v>
          </cell>
          <cell r="AK219">
            <v>50.614199999999997</v>
          </cell>
          <cell r="AL219">
            <v>309.9674</v>
          </cell>
          <cell r="AM219">
            <v>42.8035</v>
          </cell>
          <cell r="AN219">
            <v>468.48480000000001</v>
          </cell>
          <cell r="AO219">
            <v>673.86500000000001</v>
          </cell>
        </row>
        <row r="220">
          <cell r="C220">
            <v>273.47212580645163</v>
          </cell>
          <cell r="D220">
            <v>33.553638709677422</v>
          </cell>
          <cell r="E220">
            <v>759.29610322580629</v>
          </cell>
          <cell r="F220">
            <v>11.559041935483872</v>
          </cell>
          <cell r="G220">
            <v>114.45447096774193</v>
          </cell>
          <cell r="H220">
            <v>3.8080645161290338E-2</v>
          </cell>
          <cell r="I220">
            <v>13.549761290322577</v>
          </cell>
          <cell r="J220">
            <v>62.01939999999999</v>
          </cell>
          <cell r="K220">
            <v>537.11483870967731</v>
          </cell>
          <cell r="L220">
            <v>29.50853225806452</v>
          </cell>
          <cell r="M220">
            <v>5.2521064516129057</v>
          </cell>
          <cell r="N220">
            <v>586.24852258064527</v>
          </cell>
          <cell r="O220">
            <v>27.749212903225807</v>
          </cell>
          <cell r="P220">
            <v>23.845248387096778</v>
          </cell>
          <cell r="Q220">
            <v>351.43917741935485</v>
          </cell>
          <cell r="R220">
            <v>3.6621161290322575</v>
          </cell>
          <cell r="S220">
            <v>839.93436774193572</v>
          </cell>
          <cell r="T220">
            <v>134.27870967741933</v>
          </cell>
          <cell r="U220">
            <v>41.633796774193534</v>
          </cell>
          <cell r="V220">
            <v>209.51406129032264</v>
          </cell>
          <cell r="W220">
            <v>236.06767419354841</v>
          </cell>
          <cell r="X220">
            <v>57.961332258064523</v>
          </cell>
          <cell r="Y220">
            <v>128.26191290322583</v>
          </cell>
          <cell r="Z220">
            <v>2.3029999999999995</v>
          </cell>
          <cell r="AA220">
            <v>1.8385967741935483</v>
          </cell>
          <cell r="AB220">
            <v>294.5834709677419</v>
          </cell>
          <cell r="AC220">
            <v>10.838432258064513</v>
          </cell>
          <cell r="AD220">
            <v>4.0638709677419359E-2</v>
          </cell>
          <cell r="AE220">
            <v>10.329125806451614</v>
          </cell>
          <cell r="AF220">
            <v>18.546116129032256</v>
          </cell>
          <cell r="AG220">
            <v>1.3856741935483872</v>
          </cell>
          <cell r="AH220">
            <v>77.653748387096741</v>
          </cell>
          <cell r="AI220">
            <v>70.386954838709684</v>
          </cell>
          <cell r="AJ220">
            <v>13.635661290322583</v>
          </cell>
          <cell r="AK220">
            <v>49.8672258064516</v>
          </cell>
          <cell r="AL220">
            <v>304.98876451612909</v>
          </cell>
          <cell r="AM220">
            <v>43.14144838709678</v>
          </cell>
          <cell r="AN220">
            <v>461.70822580645159</v>
          </cell>
          <cell r="AO220">
            <v>671.90550967741945</v>
          </cell>
        </row>
        <row r="221">
          <cell r="C221">
            <v>271.20639999999997</v>
          </cell>
          <cell r="D221">
            <v>34.061700000000002</v>
          </cell>
          <cell r="E221">
            <v>762.98050000000001</v>
          </cell>
          <cell r="F221">
            <v>11.468500000000001</v>
          </cell>
          <cell r="G221">
            <v>116.1874</v>
          </cell>
          <cell r="H221">
            <v>3.7600000000000001E-2</v>
          </cell>
          <cell r="I221">
            <v>13.754899999999999</v>
          </cell>
          <cell r="J221">
            <v>62.933700000000002</v>
          </cell>
          <cell r="K221">
            <v>535.35</v>
          </cell>
          <cell r="L221">
            <v>29.955300000000001</v>
          </cell>
          <cell r="M221">
            <v>5.3352000000000004</v>
          </cell>
          <cell r="N221">
            <v>595.12490000000003</v>
          </cell>
          <cell r="O221">
            <v>28.1694</v>
          </cell>
          <cell r="P221">
            <v>24.206299999999999</v>
          </cell>
          <cell r="Q221">
            <v>350.06270000000001</v>
          </cell>
          <cell r="R221">
            <v>3.6467999999999998</v>
          </cell>
          <cell r="S221">
            <v>843.07090000000005</v>
          </cell>
          <cell r="T221">
            <v>133.83750000000001</v>
          </cell>
          <cell r="U221">
            <v>41.499699999999997</v>
          </cell>
          <cell r="V221">
            <v>212.68629999999999</v>
          </cell>
          <cell r="W221">
            <v>239.642</v>
          </cell>
          <cell r="X221">
            <v>58.697400000000002</v>
          </cell>
          <cell r="Y221">
            <v>126.3237</v>
          </cell>
          <cell r="Z221">
            <v>2.3378999999999999</v>
          </cell>
          <cell r="AA221">
            <v>1.8259000000000001</v>
          </cell>
          <cell r="AB221">
            <v>296.81400000000002</v>
          </cell>
          <cell r="AC221">
            <v>10.824</v>
          </cell>
          <cell r="AD221">
            <v>4.0300000000000002E-2</v>
          </cell>
          <cell r="AE221">
            <v>10.295199999999999</v>
          </cell>
          <cell r="AF221">
            <v>18.918199999999999</v>
          </cell>
          <cell r="AG221">
            <v>1.3274999999999999</v>
          </cell>
          <cell r="AH221">
            <v>78.829499999999996</v>
          </cell>
          <cell r="AI221">
            <v>71.452699999999993</v>
          </cell>
          <cell r="AJ221">
            <v>13.7934</v>
          </cell>
          <cell r="AK221">
            <v>50.514499999999998</v>
          </cell>
          <cell r="AL221">
            <v>310.35550000000001</v>
          </cell>
          <cell r="AM221">
            <v>42.881900000000002</v>
          </cell>
          <cell r="AN221">
            <v>468.69889999999998</v>
          </cell>
          <cell r="AO221">
            <v>673.86500000000001</v>
          </cell>
        </row>
        <row r="222">
          <cell r="C222">
            <v>274.65660000000003</v>
          </cell>
          <cell r="D222">
            <v>34.307400000000001</v>
          </cell>
          <cell r="E222">
            <v>766.86130000000003</v>
          </cell>
          <cell r="F222">
            <v>11.47</v>
          </cell>
          <cell r="G222">
            <v>117.02549999999999</v>
          </cell>
          <cell r="H222">
            <v>3.7600000000000001E-2</v>
          </cell>
          <cell r="I222">
            <v>13.854100000000001</v>
          </cell>
          <cell r="J222">
            <v>63.373199999999997</v>
          </cell>
          <cell r="K222">
            <v>535.41999999999996</v>
          </cell>
          <cell r="L222">
            <v>30.171399999999998</v>
          </cell>
          <cell r="M222">
            <v>5.4362000000000004</v>
          </cell>
          <cell r="N222">
            <v>599.41769999999997</v>
          </cell>
          <cell r="O222">
            <v>28.372599999999998</v>
          </cell>
          <cell r="P222">
            <v>24.3809</v>
          </cell>
          <cell r="Q222">
            <v>348.32130000000001</v>
          </cell>
          <cell r="R222">
            <v>3.6473</v>
          </cell>
          <cell r="S222">
            <v>843.18110000000001</v>
          </cell>
          <cell r="T222">
            <v>133.85499999999999</v>
          </cell>
          <cell r="U222">
            <v>41.496099999999998</v>
          </cell>
          <cell r="V222">
            <v>214.22049999999999</v>
          </cell>
          <cell r="W222">
            <v>241.3706</v>
          </cell>
          <cell r="X222">
            <v>58.921599999999998</v>
          </cell>
          <cell r="Y222">
            <v>125.794</v>
          </cell>
          <cell r="Z222">
            <v>2.3546999999999998</v>
          </cell>
          <cell r="AA222">
            <v>1.8273999999999999</v>
          </cell>
          <cell r="AB222">
            <v>296.94290000000001</v>
          </cell>
          <cell r="AC222">
            <v>10.9124</v>
          </cell>
          <cell r="AD222">
            <v>4.02E-2</v>
          </cell>
          <cell r="AE222">
            <v>10.2965</v>
          </cell>
          <cell r="AF222">
            <v>19.024699999999999</v>
          </cell>
          <cell r="AG222">
            <v>1.3277000000000001</v>
          </cell>
          <cell r="AH222">
            <v>79.398099999999999</v>
          </cell>
          <cell r="AI222">
            <v>71.968100000000007</v>
          </cell>
          <cell r="AJ222">
            <v>13.8835</v>
          </cell>
          <cell r="AK222">
            <v>50.711100000000002</v>
          </cell>
          <cell r="AL222">
            <v>312.51150000000001</v>
          </cell>
          <cell r="AM222">
            <v>42.974899999999998</v>
          </cell>
          <cell r="AN222">
            <v>472.07979999999998</v>
          </cell>
          <cell r="AO222">
            <v>675.38210000000004</v>
          </cell>
        </row>
        <row r="223">
          <cell r="C223">
            <v>277.52370000000002</v>
          </cell>
          <cell r="D223">
            <v>34.1875</v>
          </cell>
          <cell r="E223">
            <v>765.54989999999998</v>
          </cell>
          <cell r="F223">
            <v>11.467700000000001</v>
          </cell>
          <cell r="G223">
            <v>116.61669999999999</v>
          </cell>
          <cell r="H223">
            <v>3.7600000000000001E-2</v>
          </cell>
          <cell r="I223">
            <v>13.8057</v>
          </cell>
          <cell r="J223">
            <v>63.159399999999998</v>
          </cell>
          <cell r="K223">
            <v>535.30999999999995</v>
          </cell>
          <cell r="L223">
            <v>30.065999999999999</v>
          </cell>
          <cell r="M223">
            <v>5.431</v>
          </cell>
          <cell r="N223">
            <v>597.32339999999999</v>
          </cell>
          <cell r="O223">
            <v>28.273399999999999</v>
          </cell>
          <cell r="P223">
            <v>24.2957</v>
          </cell>
          <cell r="Q223">
            <v>348.08019999999999</v>
          </cell>
          <cell r="R223">
            <v>3.6465000000000001</v>
          </cell>
          <cell r="S223">
            <v>844.33749999999998</v>
          </cell>
          <cell r="T223">
            <v>133.82749999999999</v>
          </cell>
          <cell r="U223">
            <v>41.4863</v>
          </cell>
          <cell r="V223">
            <v>213.47200000000001</v>
          </cell>
          <cell r="W223">
            <v>240.5273</v>
          </cell>
          <cell r="X223">
            <v>58.833199999999998</v>
          </cell>
          <cell r="Y223">
            <v>125.2811</v>
          </cell>
          <cell r="Z223">
            <v>2.3464999999999998</v>
          </cell>
          <cell r="AA223">
            <v>1.8250999999999999</v>
          </cell>
          <cell r="AB223">
            <v>300.30669999999998</v>
          </cell>
          <cell r="AC223">
            <v>10.9298</v>
          </cell>
          <cell r="AD223">
            <v>3.9899999999999998E-2</v>
          </cell>
          <cell r="AE223">
            <v>10.2944</v>
          </cell>
          <cell r="AF223">
            <v>18.914100000000001</v>
          </cell>
          <cell r="AG223">
            <v>1.3273999999999999</v>
          </cell>
          <cell r="AH223">
            <v>79.120699999999999</v>
          </cell>
          <cell r="AI223">
            <v>71.716700000000003</v>
          </cell>
          <cell r="AJ223">
            <v>13.8354</v>
          </cell>
          <cell r="AK223">
            <v>50.973100000000002</v>
          </cell>
          <cell r="AL223">
            <v>311.66719999999998</v>
          </cell>
          <cell r="AM223">
            <v>43.150799999999997</v>
          </cell>
          <cell r="AN223">
            <v>470.43040000000002</v>
          </cell>
          <cell r="AO223">
            <v>675.9144</v>
          </cell>
        </row>
        <row r="224">
          <cell r="C224">
            <v>276.88709999999998</v>
          </cell>
          <cell r="D224">
            <v>34.247900000000001</v>
          </cell>
          <cell r="E224">
            <v>764.53909999999996</v>
          </cell>
          <cell r="F224">
            <v>11.464399999999999</v>
          </cell>
          <cell r="G224">
            <v>116.8228</v>
          </cell>
          <cell r="H224">
            <v>3.7499999999999999E-2</v>
          </cell>
          <cell r="I224">
            <v>13.8301</v>
          </cell>
          <cell r="J224">
            <v>63.277000000000001</v>
          </cell>
          <cell r="K224">
            <v>535.16</v>
          </cell>
          <cell r="L224">
            <v>30.1191</v>
          </cell>
          <cell r="M224">
            <v>5.4450000000000003</v>
          </cell>
          <cell r="N224">
            <v>598.37919999999997</v>
          </cell>
          <cell r="O224">
            <v>28.323399999999999</v>
          </cell>
          <cell r="P224">
            <v>24.3386</v>
          </cell>
          <cell r="Q224">
            <v>348.6696</v>
          </cell>
          <cell r="R224">
            <v>3.6455000000000002</v>
          </cell>
          <cell r="S224">
            <v>845.43439999999998</v>
          </cell>
          <cell r="T224">
            <v>133.79</v>
          </cell>
          <cell r="U224">
            <v>41.474699999999999</v>
          </cell>
          <cell r="V224">
            <v>213.8493</v>
          </cell>
          <cell r="W224">
            <v>240.95240000000001</v>
          </cell>
          <cell r="X224">
            <v>59.140599999999999</v>
          </cell>
          <cell r="Y224">
            <v>126.35380000000001</v>
          </cell>
          <cell r="Z224">
            <v>2.3506</v>
          </cell>
          <cell r="AA224">
            <v>1.8228</v>
          </cell>
          <cell r="AB224">
            <v>300.91430000000003</v>
          </cell>
          <cell r="AC224">
            <v>10.972300000000001</v>
          </cell>
          <cell r="AD224">
            <v>3.9899999999999998E-2</v>
          </cell>
          <cell r="AE224">
            <v>10.291499999999999</v>
          </cell>
          <cell r="AF224">
            <v>19.002500000000001</v>
          </cell>
          <cell r="AG224">
            <v>1.3270999999999999</v>
          </cell>
          <cell r="AH224">
            <v>79.260599999999997</v>
          </cell>
          <cell r="AI224">
            <v>71.843400000000003</v>
          </cell>
          <cell r="AJ224">
            <v>13.889200000000001</v>
          </cell>
          <cell r="AK224">
            <v>51.379899999999999</v>
          </cell>
          <cell r="AL224">
            <v>312.5908</v>
          </cell>
          <cell r="AM224">
            <v>43.215200000000003</v>
          </cell>
          <cell r="AN224">
            <v>471.26190000000003</v>
          </cell>
          <cell r="AO224">
            <v>675.56629999999996</v>
          </cell>
        </row>
        <row r="225">
          <cell r="C225">
            <v>276.88709999999998</v>
          </cell>
          <cell r="D225">
            <v>34.247900000000001</v>
          </cell>
          <cell r="E225">
            <v>764.53909999999996</v>
          </cell>
          <cell r="F225">
            <v>11.464399999999999</v>
          </cell>
          <cell r="G225">
            <v>116.8228</v>
          </cell>
          <cell r="H225">
            <v>3.7499999999999999E-2</v>
          </cell>
          <cell r="I225">
            <v>13.8301</v>
          </cell>
          <cell r="J225">
            <v>63.277000000000001</v>
          </cell>
          <cell r="K225">
            <v>535.16</v>
          </cell>
          <cell r="L225">
            <v>30.1191</v>
          </cell>
          <cell r="M225">
            <v>5.4450000000000003</v>
          </cell>
          <cell r="N225">
            <v>598.37919999999997</v>
          </cell>
          <cell r="O225">
            <v>28.323399999999999</v>
          </cell>
          <cell r="P225">
            <v>24.3386</v>
          </cell>
          <cell r="Q225">
            <v>348.6696</v>
          </cell>
          <cell r="R225">
            <v>3.6455000000000002</v>
          </cell>
          <cell r="S225">
            <v>845.43439999999998</v>
          </cell>
          <cell r="T225">
            <v>133.79</v>
          </cell>
          <cell r="U225">
            <v>41.474699999999999</v>
          </cell>
          <cell r="V225">
            <v>213.8493</v>
          </cell>
          <cell r="W225">
            <v>240.95240000000001</v>
          </cell>
          <cell r="X225">
            <v>59.140599999999999</v>
          </cell>
          <cell r="Y225">
            <v>126.35380000000001</v>
          </cell>
          <cell r="Z225">
            <v>2.3506</v>
          </cell>
          <cell r="AA225">
            <v>1.8228</v>
          </cell>
          <cell r="AB225">
            <v>300.91430000000003</v>
          </cell>
          <cell r="AC225">
            <v>10.972300000000001</v>
          </cell>
          <cell r="AD225">
            <v>3.9899999999999998E-2</v>
          </cell>
          <cell r="AE225">
            <v>10.291499999999999</v>
          </cell>
          <cell r="AF225">
            <v>19.002500000000001</v>
          </cell>
          <cell r="AG225">
            <v>1.3270999999999999</v>
          </cell>
          <cell r="AH225">
            <v>79.260599999999997</v>
          </cell>
          <cell r="AI225">
            <v>71.843400000000003</v>
          </cell>
          <cell r="AJ225">
            <v>13.889200000000001</v>
          </cell>
          <cell r="AK225">
            <v>51.379899999999999</v>
          </cell>
          <cell r="AL225">
            <v>312.5908</v>
          </cell>
          <cell r="AM225">
            <v>43.215200000000003</v>
          </cell>
          <cell r="AN225">
            <v>471.26190000000003</v>
          </cell>
          <cell r="AO225">
            <v>675.56629999999996</v>
          </cell>
        </row>
        <row r="226">
          <cell r="C226">
            <v>276.88709999999998</v>
          </cell>
          <cell r="D226">
            <v>34.247900000000001</v>
          </cell>
          <cell r="E226">
            <v>764.53909999999996</v>
          </cell>
          <cell r="F226">
            <v>11.464399999999999</v>
          </cell>
          <cell r="G226">
            <v>116.8228</v>
          </cell>
          <cell r="H226">
            <v>3.7499999999999999E-2</v>
          </cell>
          <cell r="I226">
            <v>13.8301</v>
          </cell>
          <cell r="J226">
            <v>63.277000000000001</v>
          </cell>
          <cell r="K226">
            <v>535.16</v>
          </cell>
          <cell r="L226">
            <v>30.1191</v>
          </cell>
          <cell r="M226">
            <v>5.4450000000000003</v>
          </cell>
          <cell r="N226">
            <v>598.37919999999997</v>
          </cell>
          <cell r="O226">
            <v>28.323399999999999</v>
          </cell>
          <cell r="P226">
            <v>24.3386</v>
          </cell>
          <cell r="Q226">
            <v>348.6696</v>
          </cell>
          <cell r="R226">
            <v>3.6455000000000002</v>
          </cell>
          <cell r="S226">
            <v>845.43439999999998</v>
          </cell>
          <cell r="T226">
            <v>133.79</v>
          </cell>
          <cell r="U226">
            <v>41.474699999999999</v>
          </cell>
          <cell r="V226">
            <v>213.8493</v>
          </cell>
          <cell r="W226">
            <v>240.95240000000001</v>
          </cell>
          <cell r="X226">
            <v>59.140599999999999</v>
          </cell>
          <cell r="Y226">
            <v>126.35380000000001</v>
          </cell>
          <cell r="Z226">
            <v>2.3506</v>
          </cell>
          <cell r="AA226">
            <v>1.8228</v>
          </cell>
          <cell r="AB226">
            <v>300.91430000000003</v>
          </cell>
          <cell r="AC226">
            <v>10.972300000000001</v>
          </cell>
          <cell r="AD226">
            <v>3.9899999999999998E-2</v>
          </cell>
          <cell r="AE226">
            <v>10.291499999999999</v>
          </cell>
          <cell r="AF226">
            <v>19.002500000000001</v>
          </cell>
          <cell r="AG226">
            <v>1.3270999999999999</v>
          </cell>
          <cell r="AH226">
            <v>79.260599999999997</v>
          </cell>
          <cell r="AI226">
            <v>71.843400000000003</v>
          </cell>
          <cell r="AJ226">
            <v>13.889200000000001</v>
          </cell>
          <cell r="AK226">
            <v>51.379899999999999</v>
          </cell>
          <cell r="AL226">
            <v>312.5908</v>
          </cell>
          <cell r="AM226">
            <v>43.215200000000003</v>
          </cell>
          <cell r="AN226">
            <v>471.26190000000003</v>
          </cell>
          <cell r="AO226">
            <v>675.56629999999996</v>
          </cell>
        </row>
        <row r="227">
          <cell r="C227">
            <v>276.23070000000001</v>
          </cell>
          <cell r="D227">
            <v>34.237000000000002</v>
          </cell>
          <cell r="E227">
            <v>761.08489999999995</v>
          </cell>
          <cell r="F227">
            <v>11.454700000000001</v>
          </cell>
          <cell r="G227">
            <v>116.7855</v>
          </cell>
          <cell r="H227">
            <v>3.7400000000000003E-2</v>
          </cell>
          <cell r="I227">
            <v>13.825699999999999</v>
          </cell>
          <cell r="J227">
            <v>63.261099999999999</v>
          </cell>
          <cell r="K227">
            <v>535.04999999999995</v>
          </cell>
          <cell r="L227">
            <v>30.109500000000001</v>
          </cell>
          <cell r="M227">
            <v>5.4344000000000001</v>
          </cell>
          <cell r="N227">
            <v>598.18820000000005</v>
          </cell>
          <cell r="O227">
            <v>28.314399999999999</v>
          </cell>
          <cell r="P227">
            <v>24.3309</v>
          </cell>
          <cell r="Q227">
            <v>349.87860000000001</v>
          </cell>
          <cell r="R227">
            <v>3.6385999999999998</v>
          </cell>
          <cell r="S227">
            <v>845.26070000000004</v>
          </cell>
          <cell r="T227">
            <v>133.76249999999999</v>
          </cell>
          <cell r="U227">
            <v>41.451700000000002</v>
          </cell>
          <cell r="V227">
            <v>213.78110000000001</v>
          </cell>
          <cell r="W227">
            <v>240.87549999999999</v>
          </cell>
          <cell r="X227">
            <v>59.055</v>
          </cell>
          <cell r="Y227">
            <v>126.4152</v>
          </cell>
          <cell r="Z227">
            <v>2.3498999999999999</v>
          </cell>
          <cell r="AA227">
            <v>1.8236000000000001</v>
          </cell>
          <cell r="AB227">
            <v>300.28140000000002</v>
          </cell>
          <cell r="AC227">
            <v>10.9788</v>
          </cell>
          <cell r="AD227">
            <v>3.9699999999999999E-2</v>
          </cell>
          <cell r="AE227">
            <v>10.289400000000001</v>
          </cell>
          <cell r="AF227">
            <v>19.0687</v>
          </cell>
          <cell r="AG227">
            <v>1.3125</v>
          </cell>
          <cell r="AH227">
            <v>79.235299999999995</v>
          </cell>
          <cell r="AI227">
            <v>71.820499999999996</v>
          </cell>
          <cell r="AJ227">
            <v>13.8893</v>
          </cell>
          <cell r="AK227">
            <v>51.410600000000002</v>
          </cell>
          <cell r="AL227">
            <v>312.49110000000002</v>
          </cell>
          <cell r="AM227">
            <v>43.189500000000002</v>
          </cell>
          <cell r="AN227">
            <v>471.11149999999998</v>
          </cell>
          <cell r="AO227">
            <v>675.09680000000003</v>
          </cell>
        </row>
        <row r="228">
          <cell r="C228">
            <v>275.62529999999998</v>
          </cell>
          <cell r="D228">
            <v>34.091900000000003</v>
          </cell>
          <cell r="E228">
            <v>757.24670000000003</v>
          </cell>
          <cell r="F228">
            <v>11.4543</v>
          </cell>
          <cell r="G228">
            <v>116.29040000000001</v>
          </cell>
          <cell r="H228">
            <v>3.73E-2</v>
          </cell>
          <cell r="I228">
            <v>13.767099999999999</v>
          </cell>
          <cell r="J228">
            <v>63.028399999999998</v>
          </cell>
          <cell r="K228">
            <v>535.03</v>
          </cell>
          <cell r="L228">
            <v>29.9819</v>
          </cell>
          <cell r="M228">
            <v>5.4207999999999998</v>
          </cell>
          <cell r="N228">
            <v>595.65229999999997</v>
          </cell>
          <cell r="O228">
            <v>28.194299999999998</v>
          </cell>
          <cell r="P228">
            <v>24.227699999999999</v>
          </cell>
          <cell r="Q228">
            <v>350.21600000000001</v>
          </cell>
          <cell r="R228">
            <v>3.6383999999999999</v>
          </cell>
          <cell r="S228">
            <v>843.89589999999998</v>
          </cell>
          <cell r="T228">
            <v>133.75749999999999</v>
          </cell>
          <cell r="U228">
            <v>41.4392</v>
          </cell>
          <cell r="V228">
            <v>212.87479999999999</v>
          </cell>
          <cell r="W228">
            <v>239.85429999999999</v>
          </cell>
          <cell r="X228">
            <v>58.867400000000004</v>
          </cell>
          <cell r="Y228">
            <v>126.11620000000001</v>
          </cell>
          <cell r="Z228">
            <v>2.3399000000000001</v>
          </cell>
          <cell r="AA228">
            <v>1.8253999999999999</v>
          </cell>
          <cell r="AB228">
            <v>299.65780000000001</v>
          </cell>
          <cell r="AC228">
            <v>10.9328</v>
          </cell>
          <cell r="AD228">
            <v>3.9600000000000003E-2</v>
          </cell>
          <cell r="AE228">
            <v>10.289</v>
          </cell>
          <cell r="AF228">
            <v>18.962499999999999</v>
          </cell>
          <cell r="AG228">
            <v>1.3124</v>
          </cell>
          <cell r="AH228">
            <v>78.8994</v>
          </cell>
          <cell r="AI228">
            <v>71.516000000000005</v>
          </cell>
          <cell r="AJ228">
            <v>13.8329</v>
          </cell>
          <cell r="AK228">
            <v>51.054499999999997</v>
          </cell>
          <cell r="AL228">
            <v>311.49689999999998</v>
          </cell>
          <cell r="AM228">
            <v>43.140900000000002</v>
          </cell>
          <cell r="AN228">
            <v>469.11430000000001</v>
          </cell>
          <cell r="AO228">
            <v>673.43759999999997</v>
          </cell>
        </row>
        <row r="229">
          <cell r="C229">
            <v>275.63010000000003</v>
          </cell>
          <cell r="D229">
            <v>34.072400000000002</v>
          </cell>
          <cell r="E229">
            <v>757.79340000000002</v>
          </cell>
          <cell r="F229">
            <v>11.4543</v>
          </cell>
          <cell r="G229">
            <v>116.22410000000001</v>
          </cell>
          <cell r="H229">
            <v>3.73E-2</v>
          </cell>
          <cell r="I229">
            <v>13.7593</v>
          </cell>
          <cell r="J229">
            <v>62.989899999999999</v>
          </cell>
          <cell r="K229">
            <v>535.03</v>
          </cell>
          <cell r="L229">
            <v>29.9648</v>
          </cell>
          <cell r="M229">
            <v>5.4233000000000002</v>
          </cell>
          <cell r="N229">
            <v>595.31259999999997</v>
          </cell>
          <cell r="O229">
            <v>28.1783</v>
          </cell>
          <cell r="P229">
            <v>24.213899999999999</v>
          </cell>
          <cell r="Q229">
            <v>348.8184</v>
          </cell>
          <cell r="R229">
            <v>3.6383999999999999</v>
          </cell>
          <cell r="S229">
            <v>843.89589999999998</v>
          </cell>
          <cell r="T229">
            <v>133.75749999999999</v>
          </cell>
          <cell r="U229">
            <v>41.449199999999998</v>
          </cell>
          <cell r="V229">
            <v>212.7534</v>
          </cell>
          <cell r="W229">
            <v>239.7176</v>
          </cell>
          <cell r="X229">
            <v>58.915199999999999</v>
          </cell>
          <cell r="Y229">
            <v>126.8319</v>
          </cell>
          <cell r="Z229">
            <v>2.3386</v>
          </cell>
          <cell r="AA229">
            <v>1.8253999999999999</v>
          </cell>
          <cell r="AB229">
            <v>301.58679999999998</v>
          </cell>
          <cell r="AC229">
            <v>10.9475</v>
          </cell>
          <cell r="AD229">
            <v>3.9E-2</v>
          </cell>
          <cell r="AE229">
            <v>10.289</v>
          </cell>
          <cell r="AF229">
            <v>18.985499999999998</v>
          </cell>
          <cell r="AG229">
            <v>1.3124</v>
          </cell>
          <cell r="AH229">
            <v>78.854399999999998</v>
          </cell>
          <cell r="AI229">
            <v>71.475200000000001</v>
          </cell>
          <cell r="AJ229">
            <v>13.869199999999999</v>
          </cell>
          <cell r="AK229">
            <v>51.234999999999999</v>
          </cell>
          <cell r="AL229">
            <v>311.3399</v>
          </cell>
          <cell r="AM229">
            <v>43.435899999999997</v>
          </cell>
          <cell r="AN229">
            <v>468.84679999999997</v>
          </cell>
          <cell r="AO229">
            <v>673.43759999999997</v>
          </cell>
        </row>
        <row r="230">
          <cell r="C230">
            <v>276.41919999999999</v>
          </cell>
          <cell r="D230">
            <v>34.421100000000003</v>
          </cell>
          <cell r="E230">
            <v>759.77599999999995</v>
          </cell>
          <cell r="F230">
            <v>11.453900000000001</v>
          </cell>
          <cell r="G230">
            <v>117.4134</v>
          </cell>
          <cell r="H230">
            <v>3.73E-2</v>
          </cell>
          <cell r="I230">
            <v>13.9001</v>
          </cell>
          <cell r="J230">
            <v>63.643099999999997</v>
          </cell>
          <cell r="K230">
            <v>535.01</v>
          </cell>
          <cell r="L230">
            <v>30.2714</v>
          </cell>
          <cell r="M230">
            <v>5.4473000000000003</v>
          </cell>
          <cell r="N230">
            <v>601.40430000000003</v>
          </cell>
          <cell r="O230">
            <v>28.4666</v>
          </cell>
          <cell r="P230">
            <v>24.4617</v>
          </cell>
          <cell r="Q230">
            <v>348.67809999999997</v>
          </cell>
          <cell r="R230">
            <v>3.6383000000000001</v>
          </cell>
          <cell r="S230">
            <v>842.53539999999998</v>
          </cell>
          <cell r="T230">
            <v>133.7525</v>
          </cell>
          <cell r="U230">
            <v>41.470100000000002</v>
          </cell>
          <cell r="V230">
            <v>214.93039999999999</v>
          </cell>
          <cell r="W230">
            <v>242.1705</v>
          </cell>
          <cell r="X230">
            <v>59.316800000000001</v>
          </cell>
          <cell r="Y230">
            <v>126.82940000000001</v>
          </cell>
          <cell r="Z230">
            <v>2.3624999999999998</v>
          </cell>
          <cell r="AA230">
            <v>1.8234999999999999</v>
          </cell>
          <cell r="AB230">
            <v>301.28129999999999</v>
          </cell>
          <cell r="AC230">
            <v>11.0626</v>
          </cell>
          <cell r="AD230">
            <v>3.8800000000000001E-2</v>
          </cell>
          <cell r="AE230">
            <v>10.2887</v>
          </cell>
          <cell r="AF230">
            <v>19.2148</v>
          </cell>
          <cell r="AG230">
            <v>1.3124</v>
          </cell>
          <cell r="AH230">
            <v>79.661299999999997</v>
          </cell>
          <cell r="AI230">
            <v>72.206599999999995</v>
          </cell>
          <cell r="AJ230">
            <v>13.9924</v>
          </cell>
          <cell r="AK230">
            <v>51.632399999999997</v>
          </cell>
          <cell r="AL230">
            <v>314.5675</v>
          </cell>
          <cell r="AM230">
            <v>43.389899999999997</v>
          </cell>
          <cell r="AN230">
            <v>473.64440000000002</v>
          </cell>
          <cell r="AO230">
            <v>676.57529999999997</v>
          </cell>
        </row>
        <row r="231">
          <cell r="C231">
            <v>275.83949999999999</v>
          </cell>
          <cell r="D231">
            <v>34.7438</v>
          </cell>
          <cell r="E231">
            <v>762.61749999999995</v>
          </cell>
          <cell r="F231">
            <v>11.453900000000001</v>
          </cell>
          <cell r="G231">
            <v>118.5142</v>
          </cell>
          <cell r="H231">
            <v>3.73E-2</v>
          </cell>
          <cell r="I231">
            <v>14.0304</v>
          </cell>
          <cell r="J231">
            <v>64.239699999999999</v>
          </cell>
          <cell r="K231">
            <v>535.01</v>
          </cell>
          <cell r="L231">
            <v>30.555199999999999</v>
          </cell>
          <cell r="M231">
            <v>5.4413999999999998</v>
          </cell>
          <cell r="N231">
            <v>607.04259999999999</v>
          </cell>
          <cell r="O231">
            <v>28.733499999999999</v>
          </cell>
          <cell r="P231">
            <v>24.690999999999999</v>
          </cell>
          <cell r="Q231">
            <v>346.61419999999998</v>
          </cell>
          <cell r="R231">
            <v>3.6383000000000001</v>
          </cell>
          <cell r="S231">
            <v>842.53539999999998</v>
          </cell>
          <cell r="T231">
            <v>133.7525</v>
          </cell>
          <cell r="U231">
            <v>41.470100000000002</v>
          </cell>
          <cell r="V231">
            <v>216.94550000000001</v>
          </cell>
          <cell r="W231">
            <v>244.4409</v>
          </cell>
          <cell r="X231">
            <v>59.648800000000001</v>
          </cell>
          <cell r="Y231">
            <v>127.07250000000001</v>
          </cell>
          <cell r="Z231">
            <v>2.3847</v>
          </cell>
          <cell r="AA231">
            <v>1.8234999999999999</v>
          </cell>
          <cell r="AB231">
            <v>304.16399999999999</v>
          </cell>
          <cell r="AC231">
            <v>11.117000000000001</v>
          </cell>
          <cell r="AD231">
            <v>3.85E-2</v>
          </cell>
          <cell r="AE231">
            <v>10.2887</v>
          </cell>
          <cell r="AF231">
            <v>19.361899999999999</v>
          </cell>
          <cell r="AG231">
            <v>1.3124</v>
          </cell>
          <cell r="AH231">
            <v>80.408100000000005</v>
          </cell>
          <cell r="AI231">
            <v>72.883600000000001</v>
          </cell>
          <cell r="AJ231">
            <v>14.1111</v>
          </cell>
          <cell r="AK231">
            <v>52.081800000000001</v>
          </cell>
          <cell r="AL231">
            <v>316.25650000000002</v>
          </cell>
          <cell r="AM231">
            <v>43.736600000000003</v>
          </cell>
          <cell r="AN231">
            <v>478.0849</v>
          </cell>
          <cell r="AO231">
            <v>679.30880000000002</v>
          </cell>
        </row>
        <row r="232">
          <cell r="C232">
            <v>275.83949999999999</v>
          </cell>
          <cell r="D232">
            <v>34.7438</v>
          </cell>
          <cell r="E232">
            <v>762.61749999999995</v>
          </cell>
          <cell r="F232">
            <v>11.453900000000001</v>
          </cell>
          <cell r="G232">
            <v>118.5142</v>
          </cell>
          <cell r="H232">
            <v>3.73E-2</v>
          </cell>
          <cell r="I232">
            <v>14.0304</v>
          </cell>
          <cell r="J232">
            <v>64.239699999999999</v>
          </cell>
          <cell r="K232">
            <v>535.01</v>
          </cell>
          <cell r="L232">
            <v>30.555199999999999</v>
          </cell>
          <cell r="M232">
            <v>5.4413999999999998</v>
          </cell>
          <cell r="N232">
            <v>607.04259999999999</v>
          </cell>
          <cell r="O232">
            <v>28.733499999999999</v>
          </cell>
          <cell r="P232">
            <v>24.690999999999999</v>
          </cell>
          <cell r="Q232">
            <v>346.61419999999998</v>
          </cell>
          <cell r="R232">
            <v>3.6383000000000001</v>
          </cell>
          <cell r="S232">
            <v>842.53539999999998</v>
          </cell>
          <cell r="T232">
            <v>133.7525</v>
          </cell>
          <cell r="U232">
            <v>41.470100000000002</v>
          </cell>
          <cell r="V232">
            <v>216.94550000000001</v>
          </cell>
          <cell r="W232">
            <v>244.4409</v>
          </cell>
          <cell r="X232">
            <v>59.648800000000001</v>
          </cell>
          <cell r="Y232">
            <v>127.07250000000001</v>
          </cell>
          <cell r="Z232">
            <v>2.3847</v>
          </cell>
          <cell r="AA232">
            <v>1.8234999999999999</v>
          </cell>
          <cell r="AB232">
            <v>304.16399999999999</v>
          </cell>
          <cell r="AC232">
            <v>11.117000000000001</v>
          </cell>
          <cell r="AD232">
            <v>3.85E-2</v>
          </cell>
          <cell r="AE232">
            <v>10.2887</v>
          </cell>
          <cell r="AF232">
            <v>19.361899999999999</v>
          </cell>
          <cell r="AG232">
            <v>1.3124</v>
          </cell>
          <cell r="AH232">
            <v>80.408100000000005</v>
          </cell>
          <cell r="AI232">
            <v>72.883600000000001</v>
          </cell>
          <cell r="AJ232">
            <v>14.1111</v>
          </cell>
          <cell r="AK232">
            <v>52.081800000000001</v>
          </cell>
          <cell r="AL232">
            <v>316.25650000000002</v>
          </cell>
          <cell r="AM232">
            <v>43.736600000000003</v>
          </cell>
          <cell r="AN232">
            <v>478.0849</v>
          </cell>
          <cell r="AO232">
            <v>679.30880000000002</v>
          </cell>
        </row>
        <row r="233">
          <cell r="C233">
            <v>275.83949999999999</v>
          </cell>
          <cell r="D233">
            <v>34.7438</v>
          </cell>
          <cell r="E233">
            <v>762.61749999999995</v>
          </cell>
          <cell r="F233">
            <v>11.453900000000001</v>
          </cell>
          <cell r="G233">
            <v>118.5142</v>
          </cell>
          <cell r="H233">
            <v>3.73E-2</v>
          </cell>
          <cell r="I233">
            <v>14.0304</v>
          </cell>
          <cell r="J233">
            <v>64.239699999999999</v>
          </cell>
          <cell r="K233">
            <v>535.01</v>
          </cell>
          <cell r="L233">
            <v>30.555199999999999</v>
          </cell>
          <cell r="M233">
            <v>5.4413999999999998</v>
          </cell>
          <cell r="N233">
            <v>607.04259999999999</v>
          </cell>
          <cell r="O233">
            <v>28.733499999999999</v>
          </cell>
          <cell r="P233">
            <v>24.690999999999999</v>
          </cell>
          <cell r="Q233">
            <v>346.61419999999998</v>
          </cell>
          <cell r="R233">
            <v>3.6383000000000001</v>
          </cell>
          <cell r="S233">
            <v>842.53539999999998</v>
          </cell>
          <cell r="T233">
            <v>133.7525</v>
          </cell>
          <cell r="U233">
            <v>41.470100000000002</v>
          </cell>
          <cell r="V233">
            <v>216.94550000000001</v>
          </cell>
          <cell r="W233">
            <v>244.4409</v>
          </cell>
          <cell r="X233">
            <v>59.648800000000001</v>
          </cell>
          <cell r="Y233">
            <v>127.07250000000001</v>
          </cell>
          <cell r="Z233">
            <v>2.3847</v>
          </cell>
          <cell r="AA233">
            <v>1.8234999999999999</v>
          </cell>
          <cell r="AB233">
            <v>304.16399999999999</v>
          </cell>
          <cell r="AC233">
            <v>11.117000000000001</v>
          </cell>
          <cell r="AD233">
            <v>3.85E-2</v>
          </cell>
          <cell r="AE233">
            <v>10.2887</v>
          </cell>
          <cell r="AF233">
            <v>19.361899999999999</v>
          </cell>
          <cell r="AG233">
            <v>1.3124</v>
          </cell>
          <cell r="AH233">
            <v>80.408100000000005</v>
          </cell>
          <cell r="AI233">
            <v>72.883600000000001</v>
          </cell>
          <cell r="AJ233">
            <v>14.1111</v>
          </cell>
          <cell r="AK233">
            <v>52.081800000000001</v>
          </cell>
          <cell r="AL233">
            <v>316.25650000000002</v>
          </cell>
          <cell r="AM233">
            <v>43.736600000000003</v>
          </cell>
          <cell r="AN233">
            <v>478.0849</v>
          </cell>
          <cell r="AO233">
            <v>679.30880000000002</v>
          </cell>
        </row>
        <row r="234">
          <cell r="C234">
            <v>277.58530000000002</v>
          </cell>
          <cell r="D234">
            <v>34.957599999999999</v>
          </cell>
          <cell r="E234">
            <v>762.08410000000003</v>
          </cell>
          <cell r="F234">
            <v>11.4392</v>
          </cell>
          <cell r="G234">
            <v>119.2436</v>
          </cell>
          <cell r="H234">
            <v>3.7199999999999997E-2</v>
          </cell>
          <cell r="I234">
            <v>14.1167</v>
          </cell>
          <cell r="J234">
            <v>64.634299999999996</v>
          </cell>
          <cell r="K234">
            <v>535.01</v>
          </cell>
          <cell r="L234">
            <v>30.743300000000001</v>
          </cell>
          <cell r="M234">
            <v>5.4550999999999998</v>
          </cell>
          <cell r="N234">
            <v>610.77890000000002</v>
          </cell>
          <cell r="O234">
            <v>28.910299999999999</v>
          </cell>
          <cell r="P234">
            <v>24.843</v>
          </cell>
          <cell r="Q234">
            <v>347.81450000000001</v>
          </cell>
          <cell r="R234">
            <v>3.637</v>
          </cell>
          <cell r="S234">
            <v>849.22220000000004</v>
          </cell>
          <cell r="T234">
            <v>133.7525</v>
          </cell>
          <cell r="U234">
            <v>41.499699999999997</v>
          </cell>
          <cell r="V234">
            <v>218.2808</v>
          </cell>
          <cell r="W234">
            <v>245.94550000000001</v>
          </cell>
          <cell r="X234">
            <v>59.662300000000002</v>
          </cell>
          <cell r="Y234">
            <v>126.5962</v>
          </cell>
          <cell r="Z234">
            <v>2.3994</v>
          </cell>
          <cell r="AA234">
            <v>1.8252999999999999</v>
          </cell>
          <cell r="AB234">
            <v>304.77569999999997</v>
          </cell>
          <cell r="AC234">
            <v>11.2203</v>
          </cell>
          <cell r="AD234">
            <v>3.8300000000000001E-2</v>
          </cell>
          <cell r="AE234">
            <v>10.2887</v>
          </cell>
          <cell r="AF234">
            <v>19.523800000000001</v>
          </cell>
          <cell r="AG234">
            <v>1.3017000000000001</v>
          </cell>
          <cell r="AH234">
            <v>80.903000000000006</v>
          </cell>
          <cell r="AI234">
            <v>73.3322</v>
          </cell>
          <cell r="AJ234">
            <v>14.190899999999999</v>
          </cell>
          <cell r="AK234">
            <v>52.257800000000003</v>
          </cell>
          <cell r="AL234">
            <v>317.74059999999997</v>
          </cell>
          <cell r="AM234">
            <v>43.997799999999998</v>
          </cell>
          <cell r="AN234">
            <v>481.02749999999997</v>
          </cell>
          <cell r="AO234">
            <v>680.91079999999999</v>
          </cell>
        </row>
        <row r="235">
          <cell r="C235">
            <v>276.06270000000001</v>
          </cell>
          <cell r="D235">
            <v>34.868200000000002</v>
          </cell>
          <cell r="E235">
            <v>760.13459999999998</v>
          </cell>
          <cell r="F235">
            <v>11.4392</v>
          </cell>
          <cell r="G235">
            <v>118.93859999999999</v>
          </cell>
          <cell r="H235">
            <v>3.7100000000000001E-2</v>
          </cell>
          <cell r="I235">
            <v>14.0806</v>
          </cell>
          <cell r="J235">
            <v>64.462000000000003</v>
          </cell>
          <cell r="K235">
            <v>535.01</v>
          </cell>
          <cell r="L235">
            <v>30.6646</v>
          </cell>
          <cell r="M235">
            <v>5.3783000000000003</v>
          </cell>
          <cell r="N235">
            <v>609.2165</v>
          </cell>
          <cell r="O235">
            <v>28.836400000000001</v>
          </cell>
          <cell r="P235">
            <v>24.779399999999999</v>
          </cell>
          <cell r="Q235">
            <v>347.62860000000001</v>
          </cell>
          <cell r="R235">
            <v>3.637</v>
          </cell>
          <cell r="S235">
            <v>849.22220000000004</v>
          </cell>
          <cell r="T235">
            <v>133.7525</v>
          </cell>
          <cell r="U235">
            <v>41.473300000000002</v>
          </cell>
          <cell r="V235">
            <v>217.72239999999999</v>
          </cell>
          <cell r="W235">
            <v>245.31630000000001</v>
          </cell>
          <cell r="X235">
            <v>59.469099999999997</v>
          </cell>
          <cell r="Y235">
            <v>125.70659999999999</v>
          </cell>
          <cell r="Z235">
            <v>2.3932000000000002</v>
          </cell>
          <cell r="AA235">
            <v>1.8241000000000001</v>
          </cell>
          <cell r="AB235">
            <v>303.89980000000003</v>
          </cell>
          <cell r="AC235">
            <v>11.1685</v>
          </cell>
          <cell r="AD235">
            <v>3.6700000000000003E-2</v>
          </cell>
          <cell r="AE235">
            <v>10.2887</v>
          </cell>
          <cell r="AF235">
            <v>19.456499999999998</v>
          </cell>
          <cell r="AG235">
            <v>1.3017000000000001</v>
          </cell>
          <cell r="AH235">
            <v>80.696100000000001</v>
          </cell>
          <cell r="AI235">
            <v>73.144599999999997</v>
          </cell>
          <cell r="AJ235">
            <v>14.1617</v>
          </cell>
          <cell r="AK235">
            <v>52.089599999999997</v>
          </cell>
          <cell r="AL235">
            <v>316.59320000000002</v>
          </cell>
          <cell r="AM235">
            <v>43.6021</v>
          </cell>
          <cell r="AN235">
            <v>479.79700000000003</v>
          </cell>
          <cell r="AO235">
            <v>679.13720000000001</v>
          </cell>
        </row>
        <row r="236">
          <cell r="C236">
            <v>281.97480000000002</v>
          </cell>
          <cell r="D236">
            <v>35.432600000000001</v>
          </cell>
          <cell r="E236">
            <v>768.5412</v>
          </cell>
          <cell r="F236">
            <v>11.4381</v>
          </cell>
          <cell r="G236">
            <v>120.86360000000001</v>
          </cell>
          <cell r="H236">
            <v>3.7199999999999997E-2</v>
          </cell>
          <cell r="I236">
            <v>14.3085</v>
          </cell>
          <cell r="J236">
            <v>65.503500000000003</v>
          </cell>
          <cell r="K236">
            <v>534.96</v>
          </cell>
          <cell r="L236">
            <v>31.160900000000002</v>
          </cell>
          <cell r="M236">
            <v>5.4397000000000002</v>
          </cell>
          <cell r="N236">
            <v>619.07669999999996</v>
          </cell>
          <cell r="O236">
            <v>29.303100000000001</v>
          </cell>
          <cell r="P236">
            <v>25.180499999999999</v>
          </cell>
          <cell r="Q236">
            <v>349.38200000000001</v>
          </cell>
          <cell r="R236">
            <v>3.6366999999999998</v>
          </cell>
          <cell r="S236">
            <v>849.14290000000005</v>
          </cell>
          <cell r="T236">
            <v>133.74</v>
          </cell>
          <cell r="U236">
            <v>41.520899999999997</v>
          </cell>
          <cell r="V236">
            <v>221.24619999999999</v>
          </cell>
          <cell r="W236">
            <v>249.2868</v>
          </cell>
          <cell r="X236">
            <v>60.018799999999999</v>
          </cell>
          <cell r="Y236">
            <v>125.55370000000001</v>
          </cell>
          <cell r="Z236">
            <v>2.4319999999999999</v>
          </cell>
          <cell r="AA236">
            <v>1.8232999999999999</v>
          </cell>
          <cell r="AB236">
            <v>306.60449999999997</v>
          </cell>
          <cell r="AC236">
            <v>11.351900000000001</v>
          </cell>
          <cell r="AD236">
            <v>3.5900000000000001E-2</v>
          </cell>
          <cell r="AE236">
            <v>10.287699999999999</v>
          </cell>
          <cell r="AF236">
            <v>19.2712</v>
          </cell>
          <cell r="AG236">
            <v>1.3016000000000001</v>
          </cell>
          <cell r="AH236">
            <v>82.002099999999999</v>
          </cell>
          <cell r="AI236">
            <v>74.328400000000002</v>
          </cell>
          <cell r="AJ236">
            <v>14.382400000000001</v>
          </cell>
          <cell r="AK236">
            <v>52.656500000000001</v>
          </cell>
          <cell r="AL236">
            <v>321.1028</v>
          </cell>
          <cell r="AM236">
            <v>44.477499999999999</v>
          </cell>
          <cell r="AN236">
            <v>487.5625</v>
          </cell>
          <cell r="AO236">
            <v>684.95129999999995</v>
          </cell>
        </row>
        <row r="237">
          <cell r="C237">
            <v>281.72669999999999</v>
          </cell>
          <cell r="D237">
            <v>35.538600000000002</v>
          </cell>
          <cell r="E237">
            <v>772.7894</v>
          </cell>
          <cell r="F237">
            <v>11.434699999999999</v>
          </cell>
          <cell r="G237">
            <v>121.2252</v>
          </cell>
          <cell r="H237">
            <v>3.7100000000000001E-2</v>
          </cell>
          <cell r="I237">
            <v>14.3513</v>
          </cell>
          <cell r="J237">
            <v>65.695999999999998</v>
          </cell>
          <cell r="K237">
            <v>534.79999999999995</v>
          </cell>
          <cell r="L237">
            <v>31.254100000000001</v>
          </cell>
          <cell r="M237">
            <v>5.4554</v>
          </cell>
          <cell r="N237">
            <v>620.92870000000005</v>
          </cell>
          <cell r="O237">
            <v>29.390799999999999</v>
          </cell>
          <cell r="P237">
            <v>25.255800000000001</v>
          </cell>
          <cell r="Q237">
            <v>350.25150000000002</v>
          </cell>
          <cell r="R237">
            <v>3.6356000000000002</v>
          </cell>
          <cell r="S237">
            <v>852.95060000000001</v>
          </cell>
          <cell r="T237">
            <v>133.69999999999999</v>
          </cell>
          <cell r="U237">
            <v>41.506900000000002</v>
          </cell>
          <cell r="V237">
            <v>221.90809999999999</v>
          </cell>
          <cell r="W237">
            <v>250.0325</v>
          </cell>
          <cell r="X237">
            <v>60.346899999999998</v>
          </cell>
          <cell r="Y237">
            <v>125.49939999999999</v>
          </cell>
          <cell r="Z237">
            <v>2.4392</v>
          </cell>
          <cell r="AA237">
            <v>1.8221000000000001</v>
          </cell>
          <cell r="AB237">
            <v>306.6155</v>
          </cell>
          <cell r="AC237">
            <v>11.3383</v>
          </cell>
          <cell r="AD237">
            <v>3.6499999999999998E-2</v>
          </cell>
          <cell r="AE237">
            <v>10.284599999999999</v>
          </cell>
          <cell r="AF237">
            <v>19.233899999999998</v>
          </cell>
          <cell r="AG237">
            <v>1.3011999999999999</v>
          </cell>
          <cell r="AH237">
            <v>82.247399999999999</v>
          </cell>
          <cell r="AI237">
            <v>74.550799999999995</v>
          </cell>
          <cell r="AJ237">
            <v>14.3948</v>
          </cell>
          <cell r="AK237">
            <v>52.820900000000002</v>
          </cell>
          <cell r="AL237">
            <v>321.87270000000001</v>
          </cell>
          <cell r="AM237">
            <v>44.594299999999997</v>
          </cell>
          <cell r="AN237">
            <v>489.02109999999999</v>
          </cell>
          <cell r="AO237">
            <v>687.40710000000001</v>
          </cell>
        </row>
        <row r="238">
          <cell r="C238">
            <v>285.39170000000001</v>
          </cell>
          <cell r="D238">
            <v>35.507300000000001</v>
          </cell>
          <cell r="E238">
            <v>772.23099999999999</v>
          </cell>
          <cell r="F238">
            <v>11.4321</v>
          </cell>
          <cell r="G238">
            <v>121.11839999999999</v>
          </cell>
          <cell r="H238">
            <v>3.6999999999999998E-2</v>
          </cell>
          <cell r="I238">
            <v>14.338699999999999</v>
          </cell>
          <cell r="J238">
            <v>65.623999999999995</v>
          </cell>
          <cell r="K238">
            <v>534.67999999999995</v>
          </cell>
          <cell r="L238">
            <v>31.226600000000001</v>
          </cell>
          <cell r="M238">
            <v>5.4873000000000003</v>
          </cell>
          <cell r="N238">
            <v>620.38210000000004</v>
          </cell>
          <cell r="O238">
            <v>29.364899999999999</v>
          </cell>
          <cell r="P238">
            <v>25.233599999999999</v>
          </cell>
          <cell r="Q238">
            <v>347.6771</v>
          </cell>
          <cell r="R238">
            <v>3.6347999999999998</v>
          </cell>
          <cell r="S238">
            <v>858.23429999999996</v>
          </cell>
          <cell r="T238">
            <v>133.66999999999999</v>
          </cell>
          <cell r="U238">
            <v>41.519199999999998</v>
          </cell>
          <cell r="V238">
            <v>221.71270000000001</v>
          </cell>
          <cell r="W238">
            <v>249.8124</v>
          </cell>
          <cell r="X238">
            <v>60.078800000000001</v>
          </cell>
          <cell r="Y238">
            <v>124.6246</v>
          </cell>
          <cell r="Z238">
            <v>2.4371</v>
          </cell>
          <cell r="AA238">
            <v>1.8210999999999999</v>
          </cell>
          <cell r="AB238">
            <v>304.66460000000001</v>
          </cell>
          <cell r="AC238">
            <v>11.3178</v>
          </cell>
          <cell r="AD238">
            <v>3.78E-2</v>
          </cell>
          <cell r="AE238">
            <v>10.282299999999999</v>
          </cell>
          <cell r="AF238">
            <v>19.105699999999999</v>
          </cell>
          <cell r="AG238">
            <v>1.3008999999999999</v>
          </cell>
          <cell r="AH238">
            <v>82.174999999999997</v>
          </cell>
          <cell r="AI238">
            <v>74.485200000000006</v>
          </cell>
          <cell r="AJ238">
            <v>14.361000000000001</v>
          </cell>
          <cell r="AK238">
            <v>52.339599999999997</v>
          </cell>
          <cell r="AL238">
            <v>321.80110000000002</v>
          </cell>
          <cell r="AM238">
            <v>44.280500000000004</v>
          </cell>
          <cell r="AN238">
            <v>488.59059999999999</v>
          </cell>
          <cell r="AO238">
            <v>686.14689999999996</v>
          </cell>
        </row>
        <row r="239">
          <cell r="C239">
            <v>285.39170000000001</v>
          </cell>
          <cell r="D239">
            <v>35.507300000000001</v>
          </cell>
          <cell r="E239">
            <v>772.23099999999999</v>
          </cell>
          <cell r="F239">
            <v>11.4321</v>
          </cell>
          <cell r="G239">
            <v>121.11839999999999</v>
          </cell>
          <cell r="H239">
            <v>3.6999999999999998E-2</v>
          </cell>
          <cell r="I239">
            <v>14.338699999999999</v>
          </cell>
          <cell r="J239">
            <v>65.623999999999995</v>
          </cell>
          <cell r="K239">
            <v>534.67999999999995</v>
          </cell>
          <cell r="L239">
            <v>31.226600000000001</v>
          </cell>
          <cell r="M239">
            <v>5.4873000000000003</v>
          </cell>
          <cell r="N239">
            <v>620.38210000000004</v>
          </cell>
          <cell r="O239">
            <v>29.364899999999999</v>
          </cell>
          <cell r="P239">
            <v>25.233599999999999</v>
          </cell>
          <cell r="Q239">
            <v>347.6771</v>
          </cell>
          <cell r="R239">
            <v>3.6347999999999998</v>
          </cell>
          <cell r="S239">
            <v>858.23429999999996</v>
          </cell>
          <cell r="T239">
            <v>133.66999999999999</v>
          </cell>
          <cell r="U239">
            <v>41.519199999999998</v>
          </cell>
          <cell r="V239">
            <v>221.71270000000001</v>
          </cell>
          <cell r="W239">
            <v>249.8124</v>
          </cell>
          <cell r="X239">
            <v>60.078800000000001</v>
          </cell>
          <cell r="Y239">
            <v>124.6246</v>
          </cell>
          <cell r="Z239">
            <v>2.4371</v>
          </cell>
          <cell r="AA239">
            <v>1.8210999999999999</v>
          </cell>
          <cell r="AB239">
            <v>304.66460000000001</v>
          </cell>
          <cell r="AC239">
            <v>11.3178</v>
          </cell>
          <cell r="AD239">
            <v>3.78E-2</v>
          </cell>
          <cell r="AE239">
            <v>10.282299999999999</v>
          </cell>
          <cell r="AF239">
            <v>19.105699999999999</v>
          </cell>
          <cell r="AG239">
            <v>1.3008999999999999</v>
          </cell>
          <cell r="AH239">
            <v>82.174999999999997</v>
          </cell>
          <cell r="AI239">
            <v>74.485200000000006</v>
          </cell>
          <cell r="AJ239">
            <v>14.361000000000001</v>
          </cell>
          <cell r="AK239">
            <v>52.339599999999997</v>
          </cell>
          <cell r="AL239">
            <v>321.80110000000002</v>
          </cell>
          <cell r="AM239">
            <v>44.280500000000004</v>
          </cell>
          <cell r="AN239">
            <v>488.59059999999999</v>
          </cell>
          <cell r="AO239">
            <v>686.14689999999996</v>
          </cell>
        </row>
        <row r="240">
          <cell r="C240">
            <v>285.39170000000001</v>
          </cell>
          <cell r="D240">
            <v>35.507300000000001</v>
          </cell>
          <cell r="E240">
            <v>772.23099999999999</v>
          </cell>
          <cell r="F240">
            <v>11.4321</v>
          </cell>
          <cell r="G240">
            <v>121.11839999999999</v>
          </cell>
          <cell r="H240">
            <v>3.6999999999999998E-2</v>
          </cell>
          <cell r="I240">
            <v>14.338699999999999</v>
          </cell>
          <cell r="J240">
            <v>65.623999999999995</v>
          </cell>
          <cell r="K240">
            <v>534.67999999999995</v>
          </cell>
          <cell r="L240">
            <v>31.226600000000001</v>
          </cell>
          <cell r="M240">
            <v>5.4873000000000003</v>
          </cell>
          <cell r="N240">
            <v>620.38210000000004</v>
          </cell>
          <cell r="O240">
            <v>29.364899999999999</v>
          </cell>
          <cell r="P240">
            <v>25.233599999999999</v>
          </cell>
          <cell r="Q240">
            <v>347.6771</v>
          </cell>
          <cell r="R240">
            <v>3.6347999999999998</v>
          </cell>
          <cell r="S240">
            <v>858.23429999999996</v>
          </cell>
          <cell r="T240">
            <v>133.66999999999999</v>
          </cell>
          <cell r="U240">
            <v>41.519199999999998</v>
          </cell>
          <cell r="V240">
            <v>221.71270000000001</v>
          </cell>
          <cell r="W240">
            <v>249.8124</v>
          </cell>
          <cell r="X240">
            <v>60.078800000000001</v>
          </cell>
          <cell r="Y240">
            <v>124.6246</v>
          </cell>
          <cell r="Z240">
            <v>2.4371</v>
          </cell>
          <cell r="AA240">
            <v>1.8210999999999999</v>
          </cell>
          <cell r="AB240">
            <v>304.66460000000001</v>
          </cell>
          <cell r="AC240">
            <v>11.3178</v>
          </cell>
          <cell r="AD240">
            <v>3.78E-2</v>
          </cell>
          <cell r="AE240">
            <v>10.282299999999999</v>
          </cell>
          <cell r="AF240">
            <v>19.105699999999999</v>
          </cell>
          <cell r="AG240">
            <v>1.3008999999999999</v>
          </cell>
          <cell r="AH240">
            <v>82.174999999999997</v>
          </cell>
          <cell r="AI240">
            <v>74.485200000000006</v>
          </cell>
          <cell r="AJ240">
            <v>14.361000000000001</v>
          </cell>
          <cell r="AK240">
            <v>52.339599999999997</v>
          </cell>
          <cell r="AL240">
            <v>321.80110000000002</v>
          </cell>
          <cell r="AM240">
            <v>44.280500000000004</v>
          </cell>
          <cell r="AN240">
            <v>488.59059999999999</v>
          </cell>
          <cell r="AO240">
            <v>686.14689999999996</v>
          </cell>
        </row>
        <row r="241">
          <cell r="C241">
            <v>285.21719999999999</v>
          </cell>
          <cell r="D241">
            <v>35.537399999999998</v>
          </cell>
          <cell r="E241">
            <v>772.51959999999997</v>
          </cell>
          <cell r="F241">
            <v>11.4232</v>
          </cell>
          <cell r="G241">
            <v>121.22110000000001</v>
          </cell>
          <cell r="H241">
            <v>3.6900000000000002E-2</v>
          </cell>
          <cell r="I241">
            <v>14.3508</v>
          </cell>
          <cell r="J241">
            <v>65.674400000000006</v>
          </cell>
          <cell r="K241">
            <v>534.49</v>
          </cell>
          <cell r="L241">
            <v>31.2531</v>
          </cell>
          <cell r="M241">
            <v>5.4790000000000001</v>
          </cell>
          <cell r="N241">
            <v>620.90809999999999</v>
          </cell>
          <cell r="O241">
            <v>29.389800000000001</v>
          </cell>
          <cell r="P241">
            <v>25.254999999999999</v>
          </cell>
          <cell r="Q241">
            <v>345.70870000000002</v>
          </cell>
          <cell r="R241">
            <v>3.6322999999999999</v>
          </cell>
          <cell r="S241">
            <v>856.55449999999996</v>
          </cell>
          <cell r="T241">
            <v>133.6225</v>
          </cell>
          <cell r="U241">
            <v>41.509</v>
          </cell>
          <cell r="V241">
            <v>221.9007</v>
          </cell>
          <cell r="W241">
            <v>250.02420000000001</v>
          </cell>
          <cell r="X241">
            <v>60.270499999999998</v>
          </cell>
          <cell r="Y241">
            <v>124.2769</v>
          </cell>
          <cell r="Z241">
            <v>2.4390999999999998</v>
          </cell>
          <cell r="AA241">
            <v>1.8199000000000001</v>
          </cell>
          <cell r="AB241">
            <v>304.10750000000002</v>
          </cell>
          <cell r="AC241">
            <v>11.3279</v>
          </cell>
          <cell r="AD241">
            <v>3.7600000000000001E-2</v>
          </cell>
          <cell r="AE241">
            <v>10.278700000000001</v>
          </cell>
          <cell r="AF241">
            <v>19.109200000000001</v>
          </cell>
          <cell r="AG241">
            <v>1.2899</v>
          </cell>
          <cell r="AH241">
            <v>82.244699999999995</v>
          </cell>
          <cell r="AI241">
            <v>74.548299999999998</v>
          </cell>
          <cell r="AJ241">
            <v>14.3475</v>
          </cell>
          <cell r="AK241">
            <v>51.892099999999999</v>
          </cell>
          <cell r="AL241">
            <v>321.98910000000001</v>
          </cell>
          <cell r="AM241">
            <v>44.382399999999997</v>
          </cell>
          <cell r="AN241">
            <v>489.00490000000002</v>
          </cell>
          <cell r="AO241">
            <v>685.7482</v>
          </cell>
        </row>
        <row r="242">
          <cell r="C242">
            <v>285.07530000000003</v>
          </cell>
          <cell r="D242">
            <v>35.447200000000002</v>
          </cell>
          <cell r="E242">
            <v>773.73699999999997</v>
          </cell>
          <cell r="F242">
            <v>11.420400000000001</v>
          </cell>
          <cell r="G242">
            <v>120.9135</v>
          </cell>
          <cell r="H242">
            <v>3.6900000000000002E-2</v>
          </cell>
          <cell r="I242">
            <v>14.314399999999999</v>
          </cell>
          <cell r="J242">
            <v>65.499799999999993</v>
          </cell>
          <cell r="K242">
            <v>534.36</v>
          </cell>
          <cell r="L242">
            <v>31.1738</v>
          </cell>
          <cell r="M242">
            <v>5.4377000000000004</v>
          </cell>
          <cell r="N242">
            <v>619.33230000000003</v>
          </cell>
          <cell r="O242">
            <v>29.315200000000001</v>
          </cell>
          <cell r="P242">
            <v>25.190899999999999</v>
          </cell>
          <cell r="Q242">
            <v>345.76010000000002</v>
          </cell>
          <cell r="R242">
            <v>3.6314000000000002</v>
          </cell>
          <cell r="S242">
            <v>859.09969999999998</v>
          </cell>
          <cell r="T242">
            <v>133.59</v>
          </cell>
          <cell r="U242">
            <v>41.511699999999998</v>
          </cell>
          <cell r="V242">
            <v>221.33760000000001</v>
          </cell>
          <cell r="W242">
            <v>249.3897</v>
          </cell>
          <cell r="X242">
            <v>60.058300000000003</v>
          </cell>
          <cell r="Y242">
            <v>125.07729999999999</v>
          </cell>
          <cell r="Z242">
            <v>2.4329999999999998</v>
          </cell>
          <cell r="AA242">
            <v>1.8206</v>
          </cell>
          <cell r="AB242">
            <v>305.36770000000001</v>
          </cell>
          <cell r="AC242">
            <v>11.2979</v>
          </cell>
          <cell r="AD242">
            <v>3.7199999999999997E-2</v>
          </cell>
          <cell r="AE242">
            <v>10.276199999999999</v>
          </cell>
          <cell r="AF242">
            <v>19.035399999999999</v>
          </cell>
          <cell r="AG242">
            <v>1.2896000000000001</v>
          </cell>
          <cell r="AH242">
            <v>82.036000000000001</v>
          </cell>
          <cell r="AI242">
            <v>74.359099999999998</v>
          </cell>
          <cell r="AJ242">
            <v>14.3132</v>
          </cell>
          <cell r="AK242">
            <v>51.719200000000001</v>
          </cell>
          <cell r="AL242">
            <v>321.61660000000001</v>
          </cell>
          <cell r="AM242">
            <v>44.5854</v>
          </cell>
          <cell r="AN242">
            <v>487.7638</v>
          </cell>
          <cell r="AO242">
            <v>685.58140000000003</v>
          </cell>
        </row>
        <row r="243">
          <cell r="C243">
            <v>287.55709999999999</v>
          </cell>
          <cell r="D243">
            <v>35.764099999999999</v>
          </cell>
          <cell r="E243">
            <v>777.94050000000004</v>
          </cell>
          <cell r="F243">
            <v>11.4125</v>
          </cell>
          <cell r="G243">
            <v>121.99460000000001</v>
          </cell>
          <cell r="H243">
            <v>3.6799999999999999E-2</v>
          </cell>
          <cell r="I243">
            <v>14.442399999999999</v>
          </cell>
          <cell r="J243">
            <v>66.070400000000006</v>
          </cell>
          <cell r="K243">
            <v>533.99</v>
          </cell>
          <cell r="L243">
            <v>31.452500000000001</v>
          </cell>
          <cell r="M243">
            <v>5.4493</v>
          </cell>
          <cell r="N243">
            <v>624.87009999999998</v>
          </cell>
          <cell r="O243">
            <v>29.577300000000001</v>
          </cell>
          <cell r="P243">
            <v>25.4161</v>
          </cell>
          <cell r="Q243">
            <v>344.81869999999998</v>
          </cell>
          <cell r="R243">
            <v>3.6288999999999998</v>
          </cell>
          <cell r="S243">
            <v>855.75319999999999</v>
          </cell>
          <cell r="T243">
            <v>133.4975</v>
          </cell>
          <cell r="U243">
            <v>41.486199999999997</v>
          </cell>
          <cell r="V243">
            <v>223.3167</v>
          </cell>
          <cell r="W243">
            <v>251.61959999999999</v>
          </cell>
          <cell r="X243">
            <v>60.677500000000002</v>
          </cell>
          <cell r="Y243">
            <v>124.9588</v>
          </cell>
          <cell r="Z243">
            <v>2.4546999999999999</v>
          </cell>
          <cell r="AA243">
            <v>1.8193999999999999</v>
          </cell>
          <cell r="AB243">
            <v>304.74029999999999</v>
          </cell>
          <cell r="AC243">
            <v>11.374700000000001</v>
          </cell>
          <cell r="AD243">
            <v>3.6600000000000001E-2</v>
          </cell>
          <cell r="AE243">
            <v>10.269</v>
          </cell>
          <cell r="AF243">
            <v>19.188400000000001</v>
          </cell>
          <cell r="AG243">
            <v>1.2887</v>
          </cell>
          <cell r="AH243">
            <v>82.769499999999994</v>
          </cell>
          <cell r="AI243">
            <v>75.024000000000001</v>
          </cell>
          <cell r="AJ243">
            <v>14.3301</v>
          </cell>
          <cell r="AK243">
            <v>51.962899999999998</v>
          </cell>
          <cell r="AL243">
            <v>323.78789999999998</v>
          </cell>
          <cell r="AM243">
            <v>44.580599999999997</v>
          </cell>
          <cell r="AN243">
            <v>492.12520000000001</v>
          </cell>
          <cell r="AO243">
            <v>688.12609999999995</v>
          </cell>
        </row>
        <row r="244">
          <cell r="C244">
            <v>284.22430000000003</v>
          </cell>
          <cell r="D244">
            <v>35.357900000000001</v>
          </cell>
          <cell r="E244">
            <v>771.54340000000002</v>
          </cell>
          <cell r="F244">
            <v>11.4116</v>
          </cell>
          <cell r="G244">
            <v>120.60890000000001</v>
          </cell>
          <cell r="H244">
            <v>3.6700000000000003E-2</v>
          </cell>
          <cell r="I244">
            <v>14.2784</v>
          </cell>
          <cell r="J244">
            <v>65.331299999999999</v>
          </cell>
          <cell r="K244">
            <v>533.95000000000005</v>
          </cell>
          <cell r="L244">
            <v>31.095300000000002</v>
          </cell>
          <cell r="M244">
            <v>5.4156000000000004</v>
          </cell>
          <cell r="N244">
            <v>617.77229999999997</v>
          </cell>
          <cell r="O244">
            <v>29.241399999999999</v>
          </cell>
          <cell r="P244">
            <v>25.127400000000002</v>
          </cell>
          <cell r="Q244">
            <v>345.74700000000001</v>
          </cell>
          <cell r="R244">
            <v>3.6286</v>
          </cell>
          <cell r="S244">
            <v>855.68910000000005</v>
          </cell>
          <cell r="T244">
            <v>133.48750000000001</v>
          </cell>
          <cell r="U244">
            <v>41.4831</v>
          </cell>
          <cell r="V244">
            <v>220.7801</v>
          </cell>
          <cell r="W244">
            <v>248.76150000000001</v>
          </cell>
          <cell r="X244">
            <v>59.977200000000003</v>
          </cell>
          <cell r="Y244">
            <v>126.06829999999999</v>
          </cell>
          <cell r="Z244">
            <v>2.4268000000000001</v>
          </cell>
          <cell r="AA244">
            <v>1.8180000000000001</v>
          </cell>
          <cell r="AB244">
            <v>304.2176</v>
          </cell>
          <cell r="AC244">
            <v>11.248100000000001</v>
          </cell>
          <cell r="AD244">
            <v>3.6299999999999999E-2</v>
          </cell>
          <cell r="AE244">
            <v>10.2683</v>
          </cell>
          <cell r="AF244">
            <v>19.343800000000002</v>
          </cell>
          <cell r="AG244">
            <v>1.2886</v>
          </cell>
          <cell r="AH244">
            <v>81.829400000000007</v>
          </cell>
          <cell r="AI244">
            <v>74.171800000000005</v>
          </cell>
          <cell r="AJ244">
            <v>14.1835</v>
          </cell>
          <cell r="AK244">
            <v>51.627299999999998</v>
          </cell>
          <cell r="AL244">
            <v>320.21539999999999</v>
          </cell>
          <cell r="AM244">
            <v>44.371699999999997</v>
          </cell>
          <cell r="AN244">
            <v>486.53519999999997</v>
          </cell>
          <cell r="AO244">
            <v>684.19949999999994</v>
          </cell>
        </row>
        <row r="245">
          <cell r="C245">
            <v>284.22430000000003</v>
          </cell>
          <cell r="D245">
            <v>35.357900000000001</v>
          </cell>
          <cell r="E245">
            <v>771.54340000000002</v>
          </cell>
          <cell r="F245">
            <v>11.4116</v>
          </cell>
          <cell r="G245">
            <v>120.60890000000001</v>
          </cell>
          <cell r="H245">
            <v>3.6700000000000003E-2</v>
          </cell>
          <cell r="I245">
            <v>14.2784</v>
          </cell>
          <cell r="J245">
            <v>65.331299999999999</v>
          </cell>
          <cell r="K245">
            <v>533.95000000000005</v>
          </cell>
          <cell r="L245">
            <v>31.095300000000002</v>
          </cell>
          <cell r="M245">
            <v>5.4156000000000004</v>
          </cell>
          <cell r="N245">
            <v>617.77229999999997</v>
          </cell>
          <cell r="O245">
            <v>29.241399999999999</v>
          </cell>
          <cell r="P245">
            <v>25.127400000000002</v>
          </cell>
          <cell r="Q245">
            <v>345.74700000000001</v>
          </cell>
          <cell r="R245">
            <v>3.6286</v>
          </cell>
          <cell r="S245">
            <v>855.68910000000005</v>
          </cell>
          <cell r="T245">
            <v>133.48750000000001</v>
          </cell>
          <cell r="U245">
            <v>41.4831</v>
          </cell>
          <cell r="V245">
            <v>220.7801</v>
          </cell>
          <cell r="W245">
            <v>248.76150000000001</v>
          </cell>
          <cell r="X245">
            <v>59.977200000000003</v>
          </cell>
          <cell r="Y245">
            <v>126.06829999999999</v>
          </cell>
          <cell r="Z245">
            <v>2.4268000000000001</v>
          </cell>
          <cell r="AA245">
            <v>1.8180000000000001</v>
          </cell>
          <cell r="AB245">
            <v>304.2176</v>
          </cell>
          <cell r="AC245">
            <v>11.248100000000001</v>
          </cell>
          <cell r="AD245">
            <v>3.6299999999999999E-2</v>
          </cell>
          <cell r="AE245">
            <v>10.2683</v>
          </cell>
          <cell r="AF245">
            <v>19.343800000000002</v>
          </cell>
          <cell r="AG245">
            <v>1.2886</v>
          </cell>
          <cell r="AH245">
            <v>81.829400000000007</v>
          </cell>
          <cell r="AI245">
            <v>74.171800000000005</v>
          </cell>
          <cell r="AJ245">
            <v>14.1835</v>
          </cell>
          <cell r="AK245">
            <v>51.627299999999998</v>
          </cell>
          <cell r="AL245">
            <v>320.21539999999999</v>
          </cell>
          <cell r="AM245">
            <v>44.371699999999997</v>
          </cell>
          <cell r="AN245">
            <v>486.53519999999997</v>
          </cell>
          <cell r="AO245">
            <v>684.19949999999994</v>
          </cell>
        </row>
        <row r="246">
          <cell r="C246">
            <v>284.22430000000003</v>
          </cell>
          <cell r="D246">
            <v>35.357900000000001</v>
          </cell>
          <cell r="E246">
            <v>771.54340000000002</v>
          </cell>
          <cell r="F246">
            <v>11.4116</v>
          </cell>
          <cell r="G246">
            <v>120.60890000000001</v>
          </cell>
          <cell r="H246">
            <v>3.6700000000000003E-2</v>
          </cell>
          <cell r="I246">
            <v>14.2784</v>
          </cell>
          <cell r="J246">
            <v>65.331299999999999</v>
          </cell>
          <cell r="K246">
            <v>533.95000000000005</v>
          </cell>
          <cell r="L246">
            <v>31.095300000000002</v>
          </cell>
          <cell r="M246">
            <v>5.4156000000000004</v>
          </cell>
          <cell r="N246">
            <v>617.77229999999997</v>
          </cell>
          <cell r="O246">
            <v>29.241399999999999</v>
          </cell>
          <cell r="P246">
            <v>25.127400000000002</v>
          </cell>
          <cell r="Q246">
            <v>345.74700000000001</v>
          </cell>
          <cell r="R246">
            <v>3.6286</v>
          </cell>
          <cell r="S246">
            <v>855.68910000000005</v>
          </cell>
          <cell r="T246">
            <v>133.48750000000001</v>
          </cell>
          <cell r="U246">
            <v>41.4831</v>
          </cell>
          <cell r="V246">
            <v>220.7801</v>
          </cell>
          <cell r="W246">
            <v>248.76150000000001</v>
          </cell>
          <cell r="X246">
            <v>59.977200000000003</v>
          </cell>
          <cell r="Y246">
            <v>126.06829999999999</v>
          </cell>
          <cell r="Z246">
            <v>2.4268000000000001</v>
          </cell>
          <cell r="AA246">
            <v>1.8180000000000001</v>
          </cell>
          <cell r="AB246">
            <v>304.2176</v>
          </cell>
          <cell r="AC246">
            <v>11.248100000000001</v>
          </cell>
          <cell r="AD246">
            <v>3.6299999999999999E-2</v>
          </cell>
          <cell r="AE246">
            <v>10.2683</v>
          </cell>
          <cell r="AF246">
            <v>19.343800000000002</v>
          </cell>
          <cell r="AG246">
            <v>1.2886</v>
          </cell>
          <cell r="AH246">
            <v>81.829400000000007</v>
          </cell>
          <cell r="AI246">
            <v>74.171800000000005</v>
          </cell>
          <cell r="AJ246">
            <v>14.1835</v>
          </cell>
          <cell r="AK246">
            <v>51.627299999999998</v>
          </cell>
          <cell r="AL246">
            <v>320.21539999999999</v>
          </cell>
          <cell r="AM246">
            <v>44.371699999999997</v>
          </cell>
          <cell r="AN246">
            <v>486.53519999999997</v>
          </cell>
          <cell r="AO246">
            <v>684.19949999999994</v>
          </cell>
        </row>
        <row r="247">
          <cell r="C247">
            <v>284.22430000000003</v>
          </cell>
          <cell r="D247">
            <v>35.357900000000001</v>
          </cell>
          <cell r="E247">
            <v>771.54340000000002</v>
          </cell>
          <cell r="F247">
            <v>11.4116</v>
          </cell>
          <cell r="G247">
            <v>120.60890000000001</v>
          </cell>
          <cell r="H247">
            <v>3.6700000000000003E-2</v>
          </cell>
          <cell r="I247">
            <v>14.2784</v>
          </cell>
          <cell r="J247">
            <v>65.331299999999999</v>
          </cell>
          <cell r="K247">
            <v>533.95000000000005</v>
          </cell>
          <cell r="L247">
            <v>31.095300000000002</v>
          </cell>
          <cell r="M247">
            <v>5.4156000000000004</v>
          </cell>
          <cell r="N247">
            <v>617.77229999999997</v>
          </cell>
          <cell r="O247">
            <v>29.241399999999999</v>
          </cell>
          <cell r="P247">
            <v>25.127400000000002</v>
          </cell>
          <cell r="Q247">
            <v>345.74700000000001</v>
          </cell>
          <cell r="R247">
            <v>3.6286</v>
          </cell>
          <cell r="S247">
            <v>855.68910000000005</v>
          </cell>
          <cell r="T247">
            <v>133.48750000000001</v>
          </cell>
          <cell r="U247">
            <v>41.4831</v>
          </cell>
          <cell r="V247">
            <v>220.7801</v>
          </cell>
          <cell r="W247">
            <v>248.76150000000001</v>
          </cell>
          <cell r="X247">
            <v>59.977200000000003</v>
          </cell>
          <cell r="Y247">
            <v>126.06829999999999</v>
          </cell>
          <cell r="Z247">
            <v>2.4268000000000001</v>
          </cell>
          <cell r="AA247">
            <v>1.8180000000000001</v>
          </cell>
          <cell r="AB247">
            <v>304.2176</v>
          </cell>
          <cell r="AC247">
            <v>11.248100000000001</v>
          </cell>
          <cell r="AD247">
            <v>3.6299999999999999E-2</v>
          </cell>
          <cell r="AE247">
            <v>10.2683</v>
          </cell>
          <cell r="AF247">
            <v>19.343800000000002</v>
          </cell>
          <cell r="AG247">
            <v>1.2886</v>
          </cell>
          <cell r="AH247">
            <v>81.829400000000007</v>
          </cell>
          <cell r="AI247">
            <v>74.171800000000005</v>
          </cell>
          <cell r="AJ247">
            <v>14.1835</v>
          </cell>
          <cell r="AK247">
            <v>51.627299999999998</v>
          </cell>
          <cell r="AL247">
            <v>320.21539999999999</v>
          </cell>
          <cell r="AM247">
            <v>44.371699999999997</v>
          </cell>
          <cell r="AN247">
            <v>486.53519999999997</v>
          </cell>
          <cell r="AO247">
            <v>684.19949999999994</v>
          </cell>
        </row>
        <row r="248">
          <cell r="C248">
            <v>281.59960000000001</v>
          </cell>
          <cell r="D248">
            <v>35.262599999999999</v>
          </cell>
          <cell r="E248">
            <v>769.34230000000002</v>
          </cell>
          <cell r="F248">
            <v>11.406000000000001</v>
          </cell>
          <cell r="G248">
            <v>120.2839</v>
          </cell>
          <cell r="H248">
            <v>3.6600000000000001E-2</v>
          </cell>
          <cell r="I248">
            <v>14.2399</v>
          </cell>
          <cell r="J248">
            <v>65.180599999999998</v>
          </cell>
          <cell r="K248">
            <v>533.79999999999995</v>
          </cell>
          <cell r="L248">
            <v>31.011500000000002</v>
          </cell>
          <cell r="M248">
            <v>5.3788</v>
          </cell>
          <cell r="N248">
            <v>616.10760000000005</v>
          </cell>
          <cell r="O248">
            <v>29.162600000000001</v>
          </cell>
          <cell r="P248">
            <v>25.059699999999999</v>
          </cell>
          <cell r="Q248">
            <v>346.36610000000002</v>
          </cell>
          <cell r="R248">
            <v>3.6276000000000002</v>
          </cell>
          <cell r="S248">
            <v>858.19939999999997</v>
          </cell>
          <cell r="T248">
            <v>133.44999999999999</v>
          </cell>
          <cell r="U248">
            <v>41.488199999999999</v>
          </cell>
          <cell r="V248">
            <v>220.18510000000001</v>
          </cell>
          <cell r="W248">
            <v>248.09119999999999</v>
          </cell>
          <cell r="X248">
            <v>60.030200000000001</v>
          </cell>
          <cell r="Y248">
            <v>125.5626</v>
          </cell>
          <cell r="Z248">
            <v>2.4203000000000001</v>
          </cell>
          <cell r="AA248">
            <v>1.8187</v>
          </cell>
          <cell r="AB248">
            <v>305.28769999999997</v>
          </cell>
          <cell r="AC248">
            <v>11.2087</v>
          </cell>
          <cell r="AD248">
            <v>3.73E-2</v>
          </cell>
          <cell r="AE248">
            <v>10.2654</v>
          </cell>
          <cell r="AF248">
            <v>19.182600000000001</v>
          </cell>
          <cell r="AG248">
            <v>1.278</v>
          </cell>
          <cell r="AH248">
            <v>81.608900000000006</v>
          </cell>
          <cell r="AI248">
            <v>73.971999999999994</v>
          </cell>
          <cell r="AJ248">
            <v>14.1953</v>
          </cell>
          <cell r="AK248">
            <v>51.713700000000003</v>
          </cell>
          <cell r="AL248">
            <v>319.35250000000002</v>
          </cell>
          <cell r="AM248">
            <v>44.442599999999999</v>
          </cell>
          <cell r="AN248">
            <v>485.2242</v>
          </cell>
          <cell r="AO248">
            <v>684.08619999999996</v>
          </cell>
        </row>
        <row r="249">
          <cell r="C249">
            <v>281.23880000000003</v>
          </cell>
          <cell r="D249">
            <v>35.0764</v>
          </cell>
          <cell r="E249">
            <v>768.44759999999997</v>
          </cell>
          <cell r="F249">
            <v>11.406000000000001</v>
          </cell>
          <cell r="G249">
            <v>119.64879999999999</v>
          </cell>
          <cell r="H249">
            <v>3.6600000000000001E-2</v>
          </cell>
          <cell r="I249">
            <v>14.1647</v>
          </cell>
          <cell r="J249">
            <v>64.846000000000004</v>
          </cell>
          <cell r="K249">
            <v>533.79999999999995</v>
          </cell>
          <cell r="L249">
            <v>30.8477</v>
          </cell>
          <cell r="M249">
            <v>5.3611000000000004</v>
          </cell>
          <cell r="N249">
            <v>612.85429999999997</v>
          </cell>
          <cell r="O249">
            <v>29.008600000000001</v>
          </cell>
          <cell r="P249">
            <v>24.927399999999999</v>
          </cell>
          <cell r="Q249">
            <v>345.79590000000002</v>
          </cell>
          <cell r="R249">
            <v>3.6276000000000002</v>
          </cell>
          <cell r="S249">
            <v>855.44870000000003</v>
          </cell>
          <cell r="T249">
            <v>133.44999999999999</v>
          </cell>
          <cell r="U249">
            <v>41.498199999999997</v>
          </cell>
          <cell r="V249">
            <v>219.0224</v>
          </cell>
          <cell r="W249">
            <v>246.78110000000001</v>
          </cell>
          <cell r="X249">
            <v>59.824199999999998</v>
          </cell>
          <cell r="Y249">
            <v>125.5722</v>
          </cell>
          <cell r="Z249">
            <v>2.4075000000000002</v>
          </cell>
          <cell r="AA249">
            <v>1.8181</v>
          </cell>
          <cell r="AB249">
            <v>304.8263</v>
          </cell>
          <cell r="AC249">
            <v>11.132</v>
          </cell>
          <cell r="AD249">
            <v>3.7900000000000003E-2</v>
          </cell>
          <cell r="AE249">
            <v>10.2654</v>
          </cell>
          <cell r="AF249">
            <v>18.996500000000001</v>
          </cell>
          <cell r="AG249">
            <v>1.278</v>
          </cell>
          <cell r="AH249">
            <v>81.177899999999994</v>
          </cell>
          <cell r="AI249">
            <v>73.581299999999999</v>
          </cell>
          <cell r="AJ249">
            <v>14.117900000000001</v>
          </cell>
          <cell r="AK249">
            <v>51.5334</v>
          </cell>
          <cell r="AL249">
            <v>318.25259999999997</v>
          </cell>
          <cell r="AM249">
            <v>44.3827</v>
          </cell>
          <cell r="AN249">
            <v>482.66199999999998</v>
          </cell>
          <cell r="AO249">
            <v>682.25099999999998</v>
          </cell>
        </row>
        <row r="250">
          <cell r="C250">
            <v>283.09379999999999</v>
          </cell>
          <cell r="D250">
            <v>35.390099999999997</v>
          </cell>
          <cell r="E250">
            <v>776.80330000000004</v>
          </cell>
          <cell r="F250">
            <v>11.4071</v>
          </cell>
          <cell r="G250">
            <v>120.7187</v>
          </cell>
          <cell r="H250">
            <v>3.6499999999999998E-2</v>
          </cell>
          <cell r="I250">
            <v>14.291399999999999</v>
          </cell>
          <cell r="J250">
            <v>65.418000000000006</v>
          </cell>
          <cell r="K250">
            <v>533.85</v>
          </cell>
          <cell r="L250">
            <v>31.1236</v>
          </cell>
          <cell r="M250">
            <v>5.3982999999999999</v>
          </cell>
          <cell r="N250">
            <v>618.33450000000005</v>
          </cell>
          <cell r="O250">
            <v>29.268000000000001</v>
          </cell>
          <cell r="P250">
            <v>25.150300000000001</v>
          </cell>
          <cell r="Q250">
            <v>346.52949999999998</v>
          </cell>
          <cell r="R250">
            <v>3.6278999999999999</v>
          </cell>
          <cell r="S250">
            <v>854.16</v>
          </cell>
          <cell r="T250">
            <v>133.46250000000001</v>
          </cell>
          <cell r="U250">
            <v>41.502099999999999</v>
          </cell>
          <cell r="V250">
            <v>220.98099999999999</v>
          </cell>
          <cell r="W250">
            <v>248.9879</v>
          </cell>
          <cell r="X250">
            <v>60.359200000000001</v>
          </cell>
          <cell r="Y250">
            <v>126.1961</v>
          </cell>
          <cell r="Z250">
            <v>2.4289999999999998</v>
          </cell>
          <cell r="AA250">
            <v>1.8183</v>
          </cell>
          <cell r="AB250">
            <v>305.75619999999998</v>
          </cell>
          <cell r="AC250">
            <v>11.2248</v>
          </cell>
          <cell r="AD250">
            <v>3.8399999999999997E-2</v>
          </cell>
          <cell r="AE250">
            <v>10.266299999999999</v>
          </cell>
          <cell r="AF250">
            <v>19.253499999999999</v>
          </cell>
          <cell r="AG250">
            <v>1.2781</v>
          </cell>
          <cell r="AH250">
            <v>81.903800000000004</v>
          </cell>
          <cell r="AI250">
            <v>74.2393</v>
          </cell>
          <cell r="AJ250">
            <v>14.234999999999999</v>
          </cell>
          <cell r="AK250">
            <v>51.668799999999997</v>
          </cell>
          <cell r="AL250">
            <v>321.05619999999999</v>
          </cell>
          <cell r="AM250">
            <v>44.701500000000003</v>
          </cell>
          <cell r="AN250">
            <v>486.97800000000001</v>
          </cell>
          <cell r="AO250">
            <v>685.76649999999995</v>
          </cell>
        </row>
        <row r="251">
          <cell r="C251">
            <v>283.39420000000001</v>
          </cell>
          <cell r="D251">
            <v>35.297899999999998</v>
          </cell>
          <cell r="E251">
            <v>776.26559999999995</v>
          </cell>
          <cell r="F251">
            <v>11.416</v>
          </cell>
          <cell r="G251">
            <v>120.4042</v>
          </cell>
          <cell r="H251">
            <v>3.6499999999999998E-2</v>
          </cell>
          <cell r="I251">
            <v>14.254099999999999</v>
          </cell>
          <cell r="J251">
            <v>65.252799999999993</v>
          </cell>
          <cell r="K251">
            <v>534.04</v>
          </cell>
          <cell r="L251">
            <v>31.0425</v>
          </cell>
          <cell r="M251">
            <v>5.4028</v>
          </cell>
          <cell r="N251">
            <v>616.72370000000001</v>
          </cell>
          <cell r="O251">
            <v>29.191700000000001</v>
          </cell>
          <cell r="P251">
            <v>25.084800000000001</v>
          </cell>
          <cell r="Q251">
            <v>345.77449999999999</v>
          </cell>
          <cell r="R251">
            <v>3.6292</v>
          </cell>
          <cell r="S251">
            <v>857.20709999999997</v>
          </cell>
          <cell r="T251">
            <v>133.51</v>
          </cell>
          <cell r="U251">
            <v>41.508499999999998</v>
          </cell>
          <cell r="V251">
            <v>220.40530000000001</v>
          </cell>
          <cell r="W251">
            <v>248.33930000000001</v>
          </cell>
          <cell r="X251">
            <v>60.347799999999999</v>
          </cell>
          <cell r="Y251">
            <v>125.9456</v>
          </cell>
          <cell r="Z251">
            <v>2.4226999999999999</v>
          </cell>
          <cell r="AA251">
            <v>1.8183</v>
          </cell>
          <cell r="AB251">
            <v>305.1705</v>
          </cell>
          <cell r="AC251">
            <v>11.197900000000001</v>
          </cell>
          <cell r="AD251">
            <v>3.8800000000000001E-2</v>
          </cell>
          <cell r="AE251">
            <v>10.27</v>
          </cell>
          <cell r="AF251">
            <v>19.243600000000001</v>
          </cell>
          <cell r="AG251">
            <v>1.2786</v>
          </cell>
          <cell r="AH251">
            <v>81.6905</v>
          </cell>
          <cell r="AI251">
            <v>74.045900000000003</v>
          </cell>
          <cell r="AJ251">
            <v>14.1846</v>
          </cell>
          <cell r="AK251">
            <v>51.306100000000001</v>
          </cell>
          <cell r="AL251">
            <v>320.15649999999999</v>
          </cell>
          <cell r="AM251">
            <v>44.5809</v>
          </cell>
          <cell r="AN251">
            <v>485.70940000000002</v>
          </cell>
          <cell r="AO251">
            <v>687.96450000000004</v>
          </cell>
        </row>
        <row r="252">
          <cell r="C252">
            <v>280.09901935483873</v>
          </cell>
          <cell r="D252">
            <v>34.931622580645161</v>
          </cell>
          <cell r="E252">
            <v>767.55594516129008</v>
          </cell>
          <cell r="F252">
            <v>11.437529032258068</v>
          </cell>
          <cell r="G252">
            <v>119.15485806451615</v>
          </cell>
          <cell r="H252">
            <v>3.7087096774193549E-2</v>
          </cell>
          <cell r="I252">
            <v>14.106222580645158</v>
          </cell>
          <cell r="J252">
            <v>64.560448387096784</v>
          </cell>
          <cell r="K252">
            <v>534.6664516129033</v>
          </cell>
          <cell r="L252">
            <v>30.720380645161285</v>
          </cell>
          <cell r="M252">
            <v>5.4305548387096794</v>
          </cell>
          <cell r="N252">
            <v>610.32437741935485</v>
          </cell>
          <cell r="O252">
            <v>28.888832258064525</v>
          </cell>
          <cell r="P252">
            <v>24.824490322580644</v>
          </cell>
          <cell r="Q252">
            <v>347.47600322580632</v>
          </cell>
          <cell r="R252">
            <v>3.6359903225806454</v>
          </cell>
          <cell r="S252">
            <v>850.46795483870972</v>
          </cell>
          <cell r="T252">
            <v>133.66661290322583</v>
          </cell>
          <cell r="U252">
            <v>41.487787096774177</v>
          </cell>
          <cell r="V252">
            <v>218.11831290322579</v>
          </cell>
          <cell r="W252">
            <v>245.76241935483864</v>
          </cell>
          <cell r="X252">
            <v>59.683380645161307</v>
          </cell>
          <cell r="Y252">
            <v>125.9020258064516</v>
          </cell>
          <cell r="Z252">
            <v>2.3975645161290329</v>
          </cell>
          <cell r="AA252">
            <v>1.8218903225806446</v>
          </cell>
          <cell r="AB252">
            <v>303.22973225806459</v>
          </cell>
          <cell r="AC252">
            <v>11.149822580645166</v>
          </cell>
          <cell r="AD252">
            <v>3.8145161290322582E-2</v>
          </cell>
          <cell r="AE252">
            <v>10.282051612903226</v>
          </cell>
          <cell r="AF252">
            <v>19.173180645161292</v>
          </cell>
          <cell r="AG252">
            <v>1.3030645161290322</v>
          </cell>
          <cell r="AH252">
            <v>80.842816129032272</v>
          </cell>
          <cell r="AI252">
            <v>73.277596774193569</v>
          </cell>
          <cell r="AJ252">
            <v>14.121529032258062</v>
          </cell>
          <cell r="AK252">
            <v>51.711783870967764</v>
          </cell>
          <cell r="AL252">
            <v>317.44377741935472</v>
          </cell>
          <cell r="AM252">
            <v>43.925009677419332</v>
          </cell>
          <cell r="AN252">
            <v>480.6695064516129</v>
          </cell>
          <cell r="AO252">
            <v>681.14526129032265</v>
          </cell>
        </row>
        <row r="253">
          <cell r="C253">
            <v>282.5564</v>
          </cell>
          <cell r="D253">
            <v>35.534399999999998</v>
          </cell>
          <cell r="E253">
            <v>777.98559999999998</v>
          </cell>
          <cell r="F253">
            <v>11.413399999999999</v>
          </cell>
          <cell r="G253">
            <v>121.211</v>
          </cell>
          <cell r="H253">
            <v>3.6499999999999998E-2</v>
          </cell>
          <cell r="I253">
            <v>14.349600000000001</v>
          </cell>
          <cell r="J253">
            <v>65.663600000000002</v>
          </cell>
          <cell r="K253">
            <v>533.91999999999996</v>
          </cell>
          <cell r="L253">
            <v>31.250499999999999</v>
          </cell>
          <cell r="M253">
            <v>5.4238999999999997</v>
          </cell>
          <cell r="N253">
            <v>620.85609999999997</v>
          </cell>
          <cell r="O253">
            <v>29.3873</v>
          </cell>
          <cell r="P253">
            <v>25.2529</v>
          </cell>
          <cell r="Q253">
            <v>345.72859999999997</v>
          </cell>
          <cell r="R253">
            <v>3.6284000000000001</v>
          </cell>
          <cell r="S253">
            <v>857.01440000000002</v>
          </cell>
          <cell r="T253">
            <v>133.47999999999999</v>
          </cell>
          <cell r="U253">
            <v>41.503399999999999</v>
          </cell>
          <cell r="V253">
            <v>221.88220000000001</v>
          </cell>
          <cell r="W253">
            <v>250.0033</v>
          </cell>
          <cell r="X253">
            <v>60.609099999999998</v>
          </cell>
          <cell r="Y253">
            <v>126.3081</v>
          </cell>
          <cell r="Z253">
            <v>2.4388999999999998</v>
          </cell>
          <cell r="AA253">
            <v>1.8153999999999999</v>
          </cell>
          <cell r="AB253">
            <v>306.77199999999999</v>
          </cell>
          <cell r="AC253">
            <v>11.264099999999999</v>
          </cell>
          <cell r="AD253">
            <v>3.9E-2</v>
          </cell>
          <cell r="AE253">
            <v>10.2677</v>
          </cell>
          <cell r="AF253">
            <v>19.269500000000001</v>
          </cell>
          <cell r="AG253">
            <v>1.2783</v>
          </cell>
          <cell r="AH253">
            <v>82.237799999999993</v>
          </cell>
          <cell r="AI253">
            <v>74.542100000000005</v>
          </cell>
          <cell r="AJ253">
            <v>14.2464</v>
          </cell>
          <cell r="AK253">
            <v>51.2836</v>
          </cell>
          <cell r="AL253">
            <v>322.42919999999998</v>
          </cell>
          <cell r="AM253">
            <v>45.003599999999999</v>
          </cell>
          <cell r="AN253">
            <v>488.96390000000002</v>
          </cell>
          <cell r="AO253">
            <v>687.80989999999997</v>
          </cell>
        </row>
        <row r="254">
          <cell r="C254">
            <v>282.5564</v>
          </cell>
          <cell r="D254">
            <v>35.534399999999998</v>
          </cell>
          <cell r="E254">
            <v>777.98559999999998</v>
          </cell>
          <cell r="F254">
            <v>11.413399999999999</v>
          </cell>
          <cell r="G254">
            <v>121.211</v>
          </cell>
          <cell r="H254">
            <v>3.6499999999999998E-2</v>
          </cell>
          <cell r="I254">
            <v>14.349600000000001</v>
          </cell>
          <cell r="J254">
            <v>65.663600000000002</v>
          </cell>
          <cell r="K254">
            <v>533.91999999999996</v>
          </cell>
          <cell r="L254">
            <v>31.250499999999999</v>
          </cell>
          <cell r="M254">
            <v>5.4238999999999997</v>
          </cell>
          <cell r="N254">
            <v>620.85609999999997</v>
          </cell>
          <cell r="O254">
            <v>29.3873</v>
          </cell>
          <cell r="P254">
            <v>25.2529</v>
          </cell>
          <cell r="Q254">
            <v>345.72859999999997</v>
          </cell>
          <cell r="R254">
            <v>3.6284000000000001</v>
          </cell>
          <cell r="S254">
            <v>857.01440000000002</v>
          </cell>
          <cell r="T254">
            <v>133.47999999999999</v>
          </cell>
          <cell r="U254">
            <v>41.503399999999999</v>
          </cell>
          <cell r="V254">
            <v>221.88220000000001</v>
          </cell>
          <cell r="W254">
            <v>250.0033</v>
          </cell>
          <cell r="X254">
            <v>60.609099999999998</v>
          </cell>
          <cell r="Y254">
            <v>126.3081</v>
          </cell>
          <cell r="Z254">
            <v>2.4388999999999998</v>
          </cell>
          <cell r="AA254">
            <v>1.8153999999999999</v>
          </cell>
          <cell r="AB254">
            <v>306.77199999999999</v>
          </cell>
          <cell r="AC254">
            <v>11.264099999999999</v>
          </cell>
          <cell r="AD254">
            <v>3.9E-2</v>
          </cell>
          <cell r="AE254">
            <v>10.2677</v>
          </cell>
          <cell r="AF254">
            <v>19.269500000000001</v>
          </cell>
          <cell r="AG254">
            <v>1.2783</v>
          </cell>
          <cell r="AH254">
            <v>82.237799999999993</v>
          </cell>
          <cell r="AI254">
            <v>74.542100000000005</v>
          </cell>
          <cell r="AJ254">
            <v>14.2464</v>
          </cell>
          <cell r="AK254">
            <v>51.2836</v>
          </cell>
          <cell r="AL254">
            <v>322.42919999999998</v>
          </cell>
          <cell r="AM254">
            <v>45.003599999999999</v>
          </cell>
          <cell r="AN254">
            <v>488.96390000000002</v>
          </cell>
          <cell r="AO254">
            <v>687.80989999999997</v>
          </cell>
        </row>
        <row r="255">
          <cell r="C255">
            <v>282.5564</v>
          </cell>
          <cell r="D255">
            <v>35.534399999999998</v>
          </cell>
          <cell r="E255">
            <v>777.98559999999998</v>
          </cell>
          <cell r="F255">
            <v>11.413399999999999</v>
          </cell>
          <cell r="G255">
            <v>121.211</v>
          </cell>
          <cell r="H255">
            <v>3.6499999999999998E-2</v>
          </cell>
          <cell r="I255">
            <v>14.349600000000001</v>
          </cell>
          <cell r="J255">
            <v>65.663600000000002</v>
          </cell>
          <cell r="K255">
            <v>533.91999999999996</v>
          </cell>
          <cell r="L255">
            <v>31.250499999999999</v>
          </cell>
          <cell r="M255">
            <v>5.4238999999999997</v>
          </cell>
          <cell r="N255">
            <v>620.85609999999997</v>
          </cell>
          <cell r="O255">
            <v>29.3873</v>
          </cell>
          <cell r="P255">
            <v>25.2529</v>
          </cell>
          <cell r="Q255">
            <v>345.72859999999997</v>
          </cell>
          <cell r="R255">
            <v>3.6284000000000001</v>
          </cell>
          <cell r="S255">
            <v>857.01440000000002</v>
          </cell>
          <cell r="T255">
            <v>133.47999999999999</v>
          </cell>
          <cell r="U255">
            <v>41.503399999999999</v>
          </cell>
          <cell r="V255">
            <v>221.88220000000001</v>
          </cell>
          <cell r="W255">
            <v>250.0033</v>
          </cell>
          <cell r="X255">
            <v>60.609099999999998</v>
          </cell>
          <cell r="Y255">
            <v>126.3081</v>
          </cell>
          <cell r="Z255">
            <v>2.4388999999999998</v>
          </cell>
          <cell r="AA255">
            <v>1.8153999999999999</v>
          </cell>
          <cell r="AB255">
            <v>306.77199999999999</v>
          </cell>
          <cell r="AC255">
            <v>11.264099999999999</v>
          </cell>
          <cell r="AD255">
            <v>3.9E-2</v>
          </cell>
          <cell r="AE255">
            <v>10.2677</v>
          </cell>
          <cell r="AF255">
            <v>19.269500000000001</v>
          </cell>
          <cell r="AG255">
            <v>1.2783</v>
          </cell>
          <cell r="AH255">
            <v>82.237799999999993</v>
          </cell>
          <cell r="AI255">
            <v>74.542100000000005</v>
          </cell>
          <cell r="AJ255">
            <v>14.2464</v>
          </cell>
          <cell r="AK255">
            <v>51.2836</v>
          </cell>
          <cell r="AL255">
            <v>322.42919999999998</v>
          </cell>
          <cell r="AM255">
            <v>45.003599999999999</v>
          </cell>
          <cell r="AN255">
            <v>488.96390000000002</v>
          </cell>
          <cell r="AO255">
            <v>687.80989999999997</v>
          </cell>
        </row>
        <row r="256">
          <cell r="C256">
            <v>281.20299999999997</v>
          </cell>
          <cell r="D256">
            <v>35.200699999999998</v>
          </cell>
          <cell r="E256">
            <v>776.86</v>
          </cell>
          <cell r="F256">
            <v>11.413399999999999</v>
          </cell>
          <cell r="G256">
            <v>120.0727</v>
          </cell>
          <cell r="H256">
            <v>3.6400000000000002E-2</v>
          </cell>
          <cell r="I256">
            <v>14.2149</v>
          </cell>
          <cell r="J256">
            <v>65.065299999999993</v>
          </cell>
          <cell r="K256">
            <v>533.91999999999996</v>
          </cell>
          <cell r="L256">
            <v>30.957000000000001</v>
          </cell>
          <cell r="M256">
            <v>5.4047000000000001</v>
          </cell>
          <cell r="N256">
            <v>615.02589999999998</v>
          </cell>
          <cell r="O256">
            <v>29.1114</v>
          </cell>
          <cell r="P256">
            <v>25.015699999999999</v>
          </cell>
          <cell r="Q256">
            <v>344.13659999999999</v>
          </cell>
          <cell r="R256">
            <v>3.6259000000000001</v>
          </cell>
          <cell r="S256">
            <v>861.16129999999998</v>
          </cell>
          <cell r="T256">
            <v>133.47999999999999</v>
          </cell>
          <cell r="U256">
            <v>41.503399999999999</v>
          </cell>
          <cell r="V256">
            <v>219.79849999999999</v>
          </cell>
          <cell r="W256">
            <v>247.65559999999999</v>
          </cell>
          <cell r="X256">
            <v>60.316600000000001</v>
          </cell>
          <cell r="Y256">
            <v>126.18129999999999</v>
          </cell>
          <cell r="Z256">
            <v>2.4159999999999999</v>
          </cell>
          <cell r="AA256">
            <v>1.8153999999999999</v>
          </cell>
          <cell r="AB256">
            <v>306.91430000000003</v>
          </cell>
          <cell r="AC256">
            <v>11.1671</v>
          </cell>
          <cell r="AD256">
            <v>3.8199999999999998E-2</v>
          </cell>
          <cell r="AE256">
            <v>10.2677</v>
          </cell>
          <cell r="AF256">
            <v>19.244</v>
          </cell>
          <cell r="AG256">
            <v>1.2703</v>
          </cell>
          <cell r="AH256">
            <v>81.465599999999995</v>
          </cell>
          <cell r="AI256">
            <v>73.842100000000002</v>
          </cell>
          <cell r="AJ256">
            <v>14.155900000000001</v>
          </cell>
          <cell r="AK256">
            <v>50.933500000000002</v>
          </cell>
          <cell r="AL256">
            <v>319.59109999999998</v>
          </cell>
          <cell r="AM256">
            <v>44.8825</v>
          </cell>
          <cell r="AN256">
            <v>484.37220000000002</v>
          </cell>
          <cell r="AO256">
            <v>687.80989999999997</v>
          </cell>
        </row>
        <row r="257">
          <cell r="C257">
            <v>279.01560000000001</v>
          </cell>
          <cell r="D257">
            <v>34.815399999999997</v>
          </cell>
          <cell r="E257">
            <v>773.06719999999996</v>
          </cell>
          <cell r="F257">
            <v>11.4168</v>
          </cell>
          <cell r="G257">
            <v>118.75830000000001</v>
          </cell>
          <cell r="H257">
            <v>3.6299999999999999E-2</v>
          </cell>
          <cell r="I257">
            <v>14.0593</v>
          </cell>
          <cell r="J257">
            <v>64.356499999999997</v>
          </cell>
          <cell r="K257">
            <v>534.08000000000004</v>
          </cell>
          <cell r="L257">
            <v>30.618099999999998</v>
          </cell>
          <cell r="M257">
            <v>5.3658999999999999</v>
          </cell>
          <cell r="N257">
            <v>608.29309999999998</v>
          </cell>
          <cell r="O257">
            <v>28.7927</v>
          </cell>
          <cell r="P257">
            <v>24.741900000000001</v>
          </cell>
          <cell r="Q257">
            <v>344.67930000000001</v>
          </cell>
          <cell r="R257">
            <v>3.6269999999999998</v>
          </cell>
          <cell r="S257">
            <v>857.2713</v>
          </cell>
          <cell r="T257">
            <v>133.52000000000001</v>
          </cell>
          <cell r="U257">
            <v>41.521599999999999</v>
          </cell>
          <cell r="V257">
            <v>217.39240000000001</v>
          </cell>
          <cell r="W257">
            <v>244.94450000000001</v>
          </cell>
          <cell r="X257">
            <v>60.161999999999999</v>
          </cell>
          <cell r="Y257">
            <v>125.46680000000001</v>
          </cell>
          <cell r="Z257">
            <v>2.3896000000000002</v>
          </cell>
          <cell r="AA257">
            <v>1.8134999999999999</v>
          </cell>
          <cell r="AB257">
            <v>305.97800000000001</v>
          </cell>
          <cell r="AC257">
            <v>11.0535</v>
          </cell>
          <cell r="AD257">
            <v>3.7400000000000003E-2</v>
          </cell>
          <cell r="AE257">
            <v>10.270799999999999</v>
          </cell>
          <cell r="AF257">
            <v>18.9986</v>
          </cell>
          <cell r="AG257">
            <v>1.2706999999999999</v>
          </cell>
          <cell r="AH257">
            <v>80.573700000000002</v>
          </cell>
          <cell r="AI257">
            <v>73.033699999999996</v>
          </cell>
          <cell r="AJ257">
            <v>14.03</v>
          </cell>
          <cell r="AK257">
            <v>50.1554</v>
          </cell>
          <cell r="AL257">
            <v>316.1968</v>
          </cell>
          <cell r="AM257">
            <v>44.731099999999998</v>
          </cell>
          <cell r="AN257">
            <v>479.06979999999999</v>
          </cell>
          <cell r="AO257">
            <v>682.45360000000005</v>
          </cell>
        </row>
        <row r="258">
          <cell r="C258">
            <v>277.95830000000001</v>
          </cell>
          <cell r="D258">
            <v>34.501600000000003</v>
          </cell>
          <cell r="E258">
            <v>772.20680000000004</v>
          </cell>
          <cell r="F258">
            <v>11.4145</v>
          </cell>
          <cell r="G258">
            <v>117.68810000000001</v>
          </cell>
          <cell r="H258">
            <v>3.6299999999999999E-2</v>
          </cell>
          <cell r="I258">
            <v>13.932600000000001</v>
          </cell>
          <cell r="J258">
            <v>63.784300000000002</v>
          </cell>
          <cell r="K258">
            <v>533.97</v>
          </cell>
          <cell r="L258">
            <v>30.342199999999998</v>
          </cell>
          <cell r="M258">
            <v>5.3535000000000004</v>
          </cell>
          <cell r="N258">
            <v>602.8116</v>
          </cell>
          <cell r="O258">
            <v>28.533200000000001</v>
          </cell>
          <cell r="P258">
            <v>24.518899999999999</v>
          </cell>
          <cell r="Q258">
            <v>342.18880000000001</v>
          </cell>
          <cell r="R258">
            <v>3.6263000000000001</v>
          </cell>
          <cell r="S258">
            <v>854.35199999999998</v>
          </cell>
          <cell r="T258">
            <v>133.49250000000001</v>
          </cell>
          <cell r="U258">
            <v>41.505000000000003</v>
          </cell>
          <cell r="V258">
            <v>215.43340000000001</v>
          </cell>
          <cell r="W258">
            <v>242.7372</v>
          </cell>
          <cell r="X258">
            <v>59.864199999999997</v>
          </cell>
          <cell r="Y258">
            <v>126.06619999999999</v>
          </cell>
          <cell r="Z258">
            <v>2.3681000000000001</v>
          </cell>
          <cell r="AA258">
            <v>1.8130999999999999</v>
          </cell>
          <cell r="AB258">
            <v>305.54300000000001</v>
          </cell>
          <cell r="AC258">
            <v>10.9726</v>
          </cell>
          <cell r="AD258">
            <v>3.7600000000000001E-2</v>
          </cell>
          <cell r="AE258">
            <v>10.268700000000001</v>
          </cell>
          <cell r="AF258">
            <v>18.864100000000001</v>
          </cell>
          <cell r="AG258">
            <v>1.2704</v>
          </cell>
          <cell r="AH258">
            <v>79.847700000000003</v>
          </cell>
          <cell r="AI258">
            <v>72.375600000000006</v>
          </cell>
          <cell r="AJ258">
            <v>13.899900000000001</v>
          </cell>
          <cell r="AK258">
            <v>49.887300000000003</v>
          </cell>
          <cell r="AL258">
            <v>314.38499999999999</v>
          </cell>
          <cell r="AM258">
            <v>44.398499999999999</v>
          </cell>
          <cell r="AN258">
            <v>474.7527</v>
          </cell>
          <cell r="AO258">
            <v>679.78440000000001</v>
          </cell>
        </row>
        <row r="259">
          <cell r="C259">
            <v>278.08199999999999</v>
          </cell>
          <cell r="D259">
            <v>34.359400000000001</v>
          </cell>
          <cell r="E259">
            <v>773.93190000000004</v>
          </cell>
          <cell r="F259">
            <v>11.413600000000001</v>
          </cell>
          <cell r="G259">
            <v>117.2028</v>
          </cell>
          <cell r="H259">
            <v>3.6299999999999999E-2</v>
          </cell>
          <cell r="I259">
            <v>13.8751</v>
          </cell>
          <cell r="J259">
            <v>63.527200000000001</v>
          </cell>
          <cell r="K259">
            <v>533.92999999999995</v>
          </cell>
          <cell r="L259">
            <v>30.217099999999999</v>
          </cell>
          <cell r="M259">
            <v>5.3243</v>
          </cell>
          <cell r="N259">
            <v>600.32579999999996</v>
          </cell>
          <cell r="O259">
            <v>28.415600000000001</v>
          </cell>
          <cell r="P259">
            <v>24.4178</v>
          </cell>
          <cell r="Q259">
            <v>343.00279999999998</v>
          </cell>
          <cell r="R259">
            <v>3.6259999999999999</v>
          </cell>
          <cell r="S259">
            <v>848.85530000000006</v>
          </cell>
          <cell r="T259">
            <v>133.48249999999999</v>
          </cell>
          <cell r="U259">
            <v>41.502800000000001</v>
          </cell>
          <cell r="V259">
            <v>214.54499999999999</v>
          </cell>
          <cell r="W259">
            <v>241.7363</v>
          </cell>
          <cell r="X259">
            <v>59.4786</v>
          </cell>
          <cell r="Y259">
            <v>125.6865</v>
          </cell>
          <cell r="Z259">
            <v>2.3582999999999998</v>
          </cell>
          <cell r="AA259">
            <v>1.8129999999999999</v>
          </cell>
          <cell r="AB259">
            <v>304.69490000000002</v>
          </cell>
          <cell r="AC259">
            <v>10.936</v>
          </cell>
          <cell r="AD259">
            <v>3.8100000000000002E-2</v>
          </cell>
          <cell r="AE259">
            <v>10.267899999999999</v>
          </cell>
          <cell r="AF259">
            <v>18.757999999999999</v>
          </cell>
          <cell r="AG259">
            <v>1.2704</v>
          </cell>
          <cell r="AH259">
            <v>79.5184</v>
          </cell>
          <cell r="AI259">
            <v>72.077100000000002</v>
          </cell>
          <cell r="AJ259">
            <v>13.860099999999999</v>
          </cell>
          <cell r="AK259">
            <v>50.020600000000002</v>
          </cell>
          <cell r="AL259">
            <v>312.79860000000002</v>
          </cell>
          <cell r="AM259">
            <v>44.0383</v>
          </cell>
          <cell r="AN259">
            <v>472.79500000000002</v>
          </cell>
          <cell r="AO259">
            <v>678.60350000000005</v>
          </cell>
        </row>
        <row r="260">
          <cell r="C260">
            <v>277.39670000000001</v>
          </cell>
          <cell r="D260">
            <v>34.738300000000002</v>
          </cell>
          <cell r="E260">
            <v>775.86419999999998</v>
          </cell>
          <cell r="F260">
            <v>11.4145</v>
          </cell>
          <cell r="G260">
            <v>118.4956</v>
          </cell>
          <cell r="H260">
            <v>3.6299999999999999E-2</v>
          </cell>
          <cell r="I260">
            <v>14.0282</v>
          </cell>
          <cell r="J260">
            <v>64.226200000000006</v>
          </cell>
          <cell r="K260">
            <v>533.97</v>
          </cell>
          <cell r="L260">
            <v>30.5504</v>
          </cell>
          <cell r="M260">
            <v>5.3559000000000001</v>
          </cell>
          <cell r="N260">
            <v>606.94740000000002</v>
          </cell>
          <cell r="O260">
            <v>28.728999999999999</v>
          </cell>
          <cell r="P260">
            <v>24.687200000000001</v>
          </cell>
          <cell r="Q260">
            <v>342.85610000000003</v>
          </cell>
          <cell r="R260">
            <v>3.6263000000000001</v>
          </cell>
          <cell r="S260">
            <v>848.91890000000001</v>
          </cell>
          <cell r="T260">
            <v>133.49250000000001</v>
          </cell>
          <cell r="U260">
            <v>41.506</v>
          </cell>
          <cell r="V260">
            <v>216.91149999999999</v>
          </cell>
          <cell r="W260">
            <v>244.40260000000001</v>
          </cell>
          <cell r="X260">
            <v>59.919800000000002</v>
          </cell>
          <cell r="Y260">
            <v>126.2406</v>
          </cell>
          <cell r="Z260">
            <v>2.3843000000000001</v>
          </cell>
          <cell r="AA260">
            <v>1.8144</v>
          </cell>
          <cell r="AB260">
            <v>304.5231</v>
          </cell>
          <cell r="AC260">
            <v>11.059900000000001</v>
          </cell>
          <cell r="AD260">
            <v>3.8100000000000002E-2</v>
          </cell>
          <cell r="AE260">
            <v>10.268700000000001</v>
          </cell>
          <cell r="AF260">
            <v>18.8855</v>
          </cell>
          <cell r="AG260">
            <v>1.2704</v>
          </cell>
          <cell r="AH260">
            <v>80.395499999999998</v>
          </cell>
          <cell r="AI260">
            <v>72.872100000000003</v>
          </cell>
          <cell r="AJ260">
            <v>13.9953</v>
          </cell>
          <cell r="AK260">
            <v>50.343299999999999</v>
          </cell>
          <cell r="AL260">
            <v>316.18599999999998</v>
          </cell>
          <cell r="AM260">
            <v>44.129399999999997</v>
          </cell>
          <cell r="AN260">
            <v>478.00990000000002</v>
          </cell>
          <cell r="AO260">
            <v>680.70219999999995</v>
          </cell>
        </row>
        <row r="261">
          <cell r="C261">
            <v>277.39670000000001</v>
          </cell>
          <cell r="D261">
            <v>34.738300000000002</v>
          </cell>
          <cell r="E261">
            <v>775.86419999999998</v>
          </cell>
          <cell r="F261">
            <v>11.4145</v>
          </cell>
          <cell r="G261">
            <v>118.4956</v>
          </cell>
          <cell r="H261">
            <v>3.6299999999999999E-2</v>
          </cell>
          <cell r="I261">
            <v>14.0282</v>
          </cell>
          <cell r="J261">
            <v>64.226200000000006</v>
          </cell>
          <cell r="K261">
            <v>533.97</v>
          </cell>
          <cell r="L261">
            <v>30.5504</v>
          </cell>
          <cell r="M261">
            <v>5.3559000000000001</v>
          </cell>
          <cell r="N261">
            <v>606.94740000000002</v>
          </cell>
          <cell r="O261">
            <v>28.728999999999999</v>
          </cell>
          <cell r="P261">
            <v>24.687200000000001</v>
          </cell>
          <cell r="Q261">
            <v>342.85610000000003</v>
          </cell>
          <cell r="R261">
            <v>3.6263000000000001</v>
          </cell>
          <cell r="S261">
            <v>848.91890000000001</v>
          </cell>
          <cell r="T261">
            <v>133.49250000000001</v>
          </cell>
          <cell r="U261">
            <v>41.506</v>
          </cell>
          <cell r="V261">
            <v>216.91149999999999</v>
          </cell>
          <cell r="W261">
            <v>244.40260000000001</v>
          </cell>
          <cell r="X261">
            <v>59.919800000000002</v>
          </cell>
          <cell r="Y261">
            <v>126.2406</v>
          </cell>
          <cell r="Z261">
            <v>2.3843000000000001</v>
          </cell>
          <cell r="AA261">
            <v>1.8144</v>
          </cell>
          <cell r="AB261">
            <v>304.5231</v>
          </cell>
          <cell r="AC261">
            <v>11.059900000000001</v>
          </cell>
          <cell r="AD261">
            <v>3.8100000000000002E-2</v>
          </cell>
          <cell r="AE261">
            <v>10.268700000000001</v>
          </cell>
          <cell r="AF261">
            <v>18.8855</v>
          </cell>
          <cell r="AG261">
            <v>1.2704</v>
          </cell>
          <cell r="AH261">
            <v>80.395499999999998</v>
          </cell>
          <cell r="AI261">
            <v>72.872100000000003</v>
          </cell>
          <cell r="AJ261">
            <v>13.9953</v>
          </cell>
          <cell r="AK261">
            <v>50.343299999999999</v>
          </cell>
          <cell r="AL261">
            <v>316.18599999999998</v>
          </cell>
          <cell r="AM261">
            <v>44.129399999999997</v>
          </cell>
          <cell r="AN261">
            <v>478.00990000000002</v>
          </cell>
          <cell r="AO261">
            <v>680.70219999999995</v>
          </cell>
        </row>
        <row r="262">
          <cell r="C262">
            <v>277.39670000000001</v>
          </cell>
          <cell r="D262">
            <v>34.738300000000002</v>
          </cell>
          <cell r="E262">
            <v>775.86419999999998</v>
          </cell>
          <cell r="F262">
            <v>11.4145</v>
          </cell>
          <cell r="G262">
            <v>118.4956</v>
          </cell>
          <cell r="H262">
            <v>3.6299999999999999E-2</v>
          </cell>
          <cell r="I262">
            <v>14.0282</v>
          </cell>
          <cell r="J262">
            <v>64.226200000000006</v>
          </cell>
          <cell r="K262">
            <v>533.97</v>
          </cell>
          <cell r="L262">
            <v>30.5504</v>
          </cell>
          <cell r="M262">
            <v>5.3559000000000001</v>
          </cell>
          <cell r="N262">
            <v>606.94740000000002</v>
          </cell>
          <cell r="O262">
            <v>28.728999999999999</v>
          </cell>
          <cell r="P262">
            <v>24.687200000000001</v>
          </cell>
          <cell r="Q262">
            <v>342.85610000000003</v>
          </cell>
          <cell r="R262">
            <v>3.6263000000000001</v>
          </cell>
          <cell r="S262">
            <v>848.91890000000001</v>
          </cell>
          <cell r="T262">
            <v>133.49250000000001</v>
          </cell>
          <cell r="U262">
            <v>41.506</v>
          </cell>
          <cell r="V262">
            <v>216.91149999999999</v>
          </cell>
          <cell r="W262">
            <v>244.40260000000001</v>
          </cell>
          <cell r="X262">
            <v>59.919800000000002</v>
          </cell>
          <cell r="Y262">
            <v>126.2406</v>
          </cell>
          <cell r="Z262">
            <v>2.3843000000000001</v>
          </cell>
          <cell r="AA262">
            <v>1.8144</v>
          </cell>
          <cell r="AB262">
            <v>304.5231</v>
          </cell>
          <cell r="AC262">
            <v>11.059900000000001</v>
          </cell>
          <cell r="AD262">
            <v>3.8100000000000002E-2</v>
          </cell>
          <cell r="AE262">
            <v>10.268700000000001</v>
          </cell>
          <cell r="AF262">
            <v>18.8855</v>
          </cell>
          <cell r="AG262">
            <v>1.2704</v>
          </cell>
          <cell r="AH262">
            <v>80.395499999999998</v>
          </cell>
          <cell r="AI262">
            <v>72.872100000000003</v>
          </cell>
          <cell r="AJ262">
            <v>13.9953</v>
          </cell>
          <cell r="AK262">
            <v>50.343299999999999</v>
          </cell>
          <cell r="AL262">
            <v>316.18599999999998</v>
          </cell>
          <cell r="AM262">
            <v>44.129399999999997</v>
          </cell>
          <cell r="AN262">
            <v>478.00990000000002</v>
          </cell>
          <cell r="AO262">
            <v>680.70219999999995</v>
          </cell>
        </row>
        <row r="263">
          <cell r="C263">
            <v>274.0419</v>
          </cell>
          <cell r="D263">
            <v>35.1188</v>
          </cell>
          <cell r="E263">
            <v>782.96420000000001</v>
          </cell>
          <cell r="F263">
            <v>11.4183</v>
          </cell>
          <cell r="G263">
            <v>119.79340000000001</v>
          </cell>
          <cell r="H263">
            <v>3.6200000000000003E-2</v>
          </cell>
          <cell r="I263">
            <v>14.181800000000001</v>
          </cell>
          <cell r="J263">
            <v>64.936599999999999</v>
          </cell>
          <cell r="K263">
            <v>534.15</v>
          </cell>
          <cell r="L263">
            <v>30.885000000000002</v>
          </cell>
          <cell r="M263">
            <v>5.3723999999999998</v>
          </cell>
          <cell r="N263">
            <v>613.59519999999998</v>
          </cell>
          <cell r="O263">
            <v>29.043600000000001</v>
          </cell>
          <cell r="P263">
            <v>24.9575</v>
          </cell>
          <cell r="Q263">
            <v>340.91390000000001</v>
          </cell>
          <cell r="R263">
            <v>3.6214</v>
          </cell>
          <cell r="S263">
            <v>851.91390000000001</v>
          </cell>
          <cell r="T263">
            <v>133.53749999999999</v>
          </cell>
          <cell r="U263">
            <v>41.509</v>
          </cell>
          <cell r="V263">
            <v>219.28720000000001</v>
          </cell>
          <cell r="W263">
            <v>247.0795</v>
          </cell>
          <cell r="X263">
            <v>60.386800000000001</v>
          </cell>
          <cell r="Y263">
            <v>127.1464</v>
          </cell>
          <cell r="Z263">
            <v>2.4104000000000001</v>
          </cell>
          <cell r="AA263">
            <v>1.8149999999999999</v>
          </cell>
          <cell r="AB263">
            <v>305.40699999999998</v>
          </cell>
          <cell r="AC263">
            <v>11.179</v>
          </cell>
          <cell r="AD263">
            <v>3.7499999999999999E-2</v>
          </cell>
          <cell r="AE263">
            <v>10.2721</v>
          </cell>
          <cell r="AF263">
            <v>19.101400000000002</v>
          </cell>
          <cell r="AG263">
            <v>1.2652000000000001</v>
          </cell>
          <cell r="AH263">
            <v>81.2761</v>
          </cell>
          <cell r="AI263">
            <v>73.670299999999997</v>
          </cell>
          <cell r="AJ263">
            <v>14.1494</v>
          </cell>
          <cell r="AK263">
            <v>50.651499999999999</v>
          </cell>
          <cell r="AL263">
            <v>319.07920000000001</v>
          </cell>
          <cell r="AM263">
            <v>44.314100000000003</v>
          </cell>
          <cell r="AN263">
            <v>483.24549999999999</v>
          </cell>
          <cell r="AO263">
            <v>684.47339999999997</v>
          </cell>
        </row>
        <row r="264">
          <cell r="C264">
            <v>274.37450000000001</v>
          </cell>
          <cell r="D264">
            <v>34.8005</v>
          </cell>
          <cell r="E264">
            <v>777.88469999999995</v>
          </cell>
          <cell r="F264">
            <v>11.419600000000001</v>
          </cell>
          <cell r="G264">
            <v>118.7077</v>
          </cell>
          <cell r="H264">
            <v>3.61E-2</v>
          </cell>
          <cell r="I264">
            <v>14.0533</v>
          </cell>
          <cell r="J264">
            <v>64.350700000000003</v>
          </cell>
          <cell r="K264">
            <v>534.21</v>
          </cell>
          <cell r="L264">
            <v>30.6051</v>
          </cell>
          <cell r="M264">
            <v>5.3319999999999999</v>
          </cell>
          <cell r="N264">
            <v>608.03420000000006</v>
          </cell>
          <cell r="O264">
            <v>28.7804</v>
          </cell>
          <cell r="P264">
            <v>24.731400000000001</v>
          </cell>
          <cell r="Q264">
            <v>342.4384</v>
          </cell>
          <cell r="R264">
            <v>3.6217999999999999</v>
          </cell>
          <cell r="S264">
            <v>856.10580000000004</v>
          </cell>
          <cell r="T264">
            <v>133.55250000000001</v>
          </cell>
          <cell r="U264">
            <v>41.514899999999997</v>
          </cell>
          <cell r="V264">
            <v>217.2998</v>
          </cell>
          <cell r="W264">
            <v>244.84020000000001</v>
          </cell>
          <cell r="X264">
            <v>60.257399999999997</v>
          </cell>
          <cell r="Y264">
            <v>126.5502</v>
          </cell>
          <cell r="Z264">
            <v>2.3885999999999998</v>
          </cell>
          <cell r="AA264">
            <v>1.8146</v>
          </cell>
          <cell r="AB264">
            <v>304.3897</v>
          </cell>
          <cell r="AC264">
            <v>11.0618</v>
          </cell>
          <cell r="AD264">
            <v>3.73E-2</v>
          </cell>
          <cell r="AE264">
            <v>10.273300000000001</v>
          </cell>
          <cell r="AF264">
            <v>19.019200000000001</v>
          </cell>
          <cell r="AG264">
            <v>1.2653000000000001</v>
          </cell>
          <cell r="AH264">
            <v>80.539500000000004</v>
          </cell>
          <cell r="AI264">
            <v>73.002600000000001</v>
          </cell>
          <cell r="AJ264">
            <v>14.042999999999999</v>
          </cell>
          <cell r="AK264">
            <v>50.420699999999997</v>
          </cell>
          <cell r="AL264">
            <v>316.16649999999998</v>
          </cell>
          <cell r="AM264">
            <v>43.812100000000001</v>
          </cell>
          <cell r="AN264">
            <v>478.86579999999998</v>
          </cell>
          <cell r="AO264">
            <v>680.77549999999997</v>
          </cell>
        </row>
        <row r="265">
          <cell r="C265">
            <v>275.25439999999998</v>
          </cell>
          <cell r="D265">
            <v>35.142200000000003</v>
          </cell>
          <cell r="E265">
            <v>782.97749999999996</v>
          </cell>
          <cell r="F265">
            <v>11.419600000000001</v>
          </cell>
          <cell r="G265">
            <v>119.87309999999999</v>
          </cell>
          <cell r="H265">
            <v>3.61E-2</v>
          </cell>
          <cell r="I265">
            <v>14.1913</v>
          </cell>
          <cell r="J265">
            <v>64.966700000000003</v>
          </cell>
          <cell r="K265">
            <v>534.21</v>
          </cell>
          <cell r="L265">
            <v>30.9056</v>
          </cell>
          <cell r="M265">
            <v>5.3634000000000004</v>
          </cell>
          <cell r="N265">
            <v>614.00329999999997</v>
          </cell>
          <cell r="O265">
            <v>29.062999999999999</v>
          </cell>
          <cell r="P265">
            <v>24.9741</v>
          </cell>
          <cell r="Q265">
            <v>341.7192</v>
          </cell>
          <cell r="R265">
            <v>3.6217999999999999</v>
          </cell>
          <cell r="S265">
            <v>852.00959999999998</v>
          </cell>
          <cell r="T265">
            <v>133.55250000000001</v>
          </cell>
          <cell r="U265">
            <v>41.5017</v>
          </cell>
          <cell r="V265">
            <v>219.4331</v>
          </cell>
          <cell r="W265">
            <v>247.24379999999999</v>
          </cell>
          <cell r="X265">
            <v>60.544199999999996</v>
          </cell>
          <cell r="Y265">
            <v>125.91249999999999</v>
          </cell>
          <cell r="Z265">
            <v>2.4119999999999999</v>
          </cell>
          <cell r="AA265">
            <v>1.8140000000000001</v>
          </cell>
          <cell r="AB265">
            <v>307.57339999999999</v>
          </cell>
          <cell r="AC265">
            <v>11.154199999999999</v>
          </cell>
          <cell r="AD265">
            <v>3.6600000000000001E-2</v>
          </cell>
          <cell r="AE265">
            <v>10.273300000000001</v>
          </cell>
          <cell r="AF265">
            <v>18.889299999999999</v>
          </cell>
          <cell r="AG265">
            <v>1.2653000000000001</v>
          </cell>
          <cell r="AH265">
            <v>81.330100000000002</v>
          </cell>
          <cell r="AI265">
            <v>73.719300000000004</v>
          </cell>
          <cell r="AJ265">
            <v>14.1431</v>
          </cell>
          <cell r="AK265">
            <v>50.493099999999998</v>
          </cell>
          <cell r="AL265">
            <v>321.73450000000003</v>
          </cell>
          <cell r="AM265">
            <v>44.712600000000002</v>
          </cell>
          <cell r="AN265">
            <v>483.56689999999998</v>
          </cell>
          <cell r="AO265">
            <v>685.36260000000004</v>
          </cell>
        </row>
        <row r="266">
          <cell r="C266">
            <v>274.88740000000001</v>
          </cell>
          <cell r="D266">
            <v>35.173200000000001</v>
          </cell>
          <cell r="E266">
            <v>784.55870000000004</v>
          </cell>
          <cell r="F266">
            <v>11.419600000000001</v>
          </cell>
          <cell r="G266">
            <v>119.979</v>
          </cell>
          <cell r="H266">
            <v>3.6200000000000003E-2</v>
          </cell>
          <cell r="I266">
            <v>14.203799999999999</v>
          </cell>
          <cell r="J266">
            <v>65.020700000000005</v>
          </cell>
          <cell r="K266">
            <v>534.21</v>
          </cell>
          <cell r="L266">
            <v>30.9329</v>
          </cell>
          <cell r="M266">
            <v>5.3516000000000004</v>
          </cell>
          <cell r="N266">
            <v>614.54589999999996</v>
          </cell>
          <cell r="O266">
            <v>29.0886</v>
          </cell>
          <cell r="P266">
            <v>24.996200000000002</v>
          </cell>
          <cell r="Q266">
            <v>341.85210000000001</v>
          </cell>
          <cell r="R266">
            <v>3.6217999999999999</v>
          </cell>
          <cell r="S266">
            <v>858.85850000000005</v>
          </cell>
          <cell r="T266">
            <v>133.55250000000001</v>
          </cell>
          <cell r="U266">
            <v>41.512700000000002</v>
          </cell>
          <cell r="V266">
            <v>219.62700000000001</v>
          </cell>
          <cell r="W266">
            <v>247.4623</v>
          </cell>
          <cell r="X266">
            <v>60.506799999999998</v>
          </cell>
          <cell r="Y266">
            <v>125.7226</v>
          </cell>
          <cell r="Z266">
            <v>2.4142000000000001</v>
          </cell>
          <cell r="AA266">
            <v>1.8127</v>
          </cell>
          <cell r="AB266">
            <v>307.02499999999998</v>
          </cell>
          <cell r="AC266">
            <v>11.1579</v>
          </cell>
          <cell r="AD266">
            <v>3.6200000000000003E-2</v>
          </cell>
          <cell r="AE266">
            <v>10.273300000000001</v>
          </cell>
          <cell r="AF266">
            <v>18.908200000000001</v>
          </cell>
          <cell r="AG266">
            <v>1.2653000000000001</v>
          </cell>
          <cell r="AH266">
            <v>81.402000000000001</v>
          </cell>
          <cell r="AI266">
            <v>73.784400000000005</v>
          </cell>
          <cell r="AJ266">
            <v>14.1838</v>
          </cell>
          <cell r="AK266">
            <v>50.5045</v>
          </cell>
          <cell r="AL266">
            <v>321.80470000000003</v>
          </cell>
          <cell r="AM266">
            <v>44.864100000000001</v>
          </cell>
          <cell r="AN266">
            <v>483.99430000000001</v>
          </cell>
          <cell r="AO266">
            <v>685.55079999999998</v>
          </cell>
        </row>
        <row r="267">
          <cell r="C267">
            <v>275.99650000000003</v>
          </cell>
          <cell r="D267">
            <v>35.790500000000002</v>
          </cell>
          <cell r="E267">
            <v>788.35950000000003</v>
          </cell>
          <cell r="F267">
            <v>11.419600000000001</v>
          </cell>
          <cell r="G267">
            <v>122.08459999999999</v>
          </cell>
          <cell r="H267">
            <v>3.6200000000000003E-2</v>
          </cell>
          <cell r="I267">
            <v>14.453099999999999</v>
          </cell>
          <cell r="J267">
            <v>66.16</v>
          </cell>
          <cell r="K267">
            <v>534.21</v>
          </cell>
          <cell r="L267">
            <v>31.4757</v>
          </cell>
          <cell r="M267">
            <v>5.4203000000000001</v>
          </cell>
          <cell r="N267">
            <v>625.33100000000002</v>
          </cell>
          <cell r="O267">
            <v>29.5991</v>
          </cell>
          <cell r="P267">
            <v>25.434899999999999</v>
          </cell>
          <cell r="Q267">
            <v>340.04570000000001</v>
          </cell>
          <cell r="R267">
            <v>3.6217999999999999</v>
          </cell>
          <cell r="S267">
            <v>857.47990000000004</v>
          </cell>
          <cell r="T267">
            <v>133.55250000000001</v>
          </cell>
          <cell r="U267">
            <v>41.510100000000001</v>
          </cell>
          <cell r="V267">
            <v>223.48140000000001</v>
          </cell>
          <cell r="W267">
            <v>251.80520000000001</v>
          </cell>
          <cell r="X267">
            <v>61.346299999999999</v>
          </cell>
          <cell r="Y267">
            <v>126.14960000000001</v>
          </cell>
          <cell r="Z267">
            <v>2.4565000000000001</v>
          </cell>
          <cell r="AA267">
            <v>1.8140000000000001</v>
          </cell>
          <cell r="AB267">
            <v>308.20960000000002</v>
          </cell>
          <cell r="AC267">
            <v>11.3203</v>
          </cell>
          <cell r="AD267">
            <v>3.5900000000000001E-2</v>
          </cell>
          <cell r="AE267">
            <v>10.273300000000001</v>
          </cell>
          <cell r="AF267">
            <v>19.290600000000001</v>
          </cell>
          <cell r="AG267">
            <v>1.2653000000000001</v>
          </cell>
          <cell r="AH267">
            <v>82.830600000000004</v>
          </cell>
          <cell r="AI267">
            <v>75.079300000000003</v>
          </cell>
          <cell r="AJ267">
            <v>14.4184</v>
          </cell>
          <cell r="AK267">
            <v>51.348500000000001</v>
          </cell>
          <cell r="AL267">
            <v>328.67610000000002</v>
          </cell>
          <cell r="AM267">
            <v>45.461799999999997</v>
          </cell>
          <cell r="AN267">
            <v>492.48820000000001</v>
          </cell>
          <cell r="AO267">
            <v>688.99919999999997</v>
          </cell>
        </row>
        <row r="268">
          <cell r="C268">
            <v>275.99650000000003</v>
          </cell>
          <cell r="D268">
            <v>35.790500000000002</v>
          </cell>
          <cell r="E268">
            <v>788.35950000000003</v>
          </cell>
          <cell r="F268">
            <v>11.419600000000001</v>
          </cell>
          <cell r="G268">
            <v>122.08459999999999</v>
          </cell>
          <cell r="H268">
            <v>3.6200000000000003E-2</v>
          </cell>
          <cell r="I268">
            <v>14.453099999999999</v>
          </cell>
          <cell r="J268">
            <v>66.16</v>
          </cell>
          <cell r="K268">
            <v>534.21</v>
          </cell>
          <cell r="L268">
            <v>31.4757</v>
          </cell>
          <cell r="M268">
            <v>5.4203000000000001</v>
          </cell>
          <cell r="N268">
            <v>625.33100000000002</v>
          </cell>
          <cell r="O268">
            <v>29.5991</v>
          </cell>
          <cell r="P268">
            <v>25.434899999999999</v>
          </cell>
          <cell r="Q268">
            <v>340.04570000000001</v>
          </cell>
          <cell r="R268">
            <v>3.6217999999999999</v>
          </cell>
          <cell r="S268">
            <v>857.47990000000004</v>
          </cell>
          <cell r="T268">
            <v>133.55250000000001</v>
          </cell>
          <cell r="U268">
            <v>41.510100000000001</v>
          </cell>
          <cell r="V268">
            <v>223.48140000000001</v>
          </cell>
          <cell r="W268">
            <v>251.80520000000001</v>
          </cell>
          <cell r="X268">
            <v>61.346299999999999</v>
          </cell>
          <cell r="Y268">
            <v>126.14960000000001</v>
          </cell>
          <cell r="Z268">
            <v>2.4565000000000001</v>
          </cell>
          <cell r="AA268">
            <v>1.8140000000000001</v>
          </cell>
          <cell r="AB268">
            <v>308.20960000000002</v>
          </cell>
          <cell r="AC268">
            <v>11.3203</v>
          </cell>
          <cell r="AD268">
            <v>3.5900000000000001E-2</v>
          </cell>
          <cell r="AE268">
            <v>10.273300000000001</v>
          </cell>
          <cell r="AF268">
            <v>19.290600000000001</v>
          </cell>
          <cell r="AG268">
            <v>1.2653000000000001</v>
          </cell>
          <cell r="AH268">
            <v>82.830600000000004</v>
          </cell>
          <cell r="AI268">
            <v>75.079300000000003</v>
          </cell>
          <cell r="AJ268">
            <v>14.4184</v>
          </cell>
          <cell r="AK268">
            <v>51.348500000000001</v>
          </cell>
          <cell r="AL268">
            <v>328.67610000000002</v>
          </cell>
          <cell r="AM268">
            <v>45.461799999999997</v>
          </cell>
          <cell r="AN268">
            <v>492.48820000000001</v>
          </cell>
          <cell r="AO268">
            <v>688.99919999999997</v>
          </cell>
        </row>
        <row r="269">
          <cell r="C269">
            <v>275.99650000000003</v>
          </cell>
          <cell r="D269">
            <v>35.790500000000002</v>
          </cell>
          <cell r="E269">
            <v>788.35950000000003</v>
          </cell>
          <cell r="F269">
            <v>11.419600000000001</v>
          </cell>
          <cell r="G269">
            <v>122.08459999999999</v>
          </cell>
          <cell r="H269">
            <v>3.6200000000000003E-2</v>
          </cell>
          <cell r="I269">
            <v>14.453099999999999</v>
          </cell>
          <cell r="J269">
            <v>66.16</v>
          </cell>
          <cell r="K269">
            <v>534.21</v>
          </cell>
          <cell r="L269">
            <v>31.4757</v>
          </cell>
          <cell r="M269">
            <v>5.4203000000000001</v>
          </cell>
          <cell r="N269">
            <v>625.33100000000002</v>
          </cell>
          <cell r="O269">
            <v>29.5991</v>
          </cell>
          <cell r="P269">
            <v>25.434899999999999</v>
          </cell>
          <cell r="Q269">
            <v>340.04570000000001</v>
          </cell>
          <cell r="R269">
            <v>3.6217999999999999</v>
          </cell>
          <cell r="S269">
            <v>857.47990000000004</v>
          </cell>
          <cell r="T269">
            <v>133.55250000000001</v>
          </cell>
          <cell r="U269">
            <v>41.510100000000001</v>
          </cell>
          <cell r="V269">
            <v>223.48140000000001</v>
          </cell>
          <cell r="W269">
            <v>251.80520000000001</v>
          </cell>
          <cell r="X269">
            <v>61.346299999999999</v>
          </cell>
          <cell r="Y269">
            <v>126.14960000000001</v>
          </cell>
          <cell r="Z269">
            <v>2.4565000000000001</v>
          </cell>
          <cell r="AA269">
            <v>1.8140000000000001</v>
          </cell>
          <cell r="AB269">
            <v>308.20960000000002</v>
          </cell>
          <cell r="AC269">
            <v>11.3203</v>
          </cell>
          <cell r="AD269">
            <v>3.5900000000000001E-2</v>
          </cell>
          <cell r="AE269">
            <v>10.273300000000001</v>
          </cell>
          <cell r="AF269">
            <v>19.290600000000001</v>
          </cell>
          <cell r="AG269">
            <v>1.2653000000000001</v>
          </cell>
          <cell r="AH269">
            <v>82.830600000000004</v>
          </cell>
          <cell r="AI269">
            <v>75.079300000000003</v>
          </cell>
          <cell r="AJ269">
            <v>14.4184</v>
          </cell>
          <cell r="AK269">
            <v>51.348500000000001</v>
          </cell>
          <cell r="AL269">
            <v>328.67610000000002</v>
          </cell>
          <cell r="AM269">
            <v>45.461799999999997</v>
          </cell>
          <cell r="AN269">
            <v>492.48820000000001</v>
          </cell>
          <cell r="AO269">
            <v>688.99919999999997</v>
          </cell>
        </row>
        <row r="270">
          <cell r="C270">
            <v>267.93329999999997</v>
          </cell>
          <cell r="D270">
            <v>35.9833</v>
          </cell>
          <cell r="E270">
            <v>785.43889999999999</v>
          </cell>
          <cell r="F270">
            <v>11.3924</v>
          </cell>
          <cell r="G270">
            <v>122.7422</v>
          </cell>
          <cell r="H270">
            <v>3.6200000000000003E-2</v>
          </cell>
          <cell r="I270">
            <v>14.530900000000001</v>
          </cell>
          <cell r="J270">
            <v>66.530600000000007</v>
          </cell>
          <cell r="K270">
            <v>534.19000000000005</v>
          </cell>
          <cell r="L270">
            <v>31.645299999999999</v>
          </cell>
          <cell r="M270">
            <v>5.3936999999999999</v>
          </cell>
          <cell r="N270">
            <v>628.69899999999996</v>
          </cell>
          <cell r="O270">
            <v>29.758600000000001</v>
          </cell>
          <cell r="P270">
            <v>25.571899999999999</v>
          </cell>
          <cell r="Q270">
            <v>340.18599999999998</v>
          </cell>
          <cell r="R270">
            <v>3.6166999999999998</v>
          </cell>
          <cell r="S270">
            <v>858.82640000000004</v>
          </cell>
          <cell r="T270">
            <v>133.54750000000001</v>
          </cell>
          <cell r="U270">
            <v>41.518900000000002</v>
          </cell>
          <cell r="V270">
            <v>224.68510000000001</v>
          </cell>
          <cell r="W270">
            <v>253.16139999999999</v>
          </cell>
          <cell r="X270">
            <v>61.39</v>
          </cell>
          <cell r="Y270">
            <v>125.8939</v>
          </cell>
          <cell r="Z270">
            <v>2.4698000000000002</v>
          </cell>
          <cell r="AA270">
            <v>1.8145</v>
          </cell>
          <cell r="AB270">
            <v>308.2876</v>
          </cell>
          <cell r="AC270">
            <v>11.305899999999999</v>
          </cell>
          <cell r="AD270">
            <v>3.4500000000000003E-2</v>
          </cell>
          <cell r="AE270">
            <v>10.2729</v>
          </cell>
          <cell r="AF270">
            <v>19.210899999999999</v>
          </cell>
          <cell r="AG270">
            <v>1.2596000000000001</v>
          </cell>
          <cell r="AH270">
            <v>83.276700000000005</v>
          </cell>
          <cell r="AI270">
            <v>75.483699999999999</v>
          </cell>
          <cell r="AJ270">
            <v>14.4482</v>
          </cell>
          <cell r="AK270">
            <v>50.9955</v>
          </cell>
          <cell r="AL270">
            <v>332.7559</v>
          </cell>
          <cell r="AM270">
            <v>45.588900000000002</v>
          </cell>
          <cell r="AN270">
            <v>495.14069999999998</v>
          </cell>
          <cell r="AO270">
            <v>692.81209999999999</v>
          </cell>
        </row>
        <row r="271">
          <cell r="C271">
            <v>265.09019999999998</v>
          </cell>
          <cell r="D271">
            <v>35.9328</v>
          </cell>
          <cell r="E271">
            <v>784.33730000000003</v>
          </cell>
          <cell r="F271">
            <v>11.3924</v>
          </cell>
          <cell r="G271">
            <v>122.57</v>
          </cell>
          <cell r="H271">
            <v>3.6200000000000003E-2</v>
          </cell>
          <cell r="I271">
            <v>14.5105</v>
          </cell>
          <cell r="J271">
            <v>66.437299999999993</v>
          </cell>
          <cell r="K271">
            <v>534.19000000000005</v>
          </cell>
          <cell r="L271">
            <v>31.600899999999999</v>
          </cell>
          <cell r="M271">
            <v>5.3692000000000002</v>
          </cell>
          <cell r="N271">
            <v>627.81719999999996</v>
          </cell>
          <cell r="O271">
            <v>29.716799999999999</v>
          </cell>
          <cell r="P271">
            <v>25.536000000000001</v>
          </cell>
          <cell r="Q271">
            <v>340.17630000000003</v>
          </cell>
          <cell r="R271">
            <v>3.6166999999999998</v>
          </cell>
          <cell r="S271">
            <v>858.82640000000004</v>
          </cell>
          <cell r="T271">
            <v>133.54750000000001</v>
          </cell>
          <cell r="U271">
            <v>41.530799999999999</v>
          </cell>
          <cell r="V271">
            <v>224.3699</v>
          </cell>
          <cell r="W271">
            <v>252.8064</v>
          </cell>
          <cell r="X271">
            <v>61.856000000000002</v>
          </cell>
          <cell r="Y271">
            <v>126.07640000000001</v>
          </cell>
          <cell r="Z271">
            <v>2.4662999999999999</v>
          </cell>
          <cell r="AA271">
            <v>1.8150999999999999</v>
          </cell>
          <cell r="AB271">
            <v>307.74029999999999</v>
          </cell>
          <cell r="AC271">
            <v>11.2746</v>
          </cell>
          <cell r="AD271">
            <v>3.5700000000000003E-2</v>
          </cell>
          <cell r="AE271">
            <v>10.2729</v>
          </cell>
          <cell r="AF271">
            <v>19.214500000000001</v>
          </cell>
          <cell r="AG271">
            <v>1.2596000000000001</v>
          </cell>
          <cell r="AH271">
            <v>83.159899999999993</v>
          </cell>
          <cell r="AI271">
            <v>75.377799999999993</v>
          </cell>
          <cell r="AJ271">
            <v>14.402699999999999</v>
          </cell>
          <cell r="AK271">
            <v>50.864199999999997</v>
          </cell>
          <cell r="AL271">
            <v>334.35640000000001</v>
          </cell>
          <cell r="AM271">
            <v>45.571100000000001</v>
          </cell>
          <cell r="AN271">
            <v>494.44630000000001</v>
          </cell>
          <cell r="AO271">
            <v>691.51530000000002</v>
          </cell>
        </row>
        <row r="272">
          <cell r="C272">
            <v>262.47460000000001</v>
          </cell>
          <cell r="D272">
            <v>35.931199999999997</v>
          </cell>
          <cell r="E272">
            <v>781.94449999999995</v>
          </cell>
          <cell r="F272">
            <v>11.3894</v>
          </cell>
          <cell r="G272">
            <v>122.56440000000001</v>
          </cell>
          <cell r="H272">
            <v>3.6299999999999999E-2</v>
          </cell>
          <cell r="I272">
            <v>14.5099</v>
          </cell>
          <cell r="J272">
            <v>66.434200000000004</v>
          </cell>
          <cell r="K272">
            <v>534.04999999999995</v>
          </cell>
          <cell r="L272">
            <v>31.599399999999999</v>
          </cell>
          <cell r="M272">
            <v>5.3560999999999996</v>
          </cell>
          <cell r="N272">
            <v>627.78830000000005</v>
          </cell>
          <cell r="O272">
            <v>29.715499999999999</v>
          </cell>
          <cell r="P272">
            <v>25.534800000000001</v>
          </cell>
          <cell r="Q272">
            <v>339.81</v>
          </cell>
          <cell r="R272">
            <v>3.6158000000000001</v>
          </cell>
          <cell r="S272">
            <v>862.76250000000005</v>
          </cell>
          <cell r="T272">
            <v>133.51249999999999</v>
          </cell>
          <cell r="U272">
            <v>41.512500000000003</v>
          </cell>
          <cell r="V272">
            <v>224.3596</v>
          </cell>
          <cell r="W272">
            <v>252.79470000000001</v>
          </cell>
          <cell r="X272">
            <v>62.058900000000001</v>
          </cell>
          <cell r="Y272">
            <v>126.4607</v>
          </cell>
          <cell r="Z272">
            <v>2.4662000000000002</v>
          </cell>
          <cell r="AA272">
            <v>1.8133999999999999</v>
          </cell>
          <cell r="AB272">
            <v>306.75240000000002</v>
          </cell>
          <cell r="AC272">
            <v>11.298500000000001</v>
          </cell>
          <cell r="AD272">
            <v>3.5799999999999998E-2</v>
          </cell>
          <cell r="AE272">
            <v>10.270200000000001</v>
          </cell>
          <cell r="AF272">
            <v>19.1526</v>
          </cell>
          <cell r="AG272">
            <v>1.2593000000000001</v>
          </cell>
          <cell r="AH272">
            <v>83.156099999999995</v>
          </cell>
          <cell r="AI272">
            <v>75.374399999999994</v>
          </cell>
          <cell r="AJ272">
            <v>14.426</v>
          </cell>
          <cell r="AK272">
            <v>50.858800000000002</v>
          </cell>
          <cell r="AL272">
            <v>333.28179999999998</v>
          </cell>
          <cell r="AM272">
            <v>45.426600000000001</v>
          </cell>
          <cell r="AN272">
            <v>494.42349999999999</v>
          </cell>
          <cell r="AO272">
            <v>691.59990000000005</v>
          </cell>
        </row>
        <row r="273">
          <cell r="C273">
            <v>263.68990000000002</v>
          </cell>
          <cell r="D273">
            <v>35.927</v>
          </cell>
          <cell r="E273">
            <v>782.22429999999997</v>
          </cell>
          <cell r="F273">
            <v>11.386900000000001</v>
          </cell>
          <cell r="G273">
            <v>122.5501</v>
          </cell>
          <cell r="H273">
            <v>3.6200000000000003E-2</v>
          </cell>
          <cell r="I273">
            <v>14.5082</v>
          </cell>
          <cell r="J273">
            <v>66.414900000000003</v>
          </cell>
          <cell r="K273">
            <v>533.92999999999995</v>
          </cell>
          <cell r="L273">
            <v>31.595700000000001</v>
          </cell>
          <cell r="M273">
            <v>5.3410000000000002</v>
          </cell>
          <cell r="N273">
            <v>627.71510000000001</v>
          </cell>
          <cell r="O273">
            <v>29.712</v>
          </cell>
          <cell r="P273">
            <v>25.5319</v>
          </cell>
          <cell r="Q273">
            <v>340.37849999999997</v>
          </cell>
          <cell r="R273">
            <v>3.6150000000000002</v>
          </cell>
          <cell r="S273">
            <v>863.96439999999996</v>
          </cell>
          <cell r="T273">
            <v>133.48249999999999</v>
          </cell>
          <cell r="U273">
            <v>41.489899999999999</v>
          </cell>
          <cell r="V273">
            <v>224.33340000000001</v>
          </cell>
          <cell r="W273">
            <v>252.76519999999999</v>
          </cell>
          <cell r="X273">
            <v>62.3294</v>
          </cell>
          <cell r="Y273">
            <v>127.5947</v>
          </cell>
          <cell r="Z273">
            <v>2.4659</v>
          </cell>
          <cell r="AA273">
            <v>1.8142</v>
          </cell>
          <cell r="AB273">
            <v>307.38409999999999</v>
          </cell>
          <cell r="AC273">
            <v>11.2951</v>
          </cell>
          <cell r="AD273">
            <v>3.5200000000000002E-2</v>
          </cell>
          <cell r="AE273">
            <v>10.267899999999999</v>
          </cell>
          <cell r="AF273">
            <v>19.141400000000001</v>
          </cell>
          <cell r="AG273">
            <v>1.2589999999999999</v>
          </cell>
          <cell r="AH273">
            <v>83.1464</v>
          </cell>
          <cell r="AI273">
            <v>75.365600000000001</v>
          </cell>
          <cell r="AJ273">
            <v>14.4361</v>
          </cell>
          <cell r="AK273">
            <v>50.557400000000001</v>
          </cell>
          <cell r="AL273">
            <v>335.50439999999998</v>
          </cell>
          <cell r="AM273">
            <v>45.711100000000002</v>
          </cell>
          <cell r="AN273">
            <v>494.36579999999998</v>
          </cell>
          <cell r="AO273">
            <v>691.19839999999999</v>
          </cell>
        </row>
        <row r="274">
          <cell r="C274">
            <v>258.49579999999997</v>
          </cell>
          <cell r="D274">
            <v>35.692700000000002</v>
          </cell>
          <cell r="E274">
            <v>779.46680000000003</v>
          </cell>
          <cell r="F274">
            <v>11.385199999999999</v>
          </cell>
          <cell r="G274">
            <v>121.7509</v>
          </cell>
          <cell r="H274">
            <v>3.6200000000000003E-2</v>
          </cell>
          <cell r="I274">
            <v>14.413600000000001</v>
          </cell>
          <cell r="J274">
            <v>66.019000000000005</v>
          </cell>
          <cell r="K274">
            <v>533.85</v>
          </cell>
          <cell r="L274">
            <v>31.389700000000001</v>
          </cell>
          <cell r="M274">
            <v>5.3211000000000004</v>
          </cell>
          <cell r="N274">
            <v>623.62170000000003</v>
          </cell>
          <cell r="O274">
            <v>29.5182</v>
          </cell>
          <cell r="P274">
            <v>25.365400000000001</v>
          </cell>
          <cell r="Q274">
            <v>341.42649999999998</v>
          </cell>
          <cell r="R274">
            <v>3.6143999999999998</v>
          </cell>
          <cell r="S274">
            <v>863.83500000000004</v>
          </cell>
          <cell r="T274">
            <v>133.46250000000001</v>
          </cell>
          <cell r="U274">
            <v>41.505000000000003</v>
          </cell>
          <cell r="V274">
            <v>222.87049999999999</v>
          </cell>
          <cell r="W274">
            <v>251.11689999999999</v>
          </cell>
          <cell r="X274">
            <v>61.942500000000003</v>
          </cell>
          <cell r="Y274">
            <v>128.42660000000001</v>
          </cell>
          <cell r="Z274">
            <v>2.4498000000000002</v>
          </cell>
          <cell r="AA274">
            <v>1.8158000000000001</v>
          </cell>
          <cell r="AB274">
            <v>306.54230000000001</v>
          </cell>
          <cell r="AC274">
            <v>11.229200000000001</v>
          </cell>
          <cell r="AD274">
            <v>3.49E-2</v>
          </cell>
          <cell r="AE274">
            <v>10.266299999999999</v>
          </cell>
          <cell r="AF274">
            <v>18.843</v>
          </cell>
          <cell r="AG274">
            <v>1.2587999999999999</v>
          </cell>
          <cell r="AH274">
            <v>82.604200000000006</v>
          </cell>
          <cell r="AI274">
            <v>74.874099999999999</v>
          </cell>
          <cell r="AJ274">
            <v>14.3286</v>
          </cell>
          <cell r="AK274">
            <v>49.296100000000003</v>
          </cell>
          <cell r="AL274">
            <v>339.56169999999997</v>
          </cell>
          <cell r="AM274">
            <v>45.823999999999998</v>
          </cell>
          <cell r="AN274">
            <v>491.142</v>
          </cell>
          <cell r="AO274">
            <v>689.94799999999998</v>
          </cell>
        </row>
        <row r="275">
          <cell r="C275">
            <v>258.49579999999997</v>
          </cell>
          <cell r="D275">
            <v>35.692700000000002</v>
          </cell>
          <cell r="E275">
            <v>779.46680000000003</v>
          </cell>
          <cell r="F275">
            <v>11.385199999999999</v>
          </cell>
          <cell r="G275">
            <v>121.7509</v>
          </cell>
          <cell r="H275">
            <v>3.6200000000000003E-2</v>
          </cell>
          <cell r="I275">
            <v>14.413600000000001</v>
          </cell>
          <cell r="J275">
            <v>66.019000000000005</v>
          </cell>
          <cell r="K275">
            <v>533.85</v>
          </cell>
          <cell r="L275">
            <v>31.389700000000001</v>
          </cell>
          <cell r="M275">
            <v>5.3211000000000004</v>
          </cell>
          <cell r="N275">
            <v>623.62170000000003</v>
          </cell>
          <cell r="O275">
            <v>29.5182</v>
          </cell>
          <cell r="P275">
            <v>25.365400000000001</v>
          </cell>
          <cell r="Q275">
            <v>341.42649999999998</v>
          </cell>
          <cell r="R275">
            <v>3.6143999999999998</v>
          </cell>
          <cell r="S275">
            <v>863.83500000000004</v>
          </cell>
          <cell r="T275">
            <v>133.46250000000001</v>
          </cell>
          <cell r="U275">
            <v>41.505000000000003</v>
          </cell>
          <cell r="V275">
            <v>222.87049999999999</v>
          </cell>
          <cell r="W275">
            <v>251.11689999999999</v>
          </cell>
          <cell r="X275">
            <v>61.942500000000003</v>
          </cell>
          <cell r="Y275">
            <v>128.42660000000001</v>
          </cell>
          <cell r="Z275">
            <v>2.4498000000000002</v>
          </cell>
          <cell r="AA275">
            <v>1.8158000000000001</v>
          </cell>
          <cell r="AB275">
            <v>306.54230000000001</v>
          </cell>
          <cell r="AC275">
            <v>11.229200000000001</v>
          </cell>
          <cell r="AD275">
            <v>3.49E-2</v>
          </cell>
          <cell r="AE275">
            <v>10.266299999999999</v>
          </cell>
          <cell r="AF275">
            <v>18.843</v>
          </cell>
          <cell r="AG275">
            <v>1.2587999999999999</v>
          </cell>
          <cell r="AH275">
            <v>82.604200000000006</v>
          </cell>
          <cell r="AI275">
            <v>74.874099999999999</v>
          </cell>
          <cell r="AJ275">
            <v>14.3286</v>
          </cell>
          <cell r="AK275">
            <v>49.296100000000003</v>
          </cell>
          <cell r="AL275">
            <v>339.56169999999997</v>
          </cell>
          <cell r="AM275">
            <v>45.823999999999998</v>
          </cell>
          <cell r="AN275">
            <v>491.142</v>
          </cell>
          <cell r="AO275">
            <v>689.94799999999998</v>
          </cell>
        </row>
        <row r="276">
          <cell r="C276">
            <v>258.49579999999997</v>
          </cell>
          <cell r="D276">
            <v>35.692700000000002</v>
          </cell>
          <cell r="E276">
            <v>779.46680000000003</v>
          </cell>
          <cell r="F276">
            <v>11.385199999999999</v>
          </cell>
          <cell r="G276">
            <v>121.7509</v>
          </cell>
          <cell r="H276">
            <v>3.6200000000000003E-2</v>
          </cell>
          <cell r="I276">
            <v>14.413600000000001</v>
          </cell>
          <cell r="J276">
            <v>66.019000000000005</v>
          </cell>
          <cell r="K276">
            <v>533.85</v>
          </cell>
          <cell r="L276">
            <v>31.389700000000001</v>
          </cell>
          <cell r="M276">
            <v>5.3211000000000004</v>
          </cell>
          <cell r="N276">
            <v>623.62170000000003</v>
          </cell>
          <cell r="O276">
            <v>29.5182</v>
          </cell>
          <cell r="P276">
            <v>25.365400000000001</v>
          </cell>
          <cell r="Q276">
            <v>341.42649999999998</v>
          </cell>
          <cell r="R276">
            <v>3.6143999999999998</v>
          </cell>
          <cell r="S276">
            <v>863.83500000000004</v>
          </cell>
          <cell r="T276">
            <v>133.46250000000001</v>
          </cell>
          <cell r="U276">
            <v>41.505000000000003</v>
          </cell>
          <cell r="V276">
            <v>222.87049999999999</v>
          </cell>
          <cell r="W276">
            <v>251.11689999999999</v>
          </cell>
          <cell r="X276">
            <v>61.942500000000003</v>
          </cell>
          <cell r="Y276">
            <v>128.42660000000001</v>
          </cell>
          <cell r="Z276">
            <v>2.4498000000000002</v>
          </cell>
          <cell r="AA276">
            <v>1.8158000000000001</v>
          </cell>
          <cell r="AB276">
            <v>306.54230000000001</v>
          </cell>
          <cell r="AC276">
            <v>11.229200000000001</v>
          </cell>
          <cell r="AD276">
            <v>3.49E-2</v>
          </cell>
          <cell r="AE276">
            <v>10.266299999999999</v>
          </cell>
          <cell r="AF276">
            <v>18.843</v>
          </cell>
          <cell r="AG276">
            <v>1.2587999999999999</v>
          </cell>
          <cell r="AH276">
            <v>82.604200000000006</v>
          </cell>
          <cell r="AI276">
            <v>74.874099999999999</v>
          </cell>
          <cell r="AJ276">
            <v>14.3286</v>
          </cell>
          <cell r="AK276">
            <v>49.296100000000003</v>
          </cell>
          <cell r="AL276">
            <v>339.56169999999997</v>
          </cell>
          <cell r="AM276">
            <v>45.823999999999998</v>
          </cell>
          <cell r="AN276">
            <v>491.142</v>
          </cell>
          <cell r="AO276">
            <v>689.94799999999998</v>
          </cell>
        </row>
        <row r="277">
          <cell r="C277">
            <v>262.5806</v>
          </cell>
          <cell r="D277">
            <v>35.542999999999999</v>
          </cell>
          <cell r="E277">
            <v>780.53409999999997</v>
          </cell>
          <cell r="F277">
            <v>11.382</v>
          </cell>
          <cell r="G277">
            <v>121.24039999999999</v>
          </cell>
          <cell r="H277">
            <v>3.61E-2</v>
          </cell>
          <cell r="I277">
            <v>14.3531</v>
          </cell>
          <cell r="J277">
            <v>65.756399999999999</v>
          </cell>
          <cell r="K277">
            <v>533.70000000000005</v>
          </cell>
          <cell r="L277">
            <v>31.258099999999999</v>
          </cell>
          <cell r="M277">
            <v>5.2747999999999999</v>
          </cell>
          <cell r="N277">
            <v>621.00689999999997</v>
          </cell>
          <cell r="O277">
            <v>29.394500000000001</v>
          </cell>
          <cell r="P277">
            <v>25.259</v>
          </cell>
          <cell r="Q277">
            <v>340.30239999999998</v>
          </cell>
          <cell r="R277">
            <v>3.6133999999999999</v>
          </cell>
          <cell r="S277">
            <v>863.59220000000005</v>
          </cell>
          <cell r="T277">
            <v>133.42500000000001</v>
          </cell>
          <cell r="U277">
            <v>41.493400000000001</v>
          </cell>
          <cell r="V277">
            <v>221.93600000000001</v>
          </cell>
          <cell r="W277">
            <v>250.06399999999999</v>
          </cell>
          <cell r="X277">
            <v>61.296199999999999</v>
          </cell>
          <cell r="Y277">
            <v>127.2659</v>
          </cell>
          <cell r="Z277">
            <v>2.4394999999999998</v>
          </cell>
          <cell r="AA277">
            <v>1.8141</v>
          </cell>
          <cell r="AB277">
            <v>303.32589999999999</v>
          </cell>
          <cell r="AC277">
            <v>11.1548</v>
          </cell>
          <cell r="AD277">
            <v>3.4200000000000001E-2</v>
          </cell>
          <cell r="AE277">
            <v>10.263500000000001</v>
          </cell>
          <cell r="AF277">
            <v>18.7424</v>
          </cell>
          <cell r="AG277">
            <v>1.2527999999999999</v>
          </cell>
          <cell r="AH277">
            <v>82.257800000000003</v>
          </cell>
          <cell r="AI277">
            <v>74.560199999999995</v>
          </cell>
          <cell r="AJ277">
            <v>14.286</v>
          </cell>
          <cell r="AK277">
            <v>49.310099999999998</v>
          </cell>
          <cell r="AL277">
            <v>334.94229999999999</v>
          </cell>
          <cell r="AM277">
            <v>45.508800000000001</v>
          </cell>
          <cell r="AN277">
            <v>489.08269999999999</v>
          </cell>
          <cell r="AO277">
            <v>688.26239999999996</v>
          </cell>
        </row>
        <row r="278">
          <cell r="C278">
            <v>263.09629999999999</v>
          </cell>
          <cell r="D278">
            <v>35.5822</v>
          </cell>
          <cell r="E278">
            <v>780.27440000000001</v>
          </cell>
          <cell r="F278">
            <v>11.3796</v>
          </cell>
          <cell r="G278">
            <v>121.3742</v>
          </cell>
          <cell r="H278">
            <v>3.61E-2</v>
          </cell>
          <cell r="I278">
            <v>14.369</v>
          </cell>
          <cell r="J278">
            <v>65.825400000000002</v>
          </cell>
          <cell r="K278">
            <v>533.59</v>
          </cell>
          <cell r="L278">
            <v>31.2926</v>
          </cell>
          <cell r="M278">
            <v>5.2550999999999997</v>
          </cell>
          <cell r="N278">
            <v>621.69190000000003</v>
          </cell>
          <cell r="O278">
            <v>29.4269</v>
          </cell>
          <cell r="P278">
            <v>25.286899999999999</v>
          </cell>
          <cell r="Q278">
            <v>340.44099999999997</v>
          </cell>
          <cell r="R278">
            <v>3.6126999999999998</v>
          </cell>
          <cell r="S278">
            <v>860.62900000000002</v>
          </cell>
          <cell r="T278">
            <v>133.39750000000001</v>
          </cell>
          <cell r="U278">
            <v>41.4816</v>
          </cell>
          <cell r="V278">
            <v>222.18090000000001</v>
          </cell>
          <cell r="W278">
            <v>250.3398</v>
          </cell>
          <cell r="X278">
            <v>60.860399999999998</v>
          </cell>
          <cell r="Y278">
            <v>126.328</v>
          </cell>
          <cell r="Z278">
            <v>2.4422000000000001</v>
          </cell>
          <cell r="AA278">
            <v>1.8130999999999999</v>
          </cell>
          <cell r="AB278">
            <v>301.64010000000002</v>
          </cell>
          <cell r="AC278">
            <v>11.162000000000001</v>
          </cell>
          <cell r="AD278">
            <v>3.44E-2</v>
          </cell>
          <cell r="AE278">
            <v>10.2613</v>
          </cell>
          <cell r="AF278">
            <v>18.843900000000001</v>
          </cell>
          <cell r="AG278">
            <v>1.2525999999999999</v>
          </cell>
          <cell r="AH278">
            <v>82.348500000000001</v>
          </cell>
          <cell r="AI278">
            <v>74.642399999999995</v>
          </cell>
          <cell r="AJ278">
            <v>14.3332</v>
          </cell>
          <cell r="AK278">
            <v>49.789700000000003</v>
          </cell>
          <cell r="AL278">
            <v>335.35770000000002</v>
          </cell>
          <cell r="AM278">
            <v>45.533499999999997</v>
          </cell>
          <cell r="AN278">
            <v>489.62220000000002</v>
          </cell>
          <cell r="AO278">
            <v>688.95659999999998</v>
          </cell>
        </row>
        <row r="279">
          <cell r="C279">
            <v>264.72300000000001</v>
          </cell>
          <cell r="D279">
            <v>35.734900000000003</v>
          </cell>
          <cell r="E279">
            <v>786.12789999999995</v>
          </cell>
          <cell r="F279">
            <v>11.3751</v>
          </cell>
          <cell r="G279">
            <v>121.895</v>
          </cell>
          <cell r="H279">
            <v>3.5999999999999997E-2</v>
          </cell>
          <cell r="I279">
            <v>14.4306</v>
          </cell>
          <cell r="J279">
            <v>66.125600000000006</v>
          </cell>
          <cell r="K279">
            <v>533.38</v>
          </cell>
          <cell r="L279">
            <v>31.4268</v>
          </cell>
          <cell r="M279">
            <v>5.2743000000000002</v>
          </cell>
          <cell r="N279">
            <v>624.35940000000005</v>
          </cell>
          <cell r="O279">
            <v>29.553100000000001</v>
          </cell>
          <cell r="P279">
            <v>25.395399999999999</v>
          </cell>
          <cell r="Q279">
            <v>339.70499999999998</v>
          </cell>
          <cell r="R279">
            <v>3.6112000000000002</v>
          </cell>
          <cell r="S279">
            <v>860.2903</v>
          </cell>
          <cell r="T279">
            <v>133.345</v>
          </cell>
          <cell r="U279">
            <v>41.455599999999997</v>
          </cell>
          <cell r="V279">
            <v>223.13419999999999</v>
          </cell>
          <cell r="W279">
            <v>251.41399999999999</v>
          </cell>
          <cell r="X279">
            <v>61.076000000000001</v>
          </cell>
          <cell r="Y279">
            <v>126.5599</v>
          </cell>
          <cell r="Z279">
            <v>2.4527000000000001</v>
          </cell>
          <cell r="AA279">
            <v>1.8142</v>
          </cell>
          <cell r="AB279">
            <v>301.91140000000001</v>
          </cell>
          <cell r="AC279">
            <v>11.2235</v>
          </cell>
          <cell r="AD279">
            <v>3.4500000000000003E-2</v>
          </cell>
          <cell r="AE279">
            <v>10.257300000000001</v>
          </cell>
          <cell r="AF279">
            <v>19.038399999999999</v>
          </cell>
          <cell r="AG279">
            <v>1.2521</v>
          </cell>
          <cell r="AH279">
            <v>82.701899999999995</v>
          </cell>
          <cell r="AI279">
            <v>74.962699999999998</v>
          </cell>
          <cell r="AJ279">
            <v>14.4603</v>
          </cell>
          <cell r="AK279">
            <v>49.568899999999999</v>
          </cell>
          <cell r="AL279">
            <v>332.35759999999999</v>
          </cell>
          <cell r="AM279">
            <v>45.27</v>
          </cell>
          <cell r="AN279">
            <v>491.72300000000001</v>
          </cell>
          <cell r="AO279">
            <v>689.91920000000005</v>
          </cell>
        </row>
        <row r="280">
          <cell r="C280">
            <v>258.97379999999998</v>
          </cell>
          <cell r="D280">
            <v>35.6646</v>
          </cell>
          <cell r="E280">
            <v>785.96310000000005</v>
          </cell>
          <cell r="F280">
            <v>11.37</v>
          </cell>
          <cell r="G280">
            <v>121.6551</v>
          </cell>
          <cell r="H280">
            <v>3.5999999999999997E-2</v>
          </cell>
          <cell r="I280">
            <v>14.402200000000001</v>
          </cell>
          <cell r="J280">
            <v>65.993700000000004</v>
          </cell>
          <cell r="K280">
            <v>533.14</v>
          </cell>
          <cell r="L280">
            <v>31.364999999999998</v>
          </cell>
          <cell r="M280">
            <v>5.2363999999999997</v>
          </cell>
          <cell r="N280">
            <v>623.13080000000002</v>
          </cell>
          <cell r="O280">
            <v>29.495000000000001</v>
          </cell>
          <cell r="P280">
            <v>25.345400000000001</v>
          </cell>
          <cell r="Q280">
            <v>338.96629999999999</v>
          </cell>
          <cell r="R280">
            <v>3.6095999999999999</v>
          </cell>
          <cell r="S280">
            <v>859.90319999999997</v>
          </cell>
          <cell r="T280">
            <v>133.285</v>
          </cell>
          <cell r="U280">
            <v>41.436900000000001</v>
          </cell>
          <cell r="V280">
            <v>222.6951</v>
          </cell>
          <cell r="W280">
            <v>250.91919999999999</v>
          </cell>
          <cell r="X280">
            <v>60.6995</v>
          </cell>
          <cell r="Y280">
            <v>127.1651</v>
          </cell>
          <cell r="Z280">
            <v>2.4479000000000002</v>
          </cell>
          <cell r="AA280">
            <v>1.8133999999999999</v>
          </cell>
          <cell r="AB280">
            <v>301.89179999999999</v>
          </cell>
          <cell r="AC280">
            <v>11.2437</v>
          </cell>
          <cell r="AD280">
            <v>3.44E-2</v>
          </cell>
          <cell r="AE280">
            <v>10.252700000000001</v>
          </cell>
          <cell r="AF280">
            <v>19.0548</v>
          </cell>
          <cell r="AG280">
            <v>1.2515000000000001</v>
          </cell>
          <cell r="AH280">
            <v>82.539100000000005</v>
          </cell>
          <cell r="AI280">
            <v>74.815200000000004</v>
          </cell>
          <cell r="AJ280">
            <v>14.4693</v>
          </cell>
          <cell r="AK280">
            <v>49.695700000000002</v>
          </cell>
          <cell r="AL280">
            <v>331.34519999999998</v>
          </cell>
          <cell r="AM280">
            <v>44.715800000000002</v>
          </cell>
          <cell r="AN280">
            <v>490.75540000000001</v>
          </cell>
          <cell r="AO280">
            <v>687.96789999999999</v>
          </cell>
        </row>
        <row r="281">
          <cell r="C281">
            <v>264.26859999999999</v>
          </cell>
          <cell r="D281">
            <v>35.375900000000001</v>
          </cell>
          <cell r="E281">
            <v>782.60889999999995</v>
          </cell>
          <cell r="F281">
            <v>11.369400000000001</v>
          </cell>
          <cell r="G281">
            <v>120.6703</v>
          </cell>
          <cell r="H281">
            <v>3.5999999999999997E-2</v>
          </cell>
          <cell r="I281">
            <v>14.285600000000001</v>
          </cell>
          <cell r="J281">
            <v>65.456800000000001</v>
          </cell>
          <cell r="K281">
            <v>533.11</v>
          </cell>
          <cell r="L281">
            <v>31.1111</v>
          </cell>
          <cell r="M281">
            <v>5.2687999999999997</v>
          </cell>
          <cell r="N281">
            <v>618.08659999999998</v>
          </cell>
          <cell r="O281">
            <v>29.2562</v>
          </cell>
          <cell r="P281">
            <v>25.1402</v>
          </cell>
          <cell r="Q281">
            <v>337.62150000000003</v>
          </cell>
          <cell r="R281">
            <v>3.6093999999999999</v>
          </cell>
          <cell r="S281">
            <v>861.24390000000005</v>
          </cell>
          <cell r="T281">
            <v>133.2775</v>
          </cell>
          <cell r="U281">
            <v>41.448099999999997</v>
          </cell>
          <cell r="V281">
            <v>220.89240000000001</v>
          </cell>
          <cell r="W281">
            <v>248.88810000000001</v>
          </cell>
          <cell r="X281">
            <v>60.022500000000001</v>
          </cell>
          <cell r="Y281">
            <v>126.1161</v>
          </cell>
          <cell r="Z281">
            <v>2.4281000000000001</v>
          </cell>
          <cell r="AA281">
            <v>1.8139000000000001</v>
          </cell>
          <cell r="AB281">
            <v>301.91820000000001</v>
          </cell>
          <cell r="AC281">
            <v>11.1591</v>
          </cell>
          <cell r="AD281">
            <v>3.49E-2</v>
          </cell>
          <cell r="AE281">
            <v>10.2521</v>
          </cell>
          <cell r="AF281">
            <v>18.915199999999999</v>
          </cell>
          <cell r="AG281">
            <v>1.2464999999999999</v>
          </cell>
          <cell r="AH281">
            <v>81.870999999999995</v>
          </cell>
          <cell r="AI281">
            <v>74.209599999999995</v>
          </cell>
          <cell r="AJ281">
            <v>14.3543</v>
          </cell>
          <cell r="AK281">
            <v>50.018300000000004</v>
          </cell>
          <cell r="AL281">
            <v>329.77629999999999</v>
          </cell>
          <cell r="AM281">
            <v>44.650799999999997</v>
          </cell>
          <cell r="AN281">
            <v>486.78269999999998</v>
          </cell>
          <cell r="AO281">
            <v>687.18340000000001</v>
          </cell>
        </row>
        <row r="282">
          <cell r="C282">
            <v>264.26859999999999</v>
          </cell>
          <cell r="D282">
            <v>35.375900000000001</v>
          </cell>
          <cell r="E282">
            <v>782.60889999999995</v>
          </cell>
          <cell r="F282">
            <v>11.369400000000001</v>
          </cell>
          <cell r="G282">
            <v>120.6703</v>
          </cell>
          <cell r="H282">
            <v>3.5999999999999997E-2</v>
          </cell>
          <cell r="I282">
            <v>14.285600000000001</v>
          </cell>
          <cell r="J282">
            <v>65.456800000000001</v>
          </cell>
          <cell r="K282">
            <v>533.11</v>
          </cell>
          <cell r="L282">
            <v>31.1111</v>
          </cell>
          <cell r="M282">
            <v>5.2687999999999997</v>
          </cell>
          <cell r="N282">
            <v>618.08659999999998</v>
          </cell>
          <cell r="O282">
            <v>29.2562</v>
          </cell>
          <cell r="P282">
            <v>25.1402</v>
          </cell>
          <cell r="Q282">
            <v>337.62150000000003</v>
          </cell>
          <cell r="R282">
            <v>3.6093999999999999</v>
          </cell>
          <cell r="S282">
            <v>861.24390000000005</v>
          </cell>
          <cell r="T282">
            <v>133.2775</v>
          </cell>
          <cell r="U282">
            <v>41.448099999999997</v>
          </cell>
          <cell r="V282">
            <v>220.89240000000001</v>
          </cell>
          <cell r="W282">
            <v>248.88810000000001</v>
          </cell>
          <cell r="X282">
            <v>60.022500000000001</v>
          </cell>
          <cell r="Y282">
            <v>126.1161</v>
          </cell>
          <cell r="Z282">
            <v>2.4281000000000001</v>
          </cell>
          <cell r="AA282">
            <v>1.8139000000000001</v>
          </cell>
          <cell r="AB282">
            <v>301.91820000000001</v>
          </cell>
          <cell r="AC282">
            <v>11.1591</v>
          </cell>
          <cell r="AD282">
            <v>3.49E-2</v>
          </cell>
          <cell r="AE282">
            <v>10.2521</v>
          </cell>
          <cell r="AF282">
            <v>18.915199999999999</v>
          </cell>
          <cell r="AG282">
            <v>1.2464999999999999</v>
          </cell>
          <cell r="AH282">
            <v>81.870999999999995</v>
          </cell>
          <cell r="AI282">
            <v>74.209599999999995</v>
          </cell>
          <cell r="AJ282">
            <v>14.3543</v>
          </cell>
          <cell r="AK282">
            <v>50.018300000000004</v>
          </cell>
          <cell r="AL282">
            <v>329.77629999999999</v>
          </cell>
          <cell r="AM282">
            <v>44.650799999999997</v>
          </cell>
          <cell r="AN282">
            <v>486.78269999999998</v>
          </cell>
          <cell r="AO282">
            <v>687.22209999999995</v>
          </cell>
        </row>
        <row r="283">
          <cell r="C283">
            <v>271.17507333333339</v>
          </cell>
          <cell r="D283">
            <v>35.381009999999996</v>
          </cell>
          <cell r="E283">
            <v>780.71805333333316</v>
          </cell>
          <cell r="F283">
            <v>11.401336666666667</v>
          </cell>
          <cell r="G283">
            <v>120.68777999999999</v>
          </cell>
          <cell r="H283">
            <v>3.6220000000000009E-2</v>
          </cell>
          <cell r="I283">
            <v>14.287706666666663</v>
          </cell>
          <cell r="J283">
            <v>65.421536666666668</v>
          </cell>
          <cell r="K283">
            <v>533.89733333333345</v>
          </cell>
          <cell r="L283">
            <v>31.115596666666658</v>
          </cell>
          <cell r="M283">
            <v>5.3489866666666659</v>
          </cell>
          <cell r="N283">
            <v>618.17617999999993</v>
          </cell>
          <cell r="O283">
            <v>29.260470000000005</v>
          </cell>
          <cell r="P283">
            <v>25.143880000000006</v>
          </cell>
          <cell r="Q283">
            <v>341.54367666666656</v>
          </cell>
          <cell r="R283">
            <v>3.6198199999999994</v>
          </cell>
          <cell r="S283">
            <v>857.78515000000004</v>
          </cell>
          <cell r="T283">
            <v>133.47433333333336</v>
          </cell>
          <cell r="U283">
            <v>41.498680000000007</v>
          </cell>
          <cell r="V283">
            <v>220.9244066666667</v>
          </cell>
          <cell r="W283">
            <v>248.92414333333335</v>
          </cell>
          <cell r="X283">
            <v>60.819370000000021</v>
          </cell>
          <cell r="Y283">
            <v>126.5228</v>
          </cell>
          <cell r="Z283">
            <v>2.4284133333333333</v>
          </cell>
          <cell r="AA283">
            <v>1.8143300000000002</v>
          </cell>
          <cell r="AB283">
            <v>305.61454333333336</v>
          </cell>
          <cell r="AC283">
            <v>11.185963333333335</v>
          </cell>
          <cell r="AD283">
            <v>3.637E-2</v>
          </cell>
          <cell r="AE283">
            <v>10.267266666666666</v>
          </cell>
          <cell r="AF283">
            <v>19.029263333333336</v>
          </cell>
          <cell r="AG283">
            <v>1.2633599999999998</v>
          </cell>
          <cell r="AH283">
            <v>81.882860000000008</v>
          </cell>
          <cell r="AI283">
            <v>74.220303333333348</v>
          </cell>
          <cell r="AJ283">
            <v>14.246723333333332</v>
          </cell>
          <cell r="AK283">
            <v>50.385266666666666</v>
          </cell>
          <cell r="AL283">
            <v>326.3923099999999</v>
          </cell>
          <cell r="AM283">
            <v>44.987903333333321</v>
          </cell>
          <cell r="AN283">
            <v>486.85330666666664</v>
          </cell>
          <cell r="AO283">
            <v>686.7942966666667</v>
          </cell>
        </row>
        <row r="284">
          <cell r="C284">
            <v>264.26859999999999</v>
          </cell>
          <cell r="D284">
            <v>35.375900000000001</v>
          </cell>
          <cell r="E284">
            <v>782.60889999999995</v>
          </cell>
          <cell r="F284">
            <v>11.369400000000001</v>
          </cell>
          <cell r="G284">
            <v>120.6703</v>
          </cell>
          <cell r="H284">
            <v>3.5999999999999997E-2</v>
          </cell>
          <cell r="I284">
            <v>14.285600000000001</v>
          </cell>
          <cell r="J284">
            <v>65.456800000000001</v>
          </cell>
          <cell r="K284">
            <v>533.11</v>
          </cell>
          <cell r="L284">
            <v>31.1111</v>
          </cell>
          <cell r="M284">
            <v>5.2687999999999997</v>
          </cell>
          <cell r="N284">
            <v>618.08659999999998</v>
          </cell>
          <cell r="O284">
            <v>29.2562</v>
          </cell>
          <cell r="P284">
            <v>25.1402</v>
          </cell>
          <cell r="Q284">
            <v>337.62150000000003</v>
          </cell>
          <cell r="R284">
            <v>3.6093999999999999</v>
          </cell>
          <cell r="S284">
            <v>861.24390000000005</v>
          </cell>
          <cell r="T284">
            <v>133.2775</v>
          </cell>
          <cell r="U284">
            <v>41.448099999999997</v>
          </cell>
          <cell r="V284">
            <v>220.89240000000001</v>
          </cell>
          <cell r="W284">
            <v>248.88810000000001</v>
          </cell>
          <cell r="X284">
            <v>60.022500000000001</v>
          </cell>
          <cell r="Y284">
            <v>126.1161</v>
          </cell>
          <cell r="Z284">
            <v>2.4281000000000001</v>
          </cell>
          <cell r="AA284">
            <v>1.8139000000000001</v>
          </cell>
          <cell r="AB284">
            <v>301.91820000000001</v>
          </cell>
          <cell r="AC284">
            <v>11.1591</v>
          </cell>
          <cell r="AD284">
            <v>3.49E-2</v>
          </cell>
          <cell r="AE284">
            <v>10.2521</v>
          </cell>
          <cell r="AF284">
            <v>18.915199999999999</v>
          </cell>
          <cell r="AG284">
            <v>1.2464999999999999</v>
          </cell>
          <cell r="AH284">
            <v>81.870999999999995</v>
          </cell>
          <cell r="AI284">
            <v>74.209599999999995</v>
          </cell>
          <cell r="AJ284">
            <v>14.3543</v>
          </cell>
          <cell r="AK284">
            <v>50.018300000000004</v>
          </cell>
          <cell r="AL284">
            <v>329.77629999999999</v>
          </cell>
          <cell r="AM284">
            <v>44.650799999999997</v>
          </cell>
          <cell r="AN284">
            <v>486.78269999999998</v>
          </cell>
          <cell r="AO284">
            <v>687.18340000000001</v>
          </cell>
        </row>
        <row r="285">
          <cell r="C285">
            <v>262.48649999999998</v>
          </cell>
          <cell r="D285">
            <v>35.358600000000003</v>
          </cell>
          <cell r="E285">
            <v>788.05470000000003</v>
          </cell>
          <cell r="F285">
            <v>11.3713</v>
          </cell>
          <cell r="G285">
            <v>120.6114</v>
          </cell>
          <cell r="H285">
            <v>3.5900000000000001E-2</v>
          </cell>
          <cell r="I285">
            <v>14.278700000000001</v>
          </cell>
          <cell r="J285">
            <v>65.429299999999998</v>
          </cell>
          <cell r="K285">
            <v>533.20000000000005</v>
          </cell>
          <cell r="L285">
            <v>31.0959</v>
          </cell>
          <cell r="M285">
            <v>5.3186</v>
          </cell>
          <cell r="N285">
            <v>617.78470000000004</v>
          </cell>
          <cell r="O285">
            <v>29.241900000000001</v>
          </cell>
          <cell r="P285">
            <v>25.128</v>
          </cell>
          <cell r="Q285">
            <v>337.71429999999998</v>
          </cell>
          <cell r="R285">
            <v>3.6088</v>
          </cell>
          <cell r="S285">
            <v>858.61509999999998</v>
          </cell>
          <cell r="T285">
            <v>133.30000000000001</v>
          </cell>
          <cell r="U285">
            <v>41.454500000000003</v>
          </cell>
          <cell r="V285">
            <v>220.78450000000001</v>
          </cell>
          <cell r="W285">
            <v>248.76650000000001</v>
          </cell>
          <cell r="X285">
            <v>60.174999999999997</v>
          </cell>
          <cell r="Y285">
            <v>126.26049999999999</v>
          </cell>
          <cell r="Z285">
            <v>2.4268999999999998</v>
          </cell>
          <cell r="AA285">
            <v>1.8118000000000001</v>
          </cell>
          <cell r="AB285">
            <v>301.71460000000002</v>
          </cell>
          <cell r="AC285">
            <v>11.159800000000001</v>
          </cell>
          <cell r="AD285">
            <v>3.44E-2</v>
          </cell>
          <cell r="AE285">
            <v>10.2538</v>
          </cell>
          <cell r="AF285">
            <v>18.911799999999999</v>
          </cell>
          <cell r="AG285">
            <v>1.2466999999999999</v>
          </cell>
          <cell r="AH285">
            <v>81.831000000000003</v>
          </cell>
          <cell r="AI285">
            <v>74.173299999999998</v>
          </cell>
          <cell r="AJ285">
            <v>14.390599999999999</v>
          </cell>
          <cell r="AK285">
            <v>49.988700000000001</v>
          </cell>
          <cell r="AL285">
            <v>328.7688</v>
          </cell>
          <cell r="AM285">
            <v>44.555399999999999</v>
          </cell>
          <cell r="AN285">
            <v>486.54500000000002</v>
          </cell>
          <cell r="AO285">
            <v>685.6952</v>
          </cell>
        </row>
        <row r="286">
          <cell r="C286">
            <v>263.10680000000002</v>
          </cell>
          <cell r="D286">
            <v>35.6066</v>
          </cell>
          <cell r="E286">
            <v>789.23559999999998</v>
          </cell>
          <cell r="F286">
            <v>11.3713</v>
          </cell>
          <cell r="G286">
            <v>121.4573</v>
          </cell>
          <cell r="H286">
            <v>3.5900000000000001E-2</v>
          </cell>
          <cell r="I286">
            <v>14.3788</v>
          </cell>
          <cell r="J286">
            <v>65.897000000000006</v>
          </cell>
          <cell r="K286">
            <v>533.20000000000005</v>
          </cell>
          <cell r="L286">
            <v>31.314</v>
          </cell>
          <cell r="M286">
            <v>5.2945000000000002</v>
          </cell>
          <cell r="N286">
            <v>622.11770000000001</v>
          </cell>
          <cell r="O286">
            <v>29.446999999999999</v>
          </cell>
          <cell r="P286">
            <v>25.304200000000002</v>
          </cell>
          <cell r="Q286">
            <v>339.54090000000002</v>
          </cell>
          <cell r="R286">
            <v>3.6088</v>
          </cell>
          <cell r="S286">
            <v>855.8587</v>
          </cell>
          <cell r="T286">
            <v>133.30000000000001</v>
          </cell>
          <cell r="U286">
            <v>41.453200000000002</v>
          </cell>
          <cell r="V286">
            <v>222.333</v>
          </cell>
          <cell r="W286">
            <v>250.51130000000001</v>
          </cell>
          <cell r="X286">
            <v>60.570799999999998</v>
          </cell>
          <cell r="Y286">
            <v>126.6138</v>
          </cell>
          <cell r="Z286">
            <v>2.4439000000000002</v>
          </cell>
          <cell r="AA286">
            <v>1.8105</v>
          </cell>
          <cell r="AB286">
            <v>300.1087</v>
          </cell>
          <cell r="AC286">
            <v>11.2712</v>
          </cell>
          <cell r="AD286">
            <v>3.4000000000000002E-2</v>
          </cell>
          <cell r="AE286">
            <v>10.2538</v>
          </cell>
          <cell r="AF286">
            <v>18.992100000000001</v>
          </cell>
          <cell r="AG286">
            <v>1.2466999999999999</v>
          </cell>
          <cell r="AH286">
            <v>82.404899999999998</v>
          </cell>
          <cell r="AI286">
            <v>74.6935</v>
          </cell>
          <cell r="AJ286">
            <v>14.578200000000001</v>
          </cell>
          <cell r="AK286">
            <v>50.105600000000003</v>
          </cell>
          <cell r="AL286">
            <v>330.9853</v>
          </cell>
          <cell r="AM286">
            <v>44.247900000000001</v>
          </cell>
          <cell r="AN286">
            <v>489.95749999999998</v>
          </cell>
          <cell r="AO286">
            <v>685.85919999999999</v>
          </cell>
        </row>
        <row r="287">
          <cell r="C287">
            <v>265.8854</v>
          </cell>
          <cell r="D287">
            <v>35.675400000000003</v>
          </cell>
          <cell r="E287">
            <v>786.07550000000003</v>
          </cell>
          <cell r="F287">
            <v>11.368499999999999</v>
          </cell>
          <cell r="G287">
            <v>121.69199999999999</v>
          </cell>
          <cell r="H287">
            <v>3.5900000000000001E-2</v>
          </cell>
          <cell r="I287">
            <v>14.406599999999999</v>
          </cell>
          <cell r="J287">
            <v>66.024299999999997</v>
          </cell>
          <cell r="K287">
            <v>533.07000000000005</v>
          </cell>
          <cell r="L287">
            <v>31.374500000000001</v>
          </cell>
          <cell r="M287">
            <v>5.2808000000000002</v>
          </cell>
          <cell r="N287">
            <v>623.31970000000001</v>
          </cell>
          <cell r="O287">
            <v>29.503900000000002</v>
          </cell>
          <cell r="P287">
            <v>25.353100000000001</v>
          </cell>
          <cell r="Q287">
            <v>340.17340000000002</v>
          </cell>
          <cell r="R287">
            <v>3.6078999999999999</v>
          </cell>
          <cell r="S287">
            <v>858.4058</v>
          </cell>
          <cell r="T287">
            <v>133.26750000000001</v>
          </cell>
          <cell r="U287">
            <v>41.444400000000002</v>
          </cell>
          <cell r="V287">
            <v>222.76259999999999</v>
          </cell>
          <cell r="W287">
            <v>250.99529999999999</v>
          </cell>
          <cell r="X287">
            <v>60.729199999999999</v>
          </cell>
          <cell r="Y287">
            <v>127.15089999999999</v>
          </cell>
          <cell r="Z287">
            <v>2.4485999999999999</v>
          </cell>
          <cell r="AA287">
            <v>1.8082</v>
          </cell>
          <cell r="AB287">
            <v>299.49619999999999</v>
          </cell>
          <cell r="AC287">
            <v>11.2865</v>
          </cell>
          <cell r="AD287">
            <v>3.3799999999999997E-2</v>
          </cell>
          <cell r="AE287">
            <v>10.251300000000001</v>
          </cell>
          <cell r="AF287">
            <v>19.081299999999999</v>
          </cell>
          <cell r="AG287">
            <v>1.2464</v>
          </cell>
          <cell r="AH287">
            <v>82.5642</v>
          </cell>
          <cell r="AI287">
            <v>74.837900000000005</v>
          </cell>
          <cell r="AJ287">
            <v>14.596299999999999</v>
          </cell>
          <cell r="AK287">
            <v>50.405000000000001</v>
          </cell>
          <cell r="AL287">
            <v>330.7088</v>
          </cell>
          <cell r="AM287">
            <v>44.011499999999998</v>
          </cell>
          <cell r="AN287">
            <v>490.9042</v>
          </cell>
          <cell r="AO287">
            <v>685.91700000000003</v>
          </cell>
        </row>
        <row r="288">
          <cell r="C288">
            <v>265.26749999999998</v>
          </cell>
          <cell r="D288">
            <v>35.2898</v>
          </cell>
          <cell r="E288">
            <v>784.23569999999995</v>
          </cell>
          <cell r="F288">
            <v>11.3591</v>
          </cell>
          <cell r="G288">
            <v>120.3768</v>
          </cell>
          <cell r="H288">
            <v>3.5799999999999998E-2</v>
          </cell>
          <cell r="I288">
            <v>14.2509</v>
          </cell>
          <cell r="J288">
            <v>65.315200000000004</v>
          </cell>
          <cell r="K288">
            <v>532.63</v>
          </cell>
          <cell r="L288">
            <v>31.035399999999999</v>
          </cell>
          <cell r="M288">
            <v>5.2428999999999997</v>
          </cell>
          <cell r="N288">
            <v>616.58330000000001</v>
          </cell>
          <cell r="O288">
            <v>29.185099999999998</v>
          </cell>
          <cell r="P288">
            <v>25.0791</v>
          </cell>
          <cell r="Q288">
            <v>339.9837</v>
          </cell>
          <cell r="R288">
            <v>3.6049000000000002</v>
          </cell>
          <cell r="S288">
            <v>857.69730000000004</v>
          </cell>
          <cell r="T288">
            <v>133.1575</v>
          </cell>
          <cell r="U288">
            <v>41.410200000000003</v>
          </cell>
          <cell r="V288">
            <v>220.35509999999999</v>
          </cell>
          <cell r="W288">
            <v>248.28270000000001</v>
          </cell>
          <cell r="X288">
            <v>60.244199999999999</v>
          </cell>
          <cell r="Y288">
            <v>127.12009999999999</v>
          </cell>
          <cell r="Z288">
            <v>2.4222000000000001</v>
          </cell>
          <cell r="AA288">
            <v>1.8055000000000001</v>
          </cell>
          <cell r="AB288">
            <v>299.512</v>
          </cell>
          <cell r="AC288">
            <v>11.158099999999999</v>
          </cell>
          <cell r="AD288">
            <v>3.3300000000000003E-2</v>
          </cell>
          <cell r="AE288">
            <v>10.242900000000001</v>
          </cell>
          <cell r="AF288">
            <v>18.871400000000001</v>
          </cell>
          <cell r="AG288">
            <v>1.2454000000000001</v>
          </cell>
          <cell r="AH288">
            <v>81.671899999999994</v>
          </cell>
          <cell r="AI288">
            <v>74.0291</v>
          </cell>
          <cell r="AJ288">
            <v>14.418900000000001</v>
          </cell>
          <cell r="AK288">
            <v>50.114899999999999</v>
          </cell>
          <cell r="AL288">
            <v>326.87049999999999</v>
          </cell>
          <cell r="AM288">
            <v>44.165399999999998</v>
          </cell>
          <cell r="AN288">
            <v>485.59879999999998</v>
          </cell>
          <cell r="AO288">
            <v>684.71469999999999</v>
          </cell>
        </row>
        <row r="289">
          <cell r="C289">
            <v>269.88589999999999</v>
          </cell>
          <cell r="D289">
            <v>35.486499999999999</v>
          </cell>
          <cell r="E289">
            <v>787.08010000000002</v>
          </cell>
          <cell r="F289">
            <v>11.3515</v>
          </cell>
          <cell r="G289">
            <v>121.0475</v>
          </cell>
          <cell r="H289">
            <v>3.5799999999999998E-2</v>
          </cell>
          <cell r="I289">
            <v>14.330299999999999</v>
          </cell>
          <cell r="J289">
            <v>65.677300000000002</v>
          </cell>
          <cell r="K289">
            <v>532.27</v>
          </cell>
          <cell r="L289">
            <v>31.208300000000001</v>
          </cell>
          <cell r="M289">
            <v>5.1958000000000002</v>
          </cell>
          <cell r="N289">
            <v>620.01880000000006</v>
          </cell>
          <cell r="O289">
            <v>29.3477</v>
          </cell>
          <cell r="P289">
            <v>25.218800000000002</v>
          </cell>
          <cell r="Q289">
            <v>339.52480000000003</v>
          </cell>
          <cell r="R289">
            <v>3.6025</v>
          </cell>
          <cell r="S289">
            <v>855.73950000000002</v>
          </cell>
          <cell r="T289">
            <v>133.0675</v>
          </cell>
          <cell r="U289">
            <v>41.383099999999999</v>
          </cell>
          <cell r="V289">
            <v>221.5829</v>
          </cell>
          <cell r="W289">
            <v>249.6661</v>
          </cell>
          <cell r="X289">
            <v>60.508600000000001</v>
          </cell>
          <cell r="Y289">
            <v>128.31880000000001</v>
          </cell>
          <cell r="Z289">
            <v>2.4357000000000002</v>
          </cell>
          <cell r="AA289">
            <v>1.8030999999999999</v>
          </cell>
          <cell r="AB289">
            <v>297.65589999999997</v>
          </cell>
          <cell r="AC289">
            <v>11.212</v>
          </cell>
          <cell r="AD289">
            <v>3.2800000000000003E-2</v>
          </cell>
          <cell r="AE289">
            <v>10.236000000000001</v>
          </cell>
          <cell r="AF289">
            <v>19.0017</v>
          </cell>
          <cell r="AG289">
            <v>1.2445999999999999</v>
          </cell>
          <cell r="AH289">
            <v>82.126900000000006</v>
          </cell>
          <cell r="AI289">
            <v>74.441500000000005</v>
          </cell>
          <cell r="AJ289">
            <v>14.4992</v>
          </cell>
          <cell r="AK289">
            <v>50.164299999999997</v>
          </cell>
          <cell r="AL289">
            <v>328.29399999999998</v>
          </cell>
          <cell r="AM289">
            <v>44.266599999999997</v>
          </cell>
          <cell r="AN289">
            <v>488.30450000000002</v>
          </cell>
          <cell r="AO289">
            <v>685.31179999999995</v>
          </cell>
        </row>
        <row r="290">
          <cell r="C290">
            <v>269.88589999999999</v>
          </cell>
          <cell r="D290">
            <v>35.486499999999999</v>
          </cell>
          <cell r="E290">
            <v>787.08010000000002</v>
          </cell>
          <cell r="F290">
            <v>11.3515</v>
          </cell>
          <cell r="G290">
            <v>121.0475</v>
          </cell>
          <cell r="H290">
            <v>3.5799999999999998E-2</v>
          </cell>
          <cell r="I290">
            <v>14.330299999999999</v>
          </cell>
          <cell r="J290">
            <v>65.677300000000002</v>
          </cell>
          <cell r="K290">
            <v>532.27</v>
          </cell>
          <cell r="L290">
            <v>31.208300000000001</v>
          </cell>
          <cell r="M290">
            <v>5.1958000000000002</v>
          </cell>
          <cell r="N290">
            <v>620.01880000000006</v>
          </cell>
          <cell r="O290">
            <v>29.3477</v>
          </cell>
          <cell r="P290">
            <v>25.218800000000002</v>
          </cell>
          <cell r="Q290">
            <v>339.52480000000003</v>
          </cell>
          <cell r="R290">
            <v>3.6025</v>
          </cell>
          <cell r="S290">
            <v>855.73950000000002</v>
          </cell>
          <cell r="T290">
            <v>133.0675</v>
          </cell>
          <cell r="U290">
            <v>41.383099999999999</v>
          </cell>
          <cell r="V290">
            <v>221.5829</v>
          </cell>
          <cell r="W290">
            <v>249.6661</v>
          </cell>
          <cell r="X290">
            <v>60.508600000000001</v>
          </cell>
          <cell r="Y290">
            <v>128.31880000000001</v>
          </cell>
          <cell r="Z290">
            <v>2.4357000000000002</v>
          </cell>
          <cell r="AA290">
            <v>1.8030999999999999</v>
          </cell>
          <cell r="AB290">
            <v>297.65589999999997</v>
          </cell>
          <cell r="AC290">
            <v>11.212</v>
          </cell>
          <cell r="AD290">
            <v>3.2800000000000003E-2</v>
          </cell>
          <cell r="AE290">
            <v>10.236000000000001</v>
          </cell>
          <cell r="AF290">
            <v>19.0017</v>
          </cell>
          <cell r="AG290">
            <v>1.2445999999999999</v>
          </cell>
          <cell r="AH290">
            <v>82.126900000000006</v>
          </cell>
          <cell r="AI290">
            <v>74.441500000000005</v>
          </cell>
          <cell r="AJ290">
            <v>14.4992</v>
          </cell>
          <cell r="AK290">
            <v>50.164299999999997</v>
          </cell>
          <cell r="AL290">
            <v>328.29399999999998</v>
          </cell>
          <cell r="AM290">
            <v>44.266599999999997</v>
          </cell>
          <cell r="AN290">
            <v>488.30450000000002</v>
          </cell>
          <cell r="AO290">
            <v>685.31179999999995</v>
          </cell>
        </row>
        <row r="291">
          <cell r="C291">
            <v>269.88589999999999</v>
          </cell>
          <cell r="D291">
            <v>35.486499999999999</v>
          </cell>
          <cell r="E291">
            <v>787.08010000000002</v>
          </cell>
          <cell r="F291">
            <v>11.3515</v>
          </cell>
          <cell r="G291">
            <v>121.0475</v>
          </cell>
          <cell r="H291">
            <v>3.5799999999999998E-2</v>
          </cell>
          <cell r="I291">
            <v>14.330299999999999</v>
          </cell>
          <cell r="J291">
            <v>65.677300000000002</v>
          </cell>
          <cell r="K291">
            <v>532.27</v>
          </cell>
          <cell r="L291">
            <v>31.208300000000001</v>
          </cell>
          <cell r="M291">
            <v>5.1958000000000002</v>
          </cell>
          <cell r="N291">
            <v>620.01880000000006</v>
          </cell>
          <cell r="O291">
            <v>29.3477</v>
          </cell>
          <cell r="P291">
            <v>25.218800000000002</v>
          </cell>
          <cell r="Q291">
            <v>339.52480000000003</v>
          </cell>
          <cell r="R291">
            <v>3.6025</v>
          </cell>
          <cell r="S291">
            <v>855.73950000000002</v>
          </cell>
          <cell r="T291">
            <v>133.0675</v>
          </cell>
          <cell r="U291">
            <v>41.383099999999999</v>
          </cell>
          <cell r="V291">
            <v>221.5829</v>
          </cell>
          <cell r="W291">
            <v>249.6661</v>
          </cell>
          <cell r="X291">
            <v>60.508600000000001</v>
          </cell>
          <cell r="Y291">
            <v>128.31880000000001</v>
          </cell>
          <cell r="Z291">
            <v>2.4357000000000002</v>
          </cell>
          <cell r="AA291">
            <v>1.8030999999999999</v>
          </cell>
          <cell r="AB291">
            <v>297.65589999999997</v>
          </cell>
          <cell r="AC291">
            <v>11.212</v>
          </cell>
          <cell r="AD291">
            <v>3.2800000000000003E-2</v>
          </cell>
          <cell r="AE291">
            <v>10.236000000000001</v>
          </cell>
          <cell r="AF291">
            <v>19.0017</v>
          </cell>
          <cell r="AG291">
            <v>1.2445999999999999</v>
          </cell>
          <cell r="AH291">
            <v>82.126900000000006</v>
          </cell>
          <cell r="AI291">
            <v>74.441500000000005</v>
          </cell>
          <cell r="AJ291">
            <v>14.4992</v>
          </cell>
          <cell r="AK291">
            <v>50.164299999999997</v>
          </cell>
          <cell r="AL291">
            <v>328.29399999999998</v>
          </cell>
          <cell r="AM291">
            <v>44.266599999999997</v>
          </cell>
          <cell r="AN291">
            <v>488.30450000000002</v>
          </cell>
          <cell r="AO291">
            <v>685.31179999999995</v>
          </cell>
        </row>
        <row r="292">
          <cell r="C292">
            <v>269.91390000000001</v>
          </cell>
          <cell r="D292">
            <v>35.641199999999998</v>
          </cell>
          <cell r="E292">
            <v>784.56820000000005</v>
          </cell>
          <cell r="F292">
            <v>11.3515</v>
          </cell>
          <cell r="G292">
            <v>121.5753</v>
          </cell>
          <cell r="H292">
            <v>3.5799999999999998E-2</v>
          </cell>
          <cell r="I292">
            <v>14.392799999999999</v>
          </cell>
          <cell r="J292">
            <v>65.969899999999996</v>
          </cell>
          <cell r="K292">
            <v>532.27</v>
          </cell>
          <cell r="L292">
            <v>31.3444</v>
          </cell>
          <cell r="M292">
            <v>5.2173999999999996</v>
          </cell>
          <cell r="N292">
            <v>622.72220000000004</v>
          </cell>
          <cell r="O292">
            <v>29.4757</v>
          </cell>
          <cell r="P292">
            <v>25.328800000000001</v>
          </cell>
          <cell r="Q292">
            <v>340.57889999999998</v>
          </cell>
          <cell r="R292">
            <v>3.5989</v>
          </cell>
          <cell r="S292">
            <v>857.11760000000004</v>
          </cell>
          <cell r="T292">
            <v>133.0675</v>
          </cell>
          <cell r="U292">
            <v>41.3812</v>
          </cell>
          <cell r="V292">
            <v>222.54910000000001</v>
          </cell>
          <cell r="W292">
            <v>250.75470000000001</v>
          </cell>
          <cell r="X292">
            <v>60.847799999999999</v>
          </cell>
          <cell r="Y292">
            <v>127.3853</v>
          </cell>
          <cell r="Z292">
            <v>2.4462999999999999</v>
          </cell>
          <cell r="AA292">
            <v>1.8030999999999999</v>
          </cell>
          <cell r="AB292">
            <v>296.63920000000002</v>
          </cell>
          <cell r="AC292">
            <v>11.2181</v>
          </cell>
          <cell r="AD292">
            <v>3.27E-2</v>
          </cell>
          <cell r="AE292">
            <v>10.236000000000001</v>
          </cell>
          <cell r="AF292">
            <v>18.932700000000001</v>
          </cell>
          <cell r="AG292">
            <v>1.2402</v>
          </cell>
          <cell r="AH292">
            <v>82.484999999999999</v>
          </cell>
          <cell r="AI292">
            <v>74.766099999999994</v>
          </cell>
          <cell r="AJ292">
            <v>14.5314</v>
          </cell>
          <cell r="AK292">
            <v>50.354100000000003</v>
          </cell>
          <cell r="AL292">
            <v>332.22710000000001</v>
          </cell>
          <cell r="AM292">
            <v>44.4435</v>
          </cell>
          <cell r="AN292">
            <v>490.43360000000001</v>
          </cell>
          <cell r="AO292">
            <v>685.31179999999995</v>
          </cell>
        </row>
        <row r="293">
          <cell r="C293">
            <v>268.06659999999999</v>
          </cell>
          <cell r="D293">
            <v>35.5473</v>
          </cell>
          <cell r="E293">
            <v>781.75030000000004</v>
          </cell>
          <cell r="F293">
            <v>11.3474</v>
          </cell>
          <cell r="G293">
            <v>121.25490000000001</v>
          </cell>
          <cell r="H293">
            <v>3.5700000000000003E-2</v>
          </cell>
          <cell r="I293">
            <v>14.354799999999999</v>
          </cell>
          <cell r="J293">
            <v>65.787199999999999</v>
          </cell>
          <cell r="K293">
            <v>532.08000000000004</v>
          </cell>
          <cell r="L293">
            <v>31.261800000000001</v>
          </cell>
          <cell r="M293">
            <v>5.1986999999999997</v>
          </cell>
          <cell r="N293">
            <v>621.08109999999999</v>
          </cell>
          <cell r="O293">
            <v>29.398</v>
          </cell>
          <cell r="P293">
            <v>25.262</v>
          </cell>
          <cell r="Q293">
            <v>341.22160000000002</v>
          </cell>
          <cell r="R293">
            <v>3.5975999999999999</v>
          </cell>
          <cell r="S293">
            <v>858.19349999999997</v>
          </cell>
          <cell r="T293">
            <v>133.02000000000001</v>
          </cell>
          <cell r="U293">
            <v>41.373800000000003</v>
          </cell>
          <cell r="V293">
            <v>221.96260000000001</v>
          </cell>
          <cell r="W293">
            <v>250.09389999999999</v>
          </cell>
          <cell r="X293">
            <v>60.9636</v>
          </cell>
          <cell r="Y293">
            <v>127.77979999999999</v>
          </cell>
          <cell r="Z293">
            <v>2.4398</v>
          </cell>
          <cell r="AA293">
            <v>1.8033999999999999</v>
          </cell>
          <cell r="AB293">
            <v>294.87650000000002</v>
          </cell>
          <cell r="AC293">
            <v>11.1934</v>
          </cell>
          <cell r="AD293">
            <v>3.2500000000000001E-2</v>
          </cell>
          <cell r="AE293">
            <v>10.2323</v>
          </cell>
          <cell r="AF293">
            <v>19.048999999999999</v>
          </cell>
          <cell r="AG293">
            <v>1.2397</v>
          </cell>
          <cell r="AH293">
            <v>82.267600000000002</v>
          </cell>
          <cell r="AI293">
            <v>74.569100000000006</v>
          </cell>
          <cell r="AJ293">
            <v>14.539199999999999</v>
          </cell>
          <cell r="AK293">
            <v>50.538899999999998</v>
          </cell>
          <cell r="AL293">
            <v>330.1884</v>
          </cell>
          <cell r="AM293">
            <v>44.222099999999998</v>
          </cell>
          <cell r="AN293">
            <v>489.14109999999999</v>
          </cell>
          <cell r="AO293">
            <v>685.74170000000004</v>
          </cell>
        </row>
        <row r="294">
          <cell r="C294">
            <v>267.09829999999999</v>
          </cell>
          <cell r="D294">
            <v>35.3063</v>
          </cell>
          <cell r="E294">
            <v>772.86839999999995</v>
          </cell>
          <cell r="F294">
            <v>11.3408</v>
          </cell>
          <cell r="G294">
            <v>120.4329</v>
          </cell>
          <cell r="H294">
            <v>3.5700000000000003E-2</v>
          </cell>
          <cell r="I294">
            <v>14.2575</v>
          </cell>
          <cell r="J294">
            <v>65.339500000000001</v>
          </cell>
          <cell r="K294">
            <v>531.77</v>
          </cell>
          <cell r="L294">
            <v>31.049900000000001</v>
          </cell>
          <cell r="M294">
            <v>5.1909999999999998</v>
          </cell>
          <cell r="N294">
            <v>616.87059999999997</v>
          </cell>
          <cell r="O294">
            <v>29.198699999999999</v>
          </cell>
          <cell r="P294">
            <v>25.090800000000002</v>
          </cell>
          <cell r="Q294">
            <v>339.59530000000001</v>
          </cell>
          <cell r="R294">
            <v>3.5954999999999999</v>
          </cell>
          <cell r="S294">
            <v>857.69349999999997</v>
          </cell>
          <cell r="T294">
            <v>132.9425</v>
          </cell>
          <cell r="U294">
            <v>41.347799999999999</v>
          </cell>
          <cell r="V294">
            <v>220.45779999999999</v>
          </cell>
          <cell r="W294">
            <v>248.39840000000001</v>
          </cell>
          <cell r="X294">
            <v>60.758499999999998</v>
          </cell>
          <cell r="Y294">
            <v>128.0104</v>
          </cell>
          <cell r="Z294">
            <v>2.4232999999999998</v>
          </cell>
          <cell r="AA294">
            <v>1.8026</v>
          </cell>
          <cell r="AB294">
            <v>293.60309999999998</v>
          </cell>
          <cell r="AC294">
            <v>11.140700000000001</v>
          </cell>
          <cell r="AD294">
            <v>3.2599999999999997E-2</v>
          </cell>
          <cell r="AE294">
            <v>10.2263</v>
          </cell>
          <cell r="AF294">
            <v>18.981200000000001</v>
          </cell>
          <cell r="AG294">
            <v>1.2390000000000001</v>
          </cell>
          <cell r="AH294">
            <v>81.709900000000005</v>
          </cell>
          <cell r="AI294">
            <v>74.063599999999994</v>
          </cell>
          <cell r="AJ294">
            <v>14.456899999999999</v>
          </cell>
          <cell r="AK294">
            <v>50.3399</v>
          </cell>
          <cell r="AL294">
            <v>327.68450000000001</v>
          </cell>
          <cell r="AM294">
            <v>44.314999999999998</v>
          </cell>
          <cell r="AN294">
            <v>485.82510000000002</v>
          </cell>
          <cell r="AO294">
            <v>682.27340000000004</v>
          </cell>
        </row>
        <row r="295">
          <cell r="C295">
            <v>265.53809999999999</v>
          </cell>
          <cell r="D295">
            <v>34.991999999999997</v>
          </cell>
          <cell r="E295">
            <v>770.154</v>
          </cell>
          <cell r="F295">
            <v>11.307499999999999</v>
          </cell>
          <cell r="G295">
            <v>119.3608</v>
          </cell>
          <cell r="H295">
            <v>3.5700000000000003E-2</v>
          </cell>
          <cell r="I295">
            <v>14.130599999999999</v>
          </cell>
          <cell r="J295">
            <v>64.745599999999996</v>
          </cell>
          <cell r="K295">
            <v>531.34</v>
          </cell>
          <cell r="L295">
            <v>30.773499999999999</v>
          </cell>
          <cell r="M295">
            <v>5.2698</v>
          </cell>
          <cell r="N295">
            <v>611.37929999999994</v>
          </cell>
          <cell r="O295">
            <v>28.938800000000001</v>
          </cell>
          <cell r="P295">
            <v>24.8674</v>
          </cell>
          <cell r="Q295">
            <v>339.18029999999999</v>
          </cell>
          <cell r="R295">
            <v>3.5926</v>
          </cell>
          <cell r="S295">
            <v>852.8732</v>
          </cell>
          <cell r="T295">
            <v>132.83500000000001</v>
          </cell>
          <cell r="U295">
            <v>41.314100000000003</v>
          </cell>
          <cell r="V295">
            <v>218.49529999999999</v>
          </cell>
          <cell r="W295">
            <v>246.18719999999999</v>
          </cell>
          <cell r="X295">
            <v>60.398899999999998</v>
          </cell>
          <cell r="Y295">
            <v>129.11619999999999</v>
          </cell>
          <cell r="Z295">
            <v>2.4016999999999999</v>
          </cell>
          <cell r="AA295">
            <v>1.7992999999999999</v>
          </cell>
          <cell r="AB295">
            <v>291.87139999999999</v>
          </cell>
          <cell r="AC295">
            <v>11.053000000000001</v>
          </cell>
          <cell r="AD295">
            <v>3.2899999999999999E-2</v>
          </cell>
          <cell r="AE295">
            <v>10.2181</v>
          </cell>
          <cell r="AF295">
            <v>18.888300000000001</v>
          </cell>
          <cell r="AG295">
            <v>1.238</v>
          </cell>
          <cell r="AH295">
            <v>80.982500000000002</v>
          </cell>
          <cell r="AI295">
            <v>73.404200000000003</v>
          </cell>
          <cell r="AJ295">
            <v>14.348699999999999</v>
          </cell>
          <cell r="AK295">
            <v>50.347700000000003</v>
          </cell>
          <cell r="AL295">
            <v>324.19900000000001</v>
          </cell>
          <cell r="AM295">
            <v>43.952599999999997</v>
          </cell>
          <cell r="AN295">
            <v>481.50029999999998</v>
          </cell>
          <cell r="AO295">
            <v>679.78189999999995</v>
          </cell>
        </row>
        <row r="296">
          <cell r="C296">
            <v>265.3682</v>
          </cell>
          <cell r="D296">
            <v>34.886699999999998</v>
          </cell>
          <cell r="E296">
            <v>768.32770000000005</v>
          </cell>
          <cell r="F296">
            <v>11.3009</v>
          </cell>
          <cell r="G296">
            <v>119.0016</v>
          </cell>
          <cell r="H296">
            <v>3.5700000000000003E-2</v>
          </cell>
          <cell r="I296">
            <v>14.088100000000001</v>
          </cell>
          <cell r="J296">
            <v>64.549899999999994</v>
          </cell>
          <cell r="K296">
            <v>531.03</v>
          </cell>
          <cell r="L296">
            <v>30.680900000000001</v>
          </cell>
          <cell r="M296">
            <v>5.2892000000000001</v>
          </cell>
          <cell r="N296">
            <v>609.53920000000005</v>
          </cell>
          <cell r="O296">
            <v>28.851700000000001</v>
          </cell>
          <cell r="P296">
            <v>24.7926</v>
          </cell>
          <cell r="Q296">
            <v>340.1241</v>
          </cell>
          <cell r="R296">
            <v>3.5905</v>
          </cell>
          <cell r="S296">
            <v>852.37559999999996</v>
          </cell>
          <cell r="T296">
            <v>132.75749999999999</v>
          </cell>
          <cell r="U296">
            <v>41.291899999999998</v>
          </cell>
          <cell r="V296">
            <v>217.83770000000001</v>
          </cell>
          <cell r="W296">
            <v>245.4462</v>
          </cell>
          <cell r="X296">
            <v>60.341999999999999</v>
          </cell>
          <cell r="Y296">
            <v>128.25299999999999</v>
          </cell>
          <cell r="Z296">
            <v>2.3944999999999999</v>
          </cell>
          <cell r="AA296">
            <v>1.8001</v>
          </cell>
          <cell r="AB296">
            <v>292.35759999999999</v>
          </cell>
          <cell r="AC296">
            <v>11.054</v>
          </cell>
          <cell r="AD296">
            <v>3.3300000000000003E-2</v>
          </cell>
          <cell r="AE296">
            <v>10.2121</v>
          </cell>
          <cell r="AF296">
            <v>18.7791</v>
          </cell>
          <cell r="AG296">
            <v>1.2373000000000001</v>
          </cell>
          <cell r="AH296">
            <v>80.738799999999998</v>
          </cell>
          <cell r="AI296">
            <v>73.183300000000003</v>
          </cell>
          <cell r="AJ296">
            <v>14.318300000000001</v>
          </cell>
          <cell r="AK296">
            <v>50.420200000000001</v>
          </cell>
          <cell r="AL296">
            <v>323.81189999999998</v>
          </cell>
          <cell r="AM296">
            <v>43.780299999999997</v>
          </cell>
          <cell r="AN296">
            <v>480.05110000000002</v>
          </cell>
          <cell r="AO296">
            <v>678.37249999999995</v>
          </cell>
        </row>
        <row r="297">
          <cell r="C297">
            <v>265.3682</v>
          </cell>
          <cell r="D297">
            <v>34.886699999999998</v>
          </cell>
          <cell r="E297">
            <v>768.32770000000005</v>
          </cell>
          <cell r="F297">
            <v>11.3009</v>
          </cell>
          <cell r="G297">
            <v>119.0016</v>
          </cell>
          <cell r="H297">
            <v>3.5700000000000003E-2</v>
          </cell>
          <cell r="I297">
            <v>14.088100000000001</v>
          </cell>
          <cell r="J297">
            <v>64.549899999999994</v>
          </cell>
          <cell r="K297">
            <v>531.03</v>
          </cell>
          <cell r="L297">
            <v>30.680900000000001</v>
          </cell>
          <cell r="M297">
            <v>5.2892000000000001</v>
          </cell>
          <cell r="N297">
            <v>609.53920000000005</v>
          </cell>
          <cell r="O297">
            <v>28.851700000000001</v>
          </cell>
          <cell r="P297">
            <v>24.7926</v>
          </cell>
          <cell r="Q297">
            <v>340.1241</v>
          </cell>
          <cell r="R297">
            <v>3.5905</v>
          </cell>
          <cell r="S297">
            <v>852.37559999999996</v>
          </cell>
          <cell r="T297">
            <v>132.75749999999999</v>
          </cell>
          <cell r="U297">
            <v>41.291899999999998</v>
          </cell>
          <cell r="V297">
            <v>217.83770000000001</v>
          </cell>
          <cell r="W297">
            <v>245.4462</v>
          </cell>
          <cell r="X297">
            <v>60.341999999999999</v>
          </cell>
          <cell r="Y297">
            <v>128.25299999999999</v>
          </cell>
          <cell r="Z297">
            <v>2.3944999999999999</v>
          </cell>
          <cell r="AA297">
            <v>1.8001</v>
          </cell>
          <cell r="AB297">
            <v>292.35759999999999</v>
          </cell>
          <cell r="AC297">
            <v>11.054</v>
          </cell>
          <cell r="AD297">
            <v>3.3300000000000003E-2</v>
          </cell>
          <cell r="AE297">
            <v>10.2121</v>
          </cell>
          <cell r="AF297">
            <v>18.7791</v>
          </cell>
          <cell r="AG297">
            <v>1.2373000000000001</v>
          </cell>
          <cell r="AH297">
            <v>80.738799999999998</v>
          </cell>
          <cell r="AI297">
            <v>73.183300000000003</v>
          </cell>
          <cell r="AJ297">
            <v>14.318300000000001</v>
          </cell>
          <cell r="AK297">
            <v>50.420200000000001</v>
          </cell>
          <cell r="AL297">
            <v>323.81189999999998</v>
          </cell>
          <cell r="AM297">
            <v>43.780299999999997</v>
          </cell>
          <cell r="AN297">
            <v>480.05110000000002</v>
          </cell>
          <cell r="AO297">
            <v>678.37249999999995</v>
          </cell>
        </row>
        <row r="298">
          <cell r="C298">
            <v>265.3682</v>
          </cell>
          <cell r="D298">
            <v>34.886699999999998</v>
          </cell>
          <cell r="E298">
            <v>768.32770000000005</v>
          </cell>
          <cell r="F298">
            <v>11.3009</v>
          </cell>
          <cell r="G298">
            <v>119.0016</v>
          </cell>
          <cell r="H298">
            <v>3.5700000000000003E-2</v>
          </cell>
          <cell r="I298">
            <v>14.088100000000001</v>
          </cell>
          <cell r="J298">
            <v>64.549899999999994</v>
          </cell>
          <cell r="K298">
            <v>531.03</v>
          </cell>
          <cell r="L298">
            <v>30.680900000000001</v>
          </cell>
          <cell r="M298">
            <v>5.2892000000000001</v>
          </cell>
          <cell r="N298">
            <v>609.53920000000005</v>
          </cell>
          <cell r="O298">
            <v>28.851700000000001</v>
          </cell>
          <cell r="P298">
            <v>24.7926</v>
          </cell>
          <cell r="Q298">
            <v>340.1241</v>
          </cell>
          <cell r="R298">
            <v>3.5905</v>
          </cell>
          <cell r="S298">
            <v>852.37559999999996</v>
          </cell>
          <cell r="T298">
            <v>132.75749999999999</v>
          </cell>
          <cell r="U298">
            <v>41.291899999999998</v>
          </cell>
          <cell r="V298">
            <v>217.83770000000001</v>
          </cell>
          <cell r="W298">
            <v>245.4462</v>
          </cell>
          <cell r="X298">
            <v>60.341999999999999</v>
          </cell>
          <cell r="Y298">
            <v>128.25299999999999</v>
          </cell>
          <cell r="Z298">
            <v>2.3944999999999999</v>
          </cell>
          <cell r="AA298">
            <v>1.8001</v>
          </cell>
          <cell r="AB298">
            <v>292.35759999999999</v>
          </cell>
          <cell r="AC298">
            <v>11.054</v>
          </cell>
          <cell r="AD298">
            <v>3.3300000000000003E-2</v>
          </cell>
          <cell r="AE298">
            <v>10.2121</v>
          </cell>
          <cell r="AF298">
            <v>18.7791</v>
          </cell>
          <cell r="AG298">
            <v>1.2373000000000001</v>
          </cell>
          <cell r="AH298">
            <v>80.738799999999998</v>
          </cell>
          <cell r="AI298">
            <v>73.183300000000003</v>
          </cell>
          <cell r="AJ298">
            <v>14.318300000000001</v>
          </cell>
          <cell r="AK298">
            <v>50.420200000000001</v>
          </cell>
          <cell r="AL298">
            <v>323.81189999999998</v>
          </cell>
          <cell r="AM298">
            <v>43.780299999999997</v>
          </cell>
          <cell r="AN298">
            <v>480.05110000000002</v>
          </cell>
          <cell r="AO298">
            <v>678.37249999999995</v>
          </cell>
        </row>
        <row r="299">
          <cell r="C299">
            <v>272.97680000000003</v>
          </cell>
          <cell r="D299">
            <v>35.117199999999997</v>
          </cell>
          <cell r="E299">
            <v>770.3229</v>
          </cell>
          <cell r="F299">
            <v>11.3043</v>
          </cell>
          <cell r="G299">
            <v>119.788</v>
          </cell>
          <cell r="H299">
            <v>3.56E-2</v>
          </cell>
          <cell r="I299">
            <v>14.1812</v>
          </cell>
          <cell r="J299">
            <v>64.969499999999996</v>
          </cell>
          <cell r="K299">
            <v>531.19000000000005</v>
          </cell>
          <cell r="L299">
            <v>30.883600000000001</v>
          </cell>
          <cell r="M299">
            <v>5.2910000000000004</v>
          </cell>
          <cell r="N299">
            <v>613.56730000000005</v>
          </cell>
          <cell r="O299">
            <v>29.042300000000001</v>
          </cell>
          <cell r="P299">
            <v>24.956399999999999</v>
          </cell>
          <cell r="Q299">
            <v>340.17849999999999</v>
          </cell>
          <cell r="R299">
            <v>3.5891000000000002</v>
          </cell>
          <cell r="S299">
            <v>848.54629999999997</v>
          </cell>
          <cell r="T299">
            <v>132.79750000000001</v>
          </cell>
          <cell r="U299">
            <v>41.310099999999998</v>
          </cell>
          <cell r="V299">
            <v>219.2773</v>
          </cell>
          <cell r="W299">
            <v>247.06829999999999</v>
          </cell>
          <cell r="X299">
            <v>60.603700000000003</v>
          </cell>
          <cell r="Y299">
            <v>129.4187</v>
          </cell>
          <cell r="Z299">
            <v>2.4102999999999999</v>
          </cell>
          <cell r="AA299">
            <v>1.8</v>
          </cell>
          <cell r="AB299">
            <v>293.39620000000002</v>
          </cell>
          <cell r="AC299">
            <v>11.114000000000001</v>
          </cell>
          <cell r="AD299">
            <v>3.3099999999999997E-2</v>
          </cell>
          <cell r="AE299">
            <v>10.215199999999999</v>
          </cell>
          <cell r="AF299">
            <v>18.9299</v>
          </cell>
          <cell r="AG299">
            <v>1.2333000000000001</v>
          </cell>
          <cell r="AH299">
            <v>81.272400000000005</v>
          </cell>
          <cell r="AI299">
            <v>73.667000000000002</v>
          </cell>
          <cell r="AJ299">
            <v>14.441800000000001</v>
          </cell>
          <cell r="AK299">
            <v>50.847999999999999</v>
          </cell>
          <cell r="AL299">
            <v>327.03269999999998</v>
          </cell>
          <cell r="AM299">
            <v>44.009399999999999</v>
          </cell>
          <cell r="AN299">
            <v>483.2235</v>
          </cell>
          <cell r="AO299">
            <v>680.83130000000006</v>
          </cell>
        </row>
        <row r="300">
          <cell r="C300">
            <v>272.44260000000003</v>
          </cell>
          <cell r="D300">
            <v>34.927700000000002</v>
          </cell>
          <cell r="E300">
            <v>767.51189999999997</v>
          </cell>
          <cell r="F300">
            <v>11.299200000000001</v>
          </cell>
          <cell r="G300">
            <v>119.1416</v>
          </cell>
          <cell r="H300">
            <v>3.5499999999999997E-2</v>
          </cell>
          <cell r="I300">
            <v>14.1046</v>
          </cell>
          <cell r="J300">
            <v>64.6267</v>
          </cell>
          <cell r="K300">
            <v>530.95000000000005</v>
          </cell>
          <cell r="L300">
            <v>30.716999999999999</v>
          </cell>
          <cell r="M300">
            <v>5.2337999999999996</v>
          </cell>
          <cell r="N300">
            <v>610.25639999999999</v>
          </cell>
          <cell r="O300">
            <v>28.8856</v>
          </cell>
          <cell r="P300">
            <v>24.8217</v>
          </cell>
          <cell r="Q300">
            <v>340.62079999999997</v>
          </cell>
          <cell r="R300">
            <v>3.5874999999999999</v>
          </cell>
          <cell r="S300">
            <v>850.88139999999999</v>
          </cell>
          <cell r="T300">
            <v>132.73750000000001</v>
          </cell>
          <cell r="U300">
            <v>41.291400000000003</v>
          </cell>
          <cell r="V300">
            <v>218.09399999999999</v>
          </cell>
          <cell r="W300">
            <v>245.73500000000001</v>
          </cell>
          <cell r="X300">
            <v>60.299300000000002</v>
          </cell>
          <cell r="Y300">
            <v>130.05439999999999</v>
          </cell>
          <cell r="Z300">
            <v>2.3973</v>
          </cell>
          <cell r="AA300">
            <v>1.8004</v>
          </cell>
          <cell r="AB300">
            <v>291.74209999999999</v>
          </cell>
          <cell r="AC300">
            <v>11.041499999999999</v>
          </cell>
          <cell r="AD300">
            <v>3.2599999999999997E-2</v>
          </cell>
          <cell r="AE300">
            <v>10.210599999999999</v>
          </cell>
          <cell r="AF300">
            <v>18.917400000000001</v>
          </cell>
          <cell r="AG300">
            <v>1.2327999999999999</v>
          </cell>
          <cell r="AH300">
            <v>80.833799999999997</v>
          </cell>
          <cell r="AI300">
            <v>73.269400000000005</v>
          </cell>
          <cell r="AJ300">
            <v>14.3682</v>
          </cell>
          <cell r="AK300">
            <v>50.6631</v>
          </cell>
          <cell r="AL300">
            <v>324.54309999999998</v>
          </cell>
          <cell r="AM300">
            <v>43.672499999999999</v>
          </cell>
          <cell r="AN300">
            <v>480.61590000000001</v>
          </cell>
          <cell r="AO300">
            <v>677.90750000000003</v>
          </cell>
        </row>
        <row r="301">
          <cell r="C301">
            <v>271.58120000000002</v>
          </cell>
          <cell r="D301">
            <v>34.791600000000003</v>
          </cell>
          <cell r="E301">
            <v>767.09410000000003</v>
          </cell>
          <cell r="F301">
            <v>11.2926</v>
          </cell>
          <cell r="G301">
            <v>118.67740000000001</v>
          </cell>
          <cell r="H301">
            <v>3.5400000000000001E-2</v>
          </cell>
          <cell r="I301">
            <v>14.0497</v>
          </cell>
          <cell r="J301">
            <v>64.377499999999998</v>
          </cell>
          <cell r="K301">
            <v>530.64</v>
          </cell>
          <cell r="L301">
            <v>30.597300000000001</v>
          </cell>
          <cell r="M301">
            <v>5.1778000000000004</v>
          </cell>
          <cell r="N301">
            <v>607.87869999999998</v>
          </cell>
          <cell r="O301">
            <v>28.773099999999999</v>
          </cell>
          <cell r="P301">
            <v>24.725000000000001</v>
          </cell>
          <cell r="Q301">
            <v>339.02940000000001</v>
          </cell>
          <cell r="R301">
            <v>3.5853999999999999</v>
          </cell>
          <cell r="S301">
            <v>849.024</v>
          </cell>
          <cell r="T301">
            <v>132.66</v>
          </cell>
          <cell r="U301">
            <v>41.277299999999997</v>
          </cell>
          <cell r="V301">
            <v>217.24430000000001</v>
          </cell>
          <cell r="W301">
            <v>244.77760000000001</v>
          </cell>
          <cell r="X301">
            <v>60.223100000000002</v>
          </cell>
          <cell r="Y301">
            <v>129.46010000000001</v>
          </cell>
          <cell r="Z301">
            <v>2.3879999999999999</v>
          </cell>
          <cell r="AA301">
            <v>1.7963</v>
          </cell>
          <cell r="AB301">
            <v>291.98790000000002</v>
          </cell>
          <cell r="AC301">
            <v>11.000500000000001</v>
          </cell>
          <cell r="AD301">
            <v>3.2500000000000001E-2</v>
          </cell>
          <cell r="AE301">
            <v>10.204599999999999</v>
          </cell>
          <cell r="AF301">
            <v>18.829599999999999</v>
          </cell>
          <cell r="AG301">
            <v>1.2321</v>
          </cell>
          <cell r="AH301">
            <v>80.518900000000002</v>
          </cell>
          <cell r="AI301">
            <v>72.983999999999995</v>
          </cell>
          <cell r="AJ301">
            <v>14.303699999999999</v>
          </cell>
          <cell r="AK301">
            <v>50.6526</v>
          </cell>
          <cell r="AL301">
            <v>322.60340000000002</v>
          </cell>
          <cell r="AM301">
            <v>43.621299999999998</v>
          </cell>
          <cell r="AN301">
            <v>478.74340000000001</v>
          </cell>
          <cell r="AO301">
            <v>677.43039999999996</v>
          </cell>
        </row>
        <row r="302">
          <cell r="C302">
            <v>269.71719999999999</v>
          </cell>
          <cell r="D302">
            <v>34.792000000000002</v>
          </cell>
          <cell r="E302">
            <v>766.11950000000002</v>
          </cell>
          <cell r="F302">
            <v>11.287699999999999</v>
          </cell>
          <cell r="G302">
            <v>118.6785</v>
          </cell>
          <cell r="H302">
            <v>3.5400000000000001E-2</v>
          </cell>
          <cell r="I302">
            <v>14.049799999999999</v>
          </cell>
          <cell r="J302">
            <v>64.378100000000003</v>
          </cell>
          <cell r="K302">
            <v>530.41</v>
          </cell>
          <cell r="L302">
            <v>30.5976</v>
          </cell>
          <cell r="M302">
            <v>5.1627999999999998</v>
          </cell>
          <cell r="N302">
            <v>607.88459999999998</v>
          </cell>
          <cell r="O302">
            <v>28.773299999999999</v>
          </cell>
          <cell r="P302">
            <v>24.725300000000001</v>
          </cell>
          <cell r="Q302">
            <v>336.88560000000001</v>
          </cell>
          <cell r="R302">
            <v>3.5838999999999999</v>
          </cell>
          <cell r="S302">
            <v>848.65599999999995</v>
          </cell>
          <cell r="T302">
            <v>132.60249999999999</v>
          </cell>
          <cell r="U302">
            <v>41.262</v>
          </cell>
          <cell r="V302">
            <v>217.24639999999999</v>
          </cell>
          <cell r="W302">
            <v>244.78</v>
          </cell>
          <cell r="X302">
            <v>60.1631</v>
          </cell>
          <cell r="Y302">
            <v>129.5384</v>
          </cell>
          <cell r="Z302">
            <v>2.3879999999999999</v>
          </cell>
          <cell r="AA302">
            <v>1.7949999999999999</v>
          </cell>
          <cell r="AB302">
            <v>292.56180000000001</v>
          </cell>
          <cell r="AC302">
            <v>10.990500000000001</v>
          </cell>
          <cell r="AD302">
            <v>3.2099999999999997E-2</v>
          </cell>
          <cell r="AE302">
            <v>10.200200000000001</v>
          </cell>
          <cell r="AF302">
            <v>18.815799999999999</v>
          </cell>
          <cell r="AG302">
            <v>1.2315</v>
          </cell>
          <cell r="AH302">
            <v>80.519599999999997</v>
          </cell>
          <cell r="AI302">
            <v>72.984700000000004</v>
          </cell>
          <cell r="AJ302">
            <v>14.288</v>
          </cell>
          <cell r="AK302">
            <v>50.4285</v>
          </cell>
          <cell r="AL302">
            <v>323.91609999999997</v>
          </cell>
          <cell r="AM302">
            <v>43.8294</v>
          </cell>
          <cell r="AN302">
            <v>478.74810000000002</v>
          </cell>
          <cell r="AO302">
            <v>677.08399999999995</v>
          </cell>
        </row>
        <row r="303">
          <cell r="C303">
            <v>268.42189999999999</v>
          </cell>
          <cell r="D303">
            <v>34.708799999999997</v>
          </cell>
          <cell r="E303">
            <v>764.28729999999996</v>
          </cell>
          <cell r="F303">
            <v>11.282</v>
          </cell>
          <cell r="G303">
            <v>118.3947</v>
          </cell>
          <cell r="H303">
            <v>3.5400000000000001E-2</v>
          </cell>
          <cell r="I303">
            <v>14.0162</v>
          </cell>
          <cell r="J303">
            <v>64.223299999999995</v>
          </cell>
          <cell r="K303">
            <v>530.14</v>
          </cell>
          <cell r="L303">
            <v>30.5244</v>
          </cell>
          <cell r="M303">
            <v>5.1548999999999996</v>
          </cell>
          <cell r="N303">
            <v>606.43089999999995</v>
          </cell>
          <cell r="O303">
            <v>28.704499999999999</v>
          </cell>
          <cell r="P303">
            <v>24.6661</v>
          </cell>
          <cell r="Q303">
            <v>336.24549999999999</v>
          </cell>
          <cell r="R303">
            <v>3.5819999999999999</v>
          </cell>
          <cell r="S303">
            <v>846.86900000000003</v>
          </cell>
          <cell r="T303">
            <v>132.535</v>
          </cell>
          <cell r="U303">
            <v>41.242899999999999</v>
          </cell>
          <cell r="V303">
            <v>216.7268</v>
          </cell>
          <cell r="W303">
            <v>244.19460000000001</v>
          </cell>
          <cell r="X303">
            <v>59.932600000000001</v>
          </cell>
          <cell r="Y303">
            <v>128.8451</v>
          </cell>
          <cell r="Z303">
            <v>2.3822999999999999</v>
          </cell>
          <cell r="AA303">
            <v>1.794</v>
          </cell>
          <cell r="AB303">
            <v>290.91989999999998</v>
          </cell>
          <cell r="AC303">
            <v>10.930899999999999</v>
          </cell>
          <cell r="AD303">
            <v>3.2199999999999999E-2</v>
          </cell>
          <cell r="AE303">
            <v>10.195</v>
          </cell>
          <cell r="AF303">
            <v>18.784800000000001</v>
          </cell>
          <cell r="AG303">
            <v>1.2309000000000001</v>
          </cell>
          <cell r="AH303">
            <v>80.327100000000002</v>
          </cell>
          <cell r="AI303">
            <v>72.810100000000006</v>
          </cell>
          <cell r="AJ303">
            <v>14.2598</v>
          </cell>
          <cell r="AK303">
            <v>50.4253</v>
          </cell>
          <cell r="AL303">
            <v>323.20710000000003</v>
          </cell>
          <cell r="AM303">
            <v>43.776600000000002</v>
          </cell>
          <cell r="AN303">
            <v>477.60309999999998</v>
          </cell>
          <cell r="AO303">
            <v>676.23260000000005</v>
          </cell>
        </row>
        <row r="304">
          <cell r="C304">
            <v>268.42189999999999</v>
          </cell>
          <cell r="D304">
            <v>34.708799999999997</v>
          </cell>
          <cell r="E304">
            <v>764.28729999999996</v>
          </cell>
          <cell r="F304">
            <v>11.282</v>
          </cell>
          <cell r="G304">
            <v>118.3947</v>
          </cell>
          <cell r="H304">
            <v>3.5400000000000001E-2</v>
          </cell>
          <cell r="I304">
            <v>14.0162</v>
          </cell>
          <cell r="J304">
            <v>64.223299999999995</v>
          </cell>
          <cell r="K304">
            <v>530.14</v>
          </cell>
          <cell r="L304">
            <v>30.5244</v>
          </cell>
          <cell r="M304">
            <v>5.1548999999999996</v>
          </cell>
          <cell r="N304">
            <v>606.43089999999995</v>
          </cell>
          <cell r="O304">
            <v>28.704499999999999</v>
          </cell>
          <cell r="P304">
            <v>24.6661</v>
          </cell>
          <cell r="Q304">
            <v>336.24549999999999</v>
          </cell>
          <cell r="R304">
            <v>3.5819999999999999</v>
          </cell>
          <cell r="S304">
            <v>846.86900000000003</v>
          </cell>
          <cell r="T304">
            <v>132.535</v>
          </cell>
          <cell r="U304">
            <v>41.242899999999999</v>
          </cell>
          <cell r="V304">
            <v>216.7268</v>
          </cell>
          <cell r="W304">
            <v>244.19460000000001</v>
          </cell>
          <cell r="X304">
            <v>59.932600000000001</v>
          </cell>
          <cell r="Y304">
            <v>128.8451</v>
          </cell>
          <cell r="Z304">
            <v>2.3822999999999999</v>
          </cell>
          <cell r="AA304">
            <v>1.794</v>
          </cell>
          <cell r="AB304">
            <v>290.91989999999998</v>
          </cell>
          <cell r="AC304">
            <v>10.930899999999999</v>
          </cell>
          <cell r="AD304">
            <v>3.2199999999999999E-2</v>
          </cell>
          <cell r="AE304">
            <v>10.195</v>
          </cell>
          <cell r="AF304">
            <v>18.784800000000001</v>
          </cell>
          <cell r="AG304">
            <v>1.2309000000000001</v>
          </cell>
          <cell r="AH304">
            <v>80.327100000000002</v>
          </cell>
          <cell r="AI304">
            <v>72.810100000000006</v>
          </cell>
          <cell r="AJ304">
            <v>14.2598</v>
          </cell>
          <cell r="AK304">
            <v>50.4253</v>
          </cell>
          <cell r="AL304">
            <v>323.20710000000003</v>
          </cell>
          <cell r="AM304">
            <v>43.776600000000002</v>
          </cell>
          <cell r="AN304">
            <v>477.60309999999998</v>
          </cell>
          <cell r="AO304">
            <v>676.23260000000005</v>
          </cell>
        </row>
        <row r="305">
          <cell r="C305">
            <v>268.42189999999999</v>
          </cell>
          <cell r="D305">
            <v>34.708799999999997</v>
          </cell>
          <cell r="E305">
            <v>764.28729999999996</v>
          </cell>
          <cell r="F305">
            <v>11.282</v>
          </cell>
          <cell r="G305">
            <v>118.3947</v>
          </cell>
          <cell r="H305">
            <v>3.5400000000000001E-2</v>
          </cell>
          <cell r="I305">
            <v>14.0162</v>
          </cell>
          <cell r="J305">
            <v>64.223299999999995</v>
          </cell>
          <cell r="K305">
            <v>530.14</v>
          </cell>
          <cell r="L305">
            <v>30.5244</v>
          </cell>
          <cell r="M305">
            <v>5.1548999999999996</v>
          </cell>
          <cell r="N305">
            <v>606.43089999999995</v>
          </cell>
          <cell r="O305">
            <v>28.704499999999999</v>
          </cell>
          <cell r="P305">
            <v>24.6661</v>
          </cell>
          <cell r="Q305">
            <v>336.24549999999999</v>
          </cell>
          <cell r="R305">
            <v>3.5819999999999999</v>
          </cell>
          <cell r="S305">
            <v>846.86900000000003</v>
          </cell>
          <cell r="T305">
            <v>132.535</v>
          </cell>
          <cell r="U305">
            <v>41.242899999999999</v>
          </cell>
          <cell r="V305">
            <v>216.7268</v>
          </cell>
          <cell r="W305">
            <v>244.19460000000001</v>
          </cell>
          <cell r="X305">
            <v>59.932600000000001</v>
          </cell>
          <cell r="Y305">
            <v>128.8451</v>
          </cell>
          <cell r="Z305">
            <v>2.3822999999999999</v>
          </cell>
          <cell r="AA305">
            <v>1.794</v>
          </cell>
          <cell r="AB305">
            <v>290.91989999999998</v>
          </cell>
          <cell r="AC305">
            <v>10.930899999999999</v>
          </cell>
          <cell r="AD305">
            <v>3.2199999999999999E-2</v>
          </cell>
          <cell r="AE305">
            <v>10.195</v>
          </cell>
          <cell r="AF305">
            <v>18.784800000000001</v>
          </cell>
          <cell r="AG305">
            <v>1.2309000000000001</v>
          </cell>
          <cell r="AH305">
            <v>80.327100000000002</v>
          </cell>
          <cell r="AI305">
            <v>72.810100000000006</v>
          </cell>
          <cell r="AJ305">
            <v>14.2598</v>
          </cell>
          <cell r="AK305">
            <v>50.4253</v>
          </cell>
          <cell r="AL305">
            <v>323.20710000000003</v>
          </cell>
          <cell r="AM305">
            <v>43.776600000000002</v>
          </cell>
          <cell r="AN305">
            <v>477.60309999999998</v>
          </cell>
          <cell r="AO305">
            <v>676.23260000000005</v>
          </cell>
        </row>
        <row r="306">
          <cell r="C306">
            <v>268.9228</v>
          </cell>
          <cell r="D306">
            <v>34.537100000000002</v>
          </cell>
          <cell r="E306">
            <v>757.95920000000001</v>
          </cell>
          <cell r="F306">
            <v>11.2499</v>
          </cell>
          <cell r="G306">
            <v>117.809</v>
          </cell>
          <cell r="H306">
            <v>3.5299999999999998E-2</v>
          </cell>
          <cell r="I306">
            <v>13.946899999999999</v>
          </cell>
          <cell r="J306">
            <v>63.908200000000001</v>
          </cell>
          <cell r="K306">
            <v>529.87</v>
          </cell>
          <cell r="L306">
            <v>30.3734</v>
          </cell>
          <cell r="M306">
            <v>5.1387999999999998</v>
          </cell>
          <cell r="N306">
            <v>603.43079999999998</v>
          </cell>
          <cell r="O306">
            <v>28.5625</v>
          </cell>
          <cell r="P306">
            <v>24.5441</v>
          </cell>
          <cell r="Q306">
            <v>336.19159999999999</v>
          </cell>
          <cell r="R306">
            <v>3.5802</v>
          </cell>
          <cell r="S306">
            <v>846.43769999999995</v>
          </cell>
          <cell r="T306">
            <v>132.4675</v>
          </cell>
          <cell r="U306">
            <v>41.2273</v>
          </cell>
          <cell r="V306">
            <v>215.65469999999999</v>
          </cell>
          <cell r="W306">
            <v>242.98660000000001</v>
          </cell>
          <cell r="X306">
            <v>59.553899999999999</v>
          </cell>
          <cell r="Y306">
            <v>128.59280000000001</v>
          </cell>
          <cell r="Z306">
            <v>2.3704999999999998</v>
          </cell>
          <cell r="AA306">
            <v>1.7937000000000001</v>
          </cell>
          <cell r="AB306">
            <v>289.95749999999998</v>
          </cell>
          <cell r="AC306">
            <v>10.863899999999999</v>
          </cell>
          <cell r="AD306">
            <v>3.2399999999999998E-2</v>
          </cell>
          <cell r="AE306">
            <v>10.1898</v>
          </cell>
          <cell r="AF306">
            <v>18.696300000000001</v>
          </cell>
          <cell r="AG306">
            <v>1.226</v>
          </cell>
          <cell r="AH306">
            <v>79.929699999999997</v>
          </cell>
          <cell r="AI306">
            <v>72.4499</v>
          </cell>
          <cell r="AJ306">
            <v>14.2424</v>
          </cell>
          <cell r="AK306">
            <v>49.988999999999997</v>
          </cell>
          <cell r="AL306">
            <v>322.10950000000003</v>
          </cell>
          <cell r="AM306">
            <v>43.528199999999998</v>
          </cell>
          <cell r="AN306">
            <v>475.24040000000002</v>
          </cell>
          <cell r="AO306">
            <v>674.47299999999996</v>
          </cell>
        </row>
        <row r="307">
          <cell r="C307">
            <v>269.4282</v>
          </cell>
          <cell r="D307">
            <v>34.206499999999998</v>
          </cell>
          <cell r="E307">
            <v>752.14300000000003</v>
          </cell>
          <cell r="F307">
            <v>11.244999999999999</v>
          </cell>
          <cell r="G307">
            <v>116.68129999999999</v>
          </cell>
          <cell r="H307">
            <v>3.5200000000000002E-2</v>
          </cell>
          <cell r="I307">
            <v>13.8134</v>
          </cell>
          <cell r="J307">
            <v>63.2973</v>
          </cell>
          <cell r="K307">
            <v>529.64</v>
          </cell>
          <cell r="L307">
            <v>30.082599999999999</v>
          </cell>
          <cell r="M307">
            <v>5.0736999999999997</v>
          </cell>
          <cell r="N307">
            <v>597.65440000000001</v>
          </cell>
          <cell r="O307">
            <v>28.289100000000001</v>
          </cell>
          <cell r="P307">
            <v>24.309200000000001</v>
          </cell>
          <cell r="Q307">
            <v>336.01589999999999</v>
          </cell>
          <cell r="R307">
            <v>3.5785999999999998</v>
          </cell>
          <cell r="S307">
            <v>843.37580000000003</v>
          </cell>
          <cell r="T307">
            <v>132.41</v>
          </cell>
          <cell r="U307">
            <v>41.208100000000002</v>
          </cell>
          <cell r="V307">
            <v>213.59030000000001</v>
          </cell>
          <cell r="W307">
            <v>240.66050000000001</v>
          </cell>
          <cell r="X307">
            <v>59.213900000000002</v>
          </cell>
          <cell r="Y307">
            <v>128.28870000000001</v>
          </cell>
          <cell r="Z307">
            <v>2.3477999999999999</v>
          </cell>
          <cell r="AA307">
            <v>1.7929999999999999</v>
          </cell>
          <cell r="AB307">
            <v>290.0487</v>
          </cell>
          <cell r="AC307">
            <v>10.7845</v>
          </cell>
          <cell r="AD307">
            <v>3.2899999999999999E-2</v>
          </cell>
          <cell r="AE307">
            <v>10.1854</v>
          </cell>
          <cell r="AF307">
            <v>18.719100000000001</v>
          </cell>
          <cell r="AG307">
            <v>1.2255</v>
          </cell>
          <cell r="AH307">
            <v>79.164599999999993</v>
          </cell>
          <cell r="AI307">
            <v>71.756399999999999</v>
          </cell>
          <cell r="AJ307">
            <v>14.127700000000001</v>
          </cell>
          <cell r="AK307">
            <v>49.502099999999999</v>
          </cell>
          <cell r="AL307">
            <v>318.22800000000001</v>
          </cell>
          <cell r="AM307">
            <v>43.1708</v>
          </cell>
          <cell r="AN307">
            <v>470.69110000000001</v>
          </cell>
          <cell r="AO307">
            <v>670.64350000000002</v>
          </cell>
        </row>
        <row r="308">
          <cell r="C308">
            <v>269.06479999999999</v>
          </cell>
          <cell r="D308">
            <v>34.316699999999997</v>
          </cell>
          <cell r="E308">
            <v>754.68859999999995</v>
          </cell>
          <cell r="F308">
            <v>11.2433</v>
          </cell>
          <cell r="G308">
            <v>117.0575</v>
          </cell>
          <cell r="H308">
            <v>3.5200000000000002E-2</v>
          </cell>
          <cell r="I308">
            <v>13.857900000000001</v>
          </cell>
          <cell r="J308">
            <v>63.502200000000002</v>
          </cell>
          <cell r="K308">
            <v>529.55999999999995</v>
          </cell>
          <cell r="L308">
            <v>30.179600000000001</v>
          </cell>
          <cell r="M308">
            <v>5.0585000000000004</v>
          </cell>
          <cell r="N308">
            <v>599.58130000000006</v>
          </cell>
          <cell r="O308">
            <v>28.380299999999998</v>
          </cell>
          <cell r="P308">
            <v>24.387499999999999</v>
          </cell>
          <cell r="Q308">
            <v>336.49869999999999</v>
          </cell>
          <cell r="R308">
            <v>3.5781000000000001</v>
          </cell>
          <cell r="S308">
            <v>839.23929999999996</v>
          </cell>
          <cell r="T308">
            <v>132.38999999999999</v>
          </cell>
          <cell r="U308">
            <v>41.205399999999997</v>
          </cell>
          <cell r="V308">
            <v>214.27889999999999</v>
          </cell>
          <cell r="W308">
            <v>241.43639999999999</v>
          </cell>
          <cell r="X308">
            <v>59.434699999999999</v>
          </cell>
          <cell r="Y308">
            <v>128.6146</v>
          </cell>
          <cell r="Z308">
            <v>2.3553999999999999</v>
          </cell>
          <cell r="AA308">
            <v>1.7908999999999999</v>
          </cell>
          <cell r="AB308">
            <v>289.46769999999998</v>
          </cell>
          <cell r="AC308">
            <v>10.823499999999999</v>
          </cell>
          <cell r="AD308">
            <v>3.3099999999999997E-2</v>
          </cell>
          <cell r="AE308">
            <v>10.1838</v>
          </cell>
          <cell r="AF308">
            <v>18.722100000000001</v>
          </cell>
          <cell r="AG308">
            <v>1.2253000000000001</v>
          </cell>
          <cell r="AH308">
            <v>79.419799999999995</v>
          </cell>
          <cell r="AI308">
            <v>71.987700000000004</v>
          </cell>
          <cell r="AJ308">
            <v>14.180400000000001</v>
          </cell>
          <cell r="AK308">
            <v>49.736499999999999</v>
          </cell>
          <cell r="AL308">
            <v>319.10300000000001</v>
          </cell>
          <cell r="AM308">
            <v>43.131999999999998</v>
          </cell>
          <cell r="AN308">
            <v>472.20870000000002</v>
          </cell>
          <cell r="AO308">
            <v>671.87609999999995</v>
          </cell>
        </row>
        <row r="309">
          <cell r="C309">
            <v>267.99599999999998</v>
          </cell>
          <cell r="D309">
            <v>34.205800000000004</v>
          </cell>
          <cell r="E309">
            <v>754.29719999999998</v>
          </cell>
          <cell r="F309">
            <v>11.2423</v>
          </cell>
          <cell r="G309">
            <v>116.6789</v>
          </cell>
          <cell r="H309">
            <v>3.49E-2</v>
          </cell>
          <cell r="I309">
            <v>13.8131</v>
          </cell>
          <cell r="J309">
            <v>63.295999999999999</v>
          </cell>
          <cell r="K309">
            <v>529.51</v>
          </cell>
          <cell r="L309">
            <v>30.082000000000001</v>
          </cell>
          <cell r="M309">
            <v>5.0475000000000003</v>
          </cell>
          <cell r="N309">
            <v>597.64210000000003</v>
          </cell>
          <cell r="O309">
            <v>28.288499999999999</v>
          </cell>
          <cell r="P309">
            <v>24.308700000000002</v>
          </cell>
          <cell r="Q309">
            <v>336.39330000000001</v>
          </cell>
          <cell r="R309">
            <v>3.5777999999999999</v>
          </cell>
          <cell r="S309">
            <v>839.16010000000006</v>
          </cell>
          <cell r="T309">
            <v>132.3775</v>
          </cell>
          <cell r="U309">
            <v>41.203200000000002</v>
          </cell>
          <cell r="V309">
            <v>213.58590000000001</v>
          </cell>
          <cell r="W309">
            <v>240.65559999999999</v>
          </cell>
          <cell r="X309">
            <v>59.212699999999998</v>
          </cell>
          <cell r="Y309">
            <v>127.6874</v>
          </cell>
          <cell r="Z309">
            <v>2.3477000000000001</v>
          </cell>
          <cell r="AA309">
            <v>1.7895000000000001</v>
          </cell>
          <cell r="AB309">
            <v>289.91770000000002</v>
          </cell>
          <cell r="AC309">
            <v>10.805099999999999</v>
          </cell>
          <cell r="AD309">
            <v>3.2800000000000003E-2</v>
          </cell>
          <cell r="AE309">
            <v>10.1829</v>
          </cell>
          <cell r="AF309">
            <v>18.636399999999998</v>
          </cell>
          <cell r="AG309">
            <v>1.2252000000000001</v>
          </cell>
          <cell r="AH309">
            <v>79.162899999999993</v>
          </cell>
          <cell r="AI309">
            <v>71.754900000000006</v>
          </cell>
          <cell r="AJ309">
            <v>14.121</v>
          </cell>
          <cell r="AK309">
            <v>49.817</v>
          </cell>
          <cell r="AL309">
            <v>318.47989999999999</v>
          </cell>
          <cell r="AM309">
            <v>42.961100000000002</v>
          </cell>
          <cell r="AN309">
            <v>470.6814</v>
          </cell>
          <cell r="AO309">
            <v>671.03110000000004</v>
          </cell>
        </row>
        <row r="310">
          <cell r="C310">
            <v>265.53949999999998</v>
          </cell>
          <cell r="D310">
            <v>34.285899999999998</v>
          </cell>
          <cell r="E310">
            <v>756.79179999999997</v>
          </cell>
          <cell r="F310">
            <v>11.2408</v>
          </cell>
          <cell r="G310">
            <v>116.9522</v>
          </cell>
          <cell r="H310">
            <v>3.5000000000000003E-2</v>
          </cell>
          <cell r="I310">
            <v>13.845499999999999</v>
          </cell>
          <cell r="J310">
            <v>63.442500000000003</v>
          </cell>
          <cell r="K310">
            <v>529.44000000000005</v>
          </cell>
          <cell r="L310">
            <v>30.1525</v>
          </cell>
          <cell r="M310">
            <v>5.0641999999999996</v>
          </cell>
          <cell r="N310">
            <v>599.0421</v>
          </cell>
          <cell r="O310">
            <v>28.354800000000001</v>
          </cell>
          <cell r="P310">
            <v>24.365600000000001</v>
          </cell>
          <cell r="Q310">
            <v>336.3399</v>
          </cell>
          <cell r="R310">
            <v>3.5773000000000001</v>
          </cell>
          <cell r="S310">
            <v>840.38099999999997</v>
          </cell>
          <cell r="T310">
            <v>132.36000000000001</v>
          </cell>
          <cell r="U310">
            <v>41.193899999999999</v>
          </cell>
          <cell r="V310">
            <v>214.08619999999999</v>
          </cell>
          <cell r="W310">
            <v>241.2193</v>
          </cell>
          <cell r="X310">
            <v>59.325200000000002</v>
          </cell>
          <cell r="Y310">
            <v>129.27359999999999</v>
          </cell>
          <cell r="Z310">
            <v>2.3532000000000002</v>
          </cell>
          <cell r="AA310">
            <v>1.7867999999999999</v>
          </cell>
          <cell r="AB310">
            <v>289.49130000000002</v>
          </cell>
          <cell r="AC310">
            <v>10.804600000000001</v>
          </cell>
          <cell r="AD310">
            <v>3.2899999999999999E-2</v>
          </cell>
          <cell r="AE310">
            <v>10.1815</v>
          </cell>
          <cell r="AF310">
            <v>18.649100000000001</v>
          </cell>
          <cell r="AG310">
            <v>1.2250000000000001</v>
          </cell>
          <cell r="AH310">
            <v>79.348399999999998</v>
          </cell>
          <cell r="AI310">
            <v>71.923000000000002</v>
          </cell>
          <cell r="AJ310">
            <v>14.014099999999999</v>
          </cell>
          <cell r="AK310">
            <v>50.022199999999998</v>
          </cell>
          <cell r="AL310">
            <v>319.94029999999998</v>
          </cell>
          <cell r="AM310">
            <v>43.183900000000001</v>
          </cell>
          <cell r="AN310">
            <v>471.78399999999999</v>
          </cell>
          <cell r="AO310">
            <v>671.99839999999995</v>
          </cell>
        </row>
        <row r="311">
          <cell r="C311">
            <v>265.53949999999998</v>
          </cell>
          <cell r="D311">
            <v>34.285899999999998</v>
          </cell>
          <cell r="E311">
            <v>756.79179999999997</v>
          </cell>
          <cell r="F311">
            <v>11.2408</v>
          </cell>
          <cell r="G311">
            <v>116.9522</v>
          </cell>
          <cell r="H311">
            <v>3.5000000000000003E-2</v>
          </cell>
          <cell r="I311">
            <v>13.845499999999999</v>
          </cell>
          <cell r="J311">
            <v>63.442500000000003</v>
          </cell>
          <cell r="K311">
            <v>529.44000000000005</v>
          </cell>
          <cell r="L311">
            <v>30.1525</v>
          </cell>
          <cell r="M311">
            <v>5.0641999999999996</v>
          </cell>
          <cell r="N311">
            <v>599.0421</v>
          </cell>
          <cell r="O311">
            <v>28.354800000000001</v>
          </cell>
          <cell r="P311">
            <v>24.365600000000001</v>
          </cell>
          <cell r="Q311">
            <v>336.3399</v>
          </cell>
          <cell r="R311">
            <v>3.5773000000000001</v>
          </cell>
          <cell r="S311">
            <v>840.38099999999997</v>
          </cell>
          <cell r="T311">
            <v>132.36000000000001</v>
          </cell>
          <cell r="U311">
            <v>41.193899999999999</v>
          </cell>
          <cell r="V311">
            <v>214.08619999999999</v>
          </cell>
          <cell r="W311">
            <v>241.2193</v>
          </cell>
          <cell r="X311">
            <v>59.325200000000002</v>
          </cell>
          <cell r="Y311">
            <v>129.27359999999999</v>
          </cell>
          <cell r="Z311">
            <v>2.3532000000000002</v>
          </cell>
          <cell r="AA311">
            <v>1.7867999999999999</v>
          </cell>
          <cell r="AB311">
            <v>289.49130000000002</v>
          </cell>
          <cell r="AC311">
            <v>10.804600000000001</v>
          </cell>
          <cell r="AD311">
            <v>3.2899999999999999E-2</v>
          </cell>
          <cell r="AE311">
            <v>10.1815</v>
          </cell>
          <cell r="AF311">
            <v>18.649100000000001</v>
          </cell>
          <cell r="AG311">
            <v>1.2250000000000001</v>
          </cell>
          <cell r="AH311">
            <v>79.348399999999998</v>
          </cell>
          <cell r="AI311">
            <v>71.923000000000002</v>
          </cell>
          <cell r="AJ311">
            <v>14.014099999999999</v>
          </cell>
          <cell r="AK311">
            <v>50.022199999999998</v>
          </cell>
          <cell r="AL311">
            <v>319.94029999999998</v>
          </cell>
          <cell r="AM311">
            <v>43.183900000000001</v>
          </cell>
          <cell r="AN311">
            <v>471.78399999999999</v>
          </cell>
          <cell r="AO311">
            <v>671.99839999999995</v>
          </cell>
        </row>
        <row r="312">
          <cell r="C312">
            <v>265.53949999999998</v>
          </cell>
          <cell r="D312">
            <v>34.285899999999998</v>
          </cell>
          <cell r="E312">
            <v>756.79179999999997</v>
          </cell>
          <cell r="F312">
            <v>11.2408</v>
          </cell>
          <cell r="G312">
            <v>116.9522</v>
          </cell>
          <cell r="H312">
            <v>3.5000000000000003E-2</v>
          </cell>
          <cell r="I312">
            <v>13.845499999999999</v>
          </cell>
          <cell r="J312">
            <v>63.442500000000003</v>
          </cell>
          <cell r="K312">
            <v>529.44000000000005</v>
          </cell>
          <cell r="L312">
            <v>30.1525</v>
          </cell>
          <cell r="M312">
            <v>5.0641999999999996</v>
          </cell>
          <cell r="N312">
            <v>599.0421</v>
          </cell>
          <cell r="O312">
            <v>28.354800000000001</v>
          </cell>
          <cell r="P312">
            <v>24.365600000000001</v>
          </cell>
          <cell r="Q312">
            <v>336.3399</v>
          </cell>
          <cell r="R312">
            <v>3.5773000000000001</v>
          </cell>
          <cell r="S312">
            <v>840.38099999999997</v>
          </cell>
          <cell r="T312">
            <v>132.36000000000001</v>
          </cell>
          <cell r="U312">
            <v>41.193899999999999</v>
          </cell>
          <cell r="V312">
            <v>214.08619999999999</v>
          </cell>
          <cell r="W312">
            <v>241.2193</v>
          </cell>
          <cell r="X312">
            <v>59.325200000000002</v>
          </cell>
          <cell r="Y312">
            <v>129.27359999999999</v>
          </cell>
          <cell r="Z312">
            <v>2.3532000000000002</v>
          </cell>
          <cell r="AA312">
            <v>1.7867999999999999</v>
          </cell>
          <cell r="AB312">
            <v>289.49130000000002</v>
          </cell>
          <cell r="AC312">
            <v>10.804600000000001</v>
          </cell>
          <cell r="AD312">
            <v>3.2899999999999999E-2</v>
          </cell>
          <cell r="AE312">
            <v>10.1815</v>
          </cell>
          <cell r="AF312">
            <v>18.649100000000001</v>
          </cell>
          <cell r="AG312">
            <v>1.2250000000000001</v>
          </cell>
          <cell r="AH312">
            <v>79.348399999999998</v>
          </cell>
          <cell r="AI312">
            <v>71.923000000000002</v>
          </cell>
          <cell r="AJ312">
            <v>14.014099999999999</v>
          </cell>
          <cell r="AK312">
            <v>50.022199999999998</v>
          </cell>
          <cell r="AL312">
            <v>319.94029999999998</v>
          </cell>
          <cell r="AM312">
            <v>43.183900000000001</v>
          </cell>
          <cell r="AN312">
            <v>471.78399999999999</v>
          </cell>
          <cell r="AO312">
            <v>671.99839999999995</v>
          </cell>
        </row>
        <row r="313">
          <cell r="C313">
            <v>267.34750000000003</v>
          </cell>
          <cell r="D313">
            <v>34.647599999999997</v>
          </cell>
          <cell r="E313">
            <v>767.73059999999998</v>
          </cell>
          <cell r="F313">
            <v>11.236000000000001</v>
          </cell>
          <cell r="G313">
            <v>118.1859</v>
          </cell>
          <cell r="H313">
            <v>3.49E-2</v>
          </cell>
          <cell r="I313">
            <v>13.9915</v>
          </cell>
          <cell r="J313">
            <v>64.081599999999995</v>
          </cell>
          <cell r="K313">
            <v>529.44000000000005</v>
          </cell>
          <cell r="L313">
            <v>30.470600000000001</v>
          </cell>
          <cell r="M313">
            <v>5.0784000000000002</v>
          </cell>
          <cell r="N313">
            <v>605.36120000000005</v>
          </cell>
          <cell r="O313">
            <v>28.6539</v>
          </cell>
          <cell r="P313">
            <v>24.622599999999998</v>
          </cell>
          <cell r="Q313">
            <v>335.7706</v>
          </cell>
          <cell r="R313">
            <v>3.5749</v>
          </cell>
          <cell r="S313">
            <v>840.38099999999997</v>
          </cell>
          <cell r="T313">
            <v>132.36000000000001</v>
          </cell>
          <cell r="U313">
            <v>41.186799999999998</v>
          </cell>
          <cell r="V313">
            <v>216.34460000000001</v>
          </cell>
          <cell r="W313">
            <v>243.76390000000001</v>
          </cell>
          <cell r="X313">
            <v>59.834400000000002</v>
          </cell>
          <cell r="Y313">
            <v>129.27350000000001</v>
          </cell>
          <cell r="Z313">
            <v>2.3780999999999999</v>
          </cell>
          <cell r="AA313">
            <v>1.7838000000000001</v>
          </cell>
          <cell r="AB313">
            <v>288.9984</v>
          </cell>
          <cell r="AC313">
            <v>10.927899999999999</v>
          </cell>
          <cell r="AD313">
            <v>3.3000000000000002E-2</v>
          </cell>
          <cell r="AE313">
            <v>10.1815</v>
          </cell>
          <cell r="AF313">
            <v>18.770099999999999</v>
          </cell>
          <cell r="AG313">
            <v>1.2250000000000001</v>
          </cell>
          <cell r="AH313">
            <v>80.185400000000001</v>
          </cell>
          <cell r="AI313">
            <v>72.681700000000006</v>
          </cell>
          <cell r="AJ313">
            <v>14.2117</v>
          </cell>
          <cell r="AK313">
            <v>50.322000000000003</v>
          </cell>
          <cell r="AL313">
            <v>323.49079999999998</v>
          </cell>
          <cell r="AM313">
            <v>43.365499999999997</v>
          </cell>
          <cell r="AN313">
            <v>476.76069999999999</v>
          </cell>
          <cell r="AO313">
            <v>674.57820000000004</v>
          </cell>
        </row>
        <row r="314">
          <cell r="C314">
            <v>269.32029999999997</v>
          </cell>
          <cell r="D314">
            <v>34.869900000000001</v>
          </cell>
          <cell r="E314">
            <v>769.93089999999995</v>
          </cell>
          <cell r="F314">
            <v>11.234500000000001</v>
          </cell>
          <cell r="G314">
            <v>118.94450000000001</v>
          </cell>
          <cell r="H314">
            <v>3.49E-2</v>
          </cell>
          <cell r="I314">
            <v>14.081300000000001</v>
          </cell>
          <cell r="J314">
            <v>64.487700000000004</v>
          </cell>
          <cell r="K314">
            <v>529.37</v>
          </cell>
          <cell r="L314">
            <v>30.6661</v>
          </cell>
          <cell r="M314">
            <v>5.0979999999999999</v>
          </cell>
          <cell r="N314">
            <v>609.24699999999996</v>
          </cell>
          <cell r="O314">
            <v>28.837800000000001</v>
          </cell>
          <cell r="P314">
            <v>24.7807</v>
          </cell>
          <cell r="Q314">
            <v>335.98559999999998</v>
          </cell>
          <cell r="R314">
            <v>3.5743999999999998</v>
          </cell>
          <cell r="S314">
            <v>841.60569999999996</v>
          </cell>
          <cell r="T314">
            <v>132.3425</v>
          </cell>
          <cell r="U314">
            <v>41.174999999999997</v>
          </cell>
          <cell r="V314">
            <v>217.73330000000001</v>
          </cell>
          <cell r="W314">
            <v>245.32859999999999</v>
          </cell>
          <cell r="X314">
            <v>60.169400000000003</v>
          </cell>
          <cell r="Y314">
            <v>128.9564</v>
          </cell>
          <cell r="Z314">
            <v>2.3933</v>
          </cell>
          <cell r="AA314">
            <v>1.7824</v>
          </cell>
          <cell r="AB314">
            <v>290.51889999999997</v>
          </cell>
          <cell r="AC314">
            <v>10.969799999999999</v>
          </cell>
          <cell r="AD314">
            <v>3.3099999999999997E-2</v>
          </cell>
          <cell r="AE314">
            <v>10.180199999999999</v>
          </cell>
          <cell r="AF314">
            <v>18.7181</v>
          </cell>
          <cell r="AG314">
            <v>1.2248000000000001</v>
          </cell>
          <cell r="AH314">
            <v>80.700100000000006</v>
          </cell>
          <cell r="AI314">
            <v>73.148200000000003</v>
          </cell>
          <cell r="AJ314">
            <v>14.2727</v>
          </cell>
          <cell r="AK314">
            <v>50.069000000000003</v>
          </cell>
          <cell r="AL314">
            <v>326.34219999999999</v>
          </cell>
          <cell r="AM314">
            <v>43.4542</v>
          </cell>
          <cell r="AN314">
            <v>479.82100000000003</v>
          </cell>
          <cell r="AO314">
            <v>676.5752</v>
          </cell>
        </row>
        <row r="315">
          <cell r="C315">
            <v>267.67985806451611</v>
          </cell>
          <cell r="D315">
            <v>34.945448387096768</v>
          </cell>
          <cell r="E315">
            <v>770.86483548387082</v>
          </cell>
          <cell r="F315">
            <v>11.301522580645162</v>
          </cell>
          <cell r="G315">
            <v>119.20200967741937</v>
          </cell>
          <cell r="H315">
            <v>3.549677419354838E-2</v>
          </cell>
          <cell r="I315">
            <v>14.111806451612903</v>
          </cell>
          <cell r="J315">
            <v>64.663503225806451</v>
          </cell>
          <cell r="K315">
            <v>531.02870967741933</v>
          </cell>
          <cell r="L315">
            <v>30.732535483870976</v>
          </cell>
          <cell r="M315">
            <v>5.1856483870967738</v>
          </cell>
          <cell r="N315">
            <v>610.5658709677416</v>
          </cell>
          <cell r="O315">
            <v>28.900251612903229</v>
          </cell>
          <cell r="P315">
            <v>24.834325806451616</v>
          </cell>
          <cell r="Q315">
            <v>338.25428387096775</v>
          </cell>
          <cell r="R315">
            <v>3.590038709677418</v>
          </cell>
          <cell r="S315">
            <v>850.03552258064519</v>
          </cell>
          <cell r="T315">
            <v>132.75717741935483</v>
          </cell>
          <cell r="U315">
            <v>41.300299999999986</v>
          </cell>
          <cell r="V315">
            <v>218.2046096774194</v>
          </cell>
          <cell r="W315">
            <v>245.85965161290312</v>
          </cell>
          <cell r="X315">
            <v>60.12077096774194</v>
          </cell>
          <cell r="Y315">
            <v>128.37127741935481</v>
          </cell>
          <cell r="Z315">
            <v>2.3985258064516133</v>
          </cell>
          <cell r="AA315">
            <v>1.7979129032258063</v>
          </cell>
          <cell r="AB315">
            <v>293.53583548387098</v>
          </cell>
          <cell r="AC315">
            <v>11.031148387096776</v>
          </cell>
          <cell r="AD315">
            <v>3.2977419354838715E-2</v>
          </cell>
          <cell r="AE315">
            <v>10.212083870967742</v>
          </cell>
          <cell r="AF315">
            <v>18.839416129032262</v>
          </cell>
          <cell r="AG315">
            <v>1.2349516129032261</v>
          </cell>
          <cell r="AH315">
            <v>80.874799999999979</v>
          </cell>
          <cell r="AI315">
            <v>73.306580645161276</v>
          </cell>
          <cell r="AJ315">
            <v>14.324074193548382</v>
          </cell>
          <cell r="AK315">
            <v>50.236674193548396</v>
          </cell>
          <cell r="AL315">
            <v>324.93604193548379</v>
          </cell>
          <cell r="AM315">
            <v>43.817122580645162</v>
          </cell>
          <cell r="AN315">
            <v>480.85969677419354</v>
          </cell>
          <cell r="AO315">
            <v>679.05337096774178</v>
          </cell>
        </row>
        <row r="316">
          <cell r="C316">
            <v>266.77980000000002</v>
          </cell>
          <cell r="D316">
            <v>34.785299999999999</v>
          </cell>
          <cell r="E316">
            <v>770.41099999999994</v>
          </cell>
          <cell r="F316">
            <v>11.234500000000001</v>
          </cell>
          <cell r="G316">
            <v>118.6558</v>
          </cell>
          <cell r="H316">
            <v>3.49E-2</v>
          </cell>
          <cell r="I316">
            <v>14.0471</v>
          </cell>
          <cell r="J316">
            <v>64.306100000000001</v>
          </cell>
          <cell r="K316">
            <v>529.37</v>
          </cell>
          <cell r="L316">
            <v>30.591699999999999</v>
          </cell>
          <cell r="M316">
            <v>5.0964</v>
          </cell>
          <cell r="N316">
            <v>607.76819999999998</v>
          </cell>
          <cell r="O316">
            <v>28.767800000000001</v>
          </cell>
          <cell r="P316">
            <v>24.720500000000001</v>
          </cell>
          <cell r="Q316">
            <v>333.62819999999999</v>
          </cell>
          <cell r="R316">
            <v>3.5743999999999998</v>
          </cell>
          <cell r="S316">
            <v>845.63900000000001</v>
          </cell>
          <cell r="T316">
            <v>132.3425</v>
          </cell>
          <cell r="U316">
            <v>41.162799999999997</v>
          </cell>
          <cell r="V316">
            <v>217.20480000000001</v>
          </cell>
          <cell r="W316">
            <v>244.73310000000001</v>
          </cell>
          <cell r="X316">
            <v>59.843299999999999</v>
          </cell>
          <cell r="Y316">
            <v>129.19200000000001</v>
          </cell>
          <cell r="Z316">
            <v>2.3875000000000002</v>
          </cell>
          <cell r="AA316">
            <v>1.7836000000000001</v>
          </cell>
          <cell r="AB316">
            <v>290.49970000000002</v>
          </cell>
          <cell r="AC316">
            <v>10.974600000000001</v>
          </cell>
          <cell r="AD316">
            <v>3.3300000000000003E-2</v>
          </cell>
          <cell r="AE316">
            <v>10.180199999999999</v>
          </cell>
          <cell r="AF316">
            <v>18.7532</v>
          </cell>
          <cell r="AG316">
            <v>1.2248000000000001</v>
          </cell>
          <cell r="AH316">
            <v>80.504199999999997</v>
          </cell>
          <cell r="AI316">
            <v>72.970699999999994</v>
          </cell>
          <cell r="AJ316">
            <v>14.237299999999999</v>
          </cell>
          <cell r="AK316">
            <v>49.796799999999998</v>
          </cell>
          <cell r="AL316">
            <v>326.01580000000001</v>
          </cell>
          <cell r="AM316">
            <v>43.368299999999998</v>
          </cell>
          <cell r="AN316">
            <v>478.65640000000002</v>
          </cell>
          <cell r="AO316">
            <v>676.5752</v>
          </cell>
        </row>
        <row r="317">
          <cell r="C317">
            <v>270.83280000000002</v>
          </cell>
          <cell r="D317">
            <v>34.996899999999997</v>
          </cell>
          <cell r="E317">
            <v>775.97149999999999</v>
          </cell>
          <cell r="F317">
            <v>11.234500000000001</v>
          </cell>
          <cell r="G317">
            <v>119.3776</v>
          </cell>
          <cell r="H317">
            <v>3.49E-2</v>
          </cell>
          <cell r="I317">
            <v>14.1326</v>
          </cell>
          <cell r="J317">
            <v>64.656499999999994</v>
          </cell>
          <cell r="K317">
            <v>529.37</v>
          </cell>
          <cell r="L317">
            <v>30.777799999999999</v>
          </cell>
          <cell r="M317">
            <v>5.0734000000000004</v>
          </cell>
          <cell r="N317">
            <v>611.46510000000001</v>
          </cell>
          <cell r="O317">
            <v>28.942799999999998</v>
          </cell>
          <cell r="P317">
            <v>24.870899999999999</v>
          </cell>
          <cell r="Q317">
            <v>332.43680000000001</v>
          </cell>
          <cell r="R317">
            <v>3.5743999999999998</v>
          </cell>
          <cell r="S317">
            <v>846.99199999999996</v>
          </cell>
          <cell r="T317">
            <v>132.3425</v>
          </cell>
          <cell r="U317">
            <v>41.1586</v>
          </cell>
          <cell r="V317">
            <v>218.52600000000001</v>
          </cell>
          <cell r="W317">
            <v>246.2218</v>
          </cell>
          <cell r="X317">
            <v>60.309100000000001</v>
          </cell>
          <cell r="Y317">
            <v>129.75720000000001</v>
          </cell>
          <cell r="Z317">
            <v>2.4020999999999999</v>
          </cell>
          <cell r="AA317">
            <v>1.7824</v>
          </cell>
          <cell r="AB317">
            <v>289.63010000000003</v>
          </cell>
          <cell r="AC317">
            <v>11.0616</v>
          </cell>
          <cell r="AD317">
            <v>3.3700000000000001E-2</v>
          </cell>
          <cell r="AE317">
            <v>10.180199999999999</v>
          </cell>
          <cell r="AF317">
            <v>18.875399999999999</v>
          </cell>
          <cell r="AG317">
            <v>0.77749999999999997</v>
          </cell>
          <cell r="AH317">
            <v>80.993899999999996</v>
          </cell>
          <cell r="AI317">
            <v>73.414599999999993</v>
          </cell>
          <cell r="AJ317">
            <v>14.320399999999999</v>
          </cell>
          <cell r="AK317">
            <v>50.241799999999998</v>
          </cell>
          <cell r="AL317">
            <v>327.041</v>
          </cell>
          <cell r="AM317">
            <v>43.494199999999999</v>
          </cell>
          <cell r="AN317">
            <v>481.56790000000001</v>
          </cell>
          <cell r="AO317">
            <v>678.12130000000002</v>
          </cell>
        </row>
        <row r="318">
          <cell r="C318">
            <v>268.39</v>
          </cell>
          <cell r="D318">
            <v>34.8431</v>
          </cell>
          <cell r="E318">
            <v>775.43560000000002</v>
          </cell>
          <cell r="F318">
            <v>11.235799999999999</v>
          </cell>
          <cell r="G318">
            <v>118.85299999999999</v>
          </cell>
          <cell r="H318">
            <v>3.49E-2</v>
          </cell>
          <cell r="I318">
            <v>14.070499999999999</v>
          </cell>
          <cell r="J318">
            <v>64.370599999999996</v>
          </cell>
          <cell r="K318">
            <v>529.42999999999995</v>
          </cell>
          <cell r="L318">
            <v>30.642600000000002</v>
          </cell>
          <cell r="M318">
            <v>5.0622999999999996</v>
          </cell>
          <cell r="N318">
            <v>608.77819999999997</v>
          </cell>
          <cell r="O318">
            <v>28.8156</v>
          </cell>
          <cell r="P318">
            <v>24.761600000000001</v>
          </cell>
          <cell r="Q318">
            <v>331.4794</v>
          </cell>
          <cell r="R318">
            <v>3.5748000000000002</v>
          </cell>
          <cell r="S318">
            <v>844.38599999999997</v>
          </cell>
          <cell r="T318">
            <v>132.35749999999999</v>
          </cell>
          <cell r="U318">
            <v>41.165199999999999</v>
          </cell>
          <cell r="V318">
            <v>217.56569999999999</v>
          </cell>
          <cell r="W318">
            <v>245.13980000000001</v>
          </cell>
          <cell r="X318">
            <v>60.1646</v>
          </cell>
          <cell r="Y318">
            <v>128.88489999999999</v>
          </cell>
          <cell r="Z318">
            <v>2.3915000000000002</v>
          </cell>
          <cell r="AA318">
            <v>1.7807999999999999</v>
          </cell>
          <cell r="AB318">
            <v>289.31439999999998</v>
          </cell>
          <cell r="AC318">
            <v>11.015499999999999</v>
          </cell>
          <cell r="AD318">
            <v>3.3799999999999997E-2</v>
          </cell>
          <cell r="AE318">
            <v>10.1813</v>
          </cell>
          <cell r="AF318">
            <v>18.8094</v>
          </cell>
          <cell r="AG318">
            <v>0.77749999999999997</v>
          </cell>
          <cell r="AH318">
            <v>80.638000000000005</v>
          </cell>
          <cell r="AI318">
            <v>73.091999999999999</v>
          </cell>
          <cell r="AJ318">
            <v>14.299200000000001</v>
          </cell>
          <cell r="AK318">
            <v>50.290700000000001</v>
          </cell>
          <cell r="AL318">
            <v>325.25049999999999</v>
          </cell>
          <cell r="AM318">
            <v>43.566699999999997</v>
          </cell>
          <cell r="AN318">
            <v>479.45179999999999</v>
          </cell>
          <cell r="AO318">
            <v>677.44060000000002</v>
          </cell>
        </row>
        <row r="319">
          <cell r="C319">
            <v>268.39</v>
          </cell>
          <cell r="D319">
            <v>34.8431</v>
          </cell>
          <cell r="E319">
            <v>775.43560000000002</v>
          </cell>
          <cell r="F319">
            <v>11.235799999999999</v>
          </cell>
          <cell r="G319">
            <v>118.85299999999999</v>
          </cell>
          <cell r="H319">
            <v>3.49E-2</v>
          </cell>
          <cell r="I319">
            <v>14.070499999999999</v>
          </cell>
          <cell r="J319">
            <v>64.370599999999996</v>
          </cell>
          <cell r="K319">
            <v>529.42999999999995</v>
          </cell>
          <cell r="L319">
            <v>30.642600000000002</v>
          </cell>
          <cell r="M319">
            <v>5.0622999999999996</v>
          </cell>
          <cell r="N319">
            <v>608.77819999999997</v>
          </cell>
          <cell r="O319">
            <v>28.8156</v>
          </cell>
          <cell r="P319">
            <v>24.761600000000001</v>
          </cell>
          <cell r="Q319">
            <v>331.4794</v>
          </cell>
          <cell r="R319">
            <v>3.5748000000000002</v>
          </cell>
          <cell r="S319">
            <v>844.38599999999997</v>
          </cell>
          <cell r="T319">
            <v>132.35749999999999</v>
          </cell>
          <cell r="U319">
            <v>41.165199999999999</v>
          </cell>
          <cell r="V319">
            <v>217.56569999999999</v>
          </cell>
          <cell r="W319">
            <v>245.13980000000001</v>
          </cell>
          <cell r="X319">
            <v>60.1646</v>
          </cell>
          <cell r="Y319">
            <v>128.88489999999999</v>
          </cell>
          <cell r="Z319">
            <v>2.3915000000000002</v>
          </cell>
          <cell r="AA319">
            <v>1.7807999999999999</v>
          </cell>
          <cell r="AB319">
            <v>289.31439999999998</v>
          </cell>
          <cell r="AC319">
            <v>11.015499999999999</v>
          </cell>
          <cell r="AD319">
            <v>3.3799999999999997E-2</v>
          </cell>
          <cell r="AE319">
            <v>10.1813</v>
          </cell>
          <cell r="AF319">
            <v>18.8094</v>
          </cell>
          <cell r="AG319">
            <v>0.77749999999999997</v>
          </cell>
          <cell r="AH319">
            <v>80.638000000000005</v>
          </cell>
          <cell r="AI319">
            <v>73.091999999999999</v>
          </cell>
          <cell r="AJ319">
            <v>14.299200000000001</v>
          </cell>
          <cell r="AK319">
            <v>50.290700000000001</v>
          </cell>
          <cell r="AL319">
            <v>325.25049999999999</v>
          </cell>
          <cell r="AM319">
            <v>43.566699999999997</v>
          </cell>
          <cell r="AN319">
            <v>479.45179999999999</v>
          </cell>
          <cell r="AO319">
            <v>677.44060000000002</v>
          </cell>
        </row>
        <row r="320">
          <cell r="C320">
            <v>268.39</v>
          </cell>
          <cell r="D320">
            <v>34.8431</v>
          </cell>
          <cell r="E320">
            <v>775.43560000000002</v>
          </cell>
          <cell r="F320">
            <v>11.235799999999999</v>
          </cell>
          <cell r="G320">
            <v>118.85299999999999</v>
          </cell>
          <cell r="H320">
            <v>3.49E-2</v>
          </cell>
          <cell r="I320">
            <v>14.070499999999999</v>
          </cell>
          <cell r="J320">
            <v>64.370599999999996</v>
          </cell>
          <cell r="K320">
            <v>529.42999999999995</v>
          </cell>
          <cell r="L320">
            <v>30.642600000000002</v>
          </cell>
          <cell r="M320">
            <v>5.0622999999999996</v>
          </cell>
          <cell r="N320">
            <v>608.77819999999997</v>
          </cell>
          <cell r="O320">
            <v>28.8156</v>
          </cell>
          <cell r="P320">
            <v>24.761600000000001</v>
          </cell>
          <cell r="Q320">
            <v>331.4794</v>
          </cell>
          <cell r="R320">
            <v>3.5748000000000002</v>
          </cell>
          <cell r="S320">
            <v>844.38599999999997</v>
          </cell>
          <cell r="T320">
            <v>132.35749999999999</v>
          </cell>
          <cell r="U320">
            <v>41.165199999999999</v>
          </cell>
          <cell r="V320">
            <v>217.56569999999999</v>
          </cell>
          <cell r="W320">
            <v>245.13980000000001</v>
          </cell>
          <cell r="X320">
            <v>60.1646</v>
          </cell>
          <cell r="Y320">
            <v>128.88489999999999</v>
          </cell>
          <cell r="Z320">
            <v>2.3915000000000002</v>
          </cell>
          <cell r="AA320">
            <v>1.7807999999999999</v>
          </cell>
          <cell r="AB320">
            <v>289.31439999999998</v>
          </cell>
          <cell r="AC320">
            <v>11.015499999999999</v>
          </cell>
          <cell r="AD320">
            <v>3.3799999999999997E-2</v>
          </cell>
          <cell r="AE320">
            <v>10.1813</v>
          </cell>
          <cell r="AF320">
            <v>18.8094</v>
          </cell>
          <cell r="AG320">
            <v>0.77749999999999997</v>
          </cell>
          <cell r="AH320">
            <v>80.638000000000005</v>
          </cell>
          <cell r="AI320">
            <v>73.091999999999999</v>
          </cell>
          <cell r="AJ320">
            <v>14.299200000000001</v>
          </cell>
          <cell r="AK320">
            <v>50.290700000000001</v>
          </cell>
          <cell r="AL320">
            <v>325.25049999999999</v>
          </cell>
          <cell r="AM320">
            <v>43.566699999999997</v>
          </cell>
          <cell r="AN320">
            <v>479.45179999999999</v>
          </cell>
          <cell r="AO320">
            <v>677.44060000000002</v>
          </cell>
        </row>
        <row r="321">
          <cell r="C321">
            <v>268.82490000000001</v>
          </cell>
          <cell r="D321">
            <v>34.510800000000003</v>
          </cell>
          <cell r="E321">
            <v>770.6576</v>
          </cell>
          <cell r="F321">
            <v>11.2204</v>
          </cell>
          <cell r="G321">
            <v>117.7195</v>
          </cell>
          <cell r="H321">
            <v>3.4700000000000002E-2</v>
          </cell>
          <cell r="I321">
            <v>13.936299999999999</v>
          </cell>
          <cell r="J321">
            <v>63.759300000000003</v>
          </cell>
          <cell r="K321">
            <v>529.94000000000005</v>
          </cell>
          <cell r="L321">
            <v>30.350300000000001</v>
          </cell>
          <cell r="M321">
            <v>5.0193000000000003</v>
          </cell>
          <cell r="N321">
            <v>602.97220000000004</v>
          </cell>
          <cell r="O321">
            <v>28.540800000000001</v>
          </cell>
          <cell r="P321">
            <v>24.525500000000001</v>
          </cell>
          <cell r="Q321">
            <v>332.73489999999998</v>
          </cell>
          <cell r="R321">
            <v>3.5733999999999999</v>
          </cell>
          <cell r="S321">
            <v>846.54949999999997</v>
          </cell>
          <cell r="T321">
            <v>132.48500000000001</v>
          </cell>
          <cell r="U321">
            <v>41.2119</v>
          </cell>
          <cell r="V321">
            <v>215.49080000000001</v>
          </cell>
          <cell r="W321">
            <v>242.80189999999999</v>
          </cell>
          <cell r="X321">
            <v>59.722000000000001</v>
          </cell>
          <cell r="Y321">
            <v>128.88919999999999</v>
          </cell>
          <cell r="Z321">
            <v>2.3687</v>
          </cell>
          <cell r="AA321">
            <v>1.7819</v>
          </cell>
          <cell r="AB321">
            <v>290.89080000000001</v>
          </cell>
          <cell r="AC321">
            <v>10.9495</v>
          </cell>
          <cell r="AD321">
            <v>3.4000000000000002E-2</v>
          </cell>
          <cell r="AE321">
            <v>10.1912</v>
          </cell>
          <cell r="AF321">
            <v>18.737300000000001</v>
          </cell>
          <cell r="AG321">
            <v>0.77729999999999999</v>
          </cell>
          <cell r="AH321">
            <v>79.869</v>
          </cell>
          <cell r="AI321">
            <v>72.394900000000007</v>
          </cell>
          <cell r="AJ321">
            <v>14.195</v>
          </cell>
          <cell r="AK321">
            <v>49.925800000000002</v>
          </cell>
          <cell r="AL321">
            <v>322.76170000000002</v>
          </cell>
          <cell r="AM321">
            <v>43.447299999999998</v>
          </cell>
          <cell r="AN321">
            <v>474.87920000000003</v>
          </cell>
          <cell r="AO321">
            <v>674.70550000000003</v>
          </cell>
        </row>
        <row r="322">
          <cell r="C322">
            <v>271.75369999999998</v>
          </cell>
          <cell r="D322">
            <v>34.5017</v>
          </cell>
          <cell r="E322">
            <v>771.70640000000003</v>
          </cell>
          <cell r="F322">
            <v>11.2174</v>
          </cell>
          <cell r="G322">
            <v>117.6884</v>
          </cell>
          <cell r="H322">
            <v>3.4700000000000002E-2</v>
          </cell>
          <cell r="I322">
            <v>13.932600000000001</v>
          </cell>
          <cell r="J322">
            <v>63.744199999999999</v>
          </cell>
          <cell r="K322">
            <v>529.79999999999995</v>
          </cell>
          <cell r="L322">
            <v>30.342300000000002</v>
          </cell>
          <cell r="M322">
            <v>4.9880000000000004</v>
          </cell>
          <cell r="N322">
            <v>602.81299999999999</v>
          </cell>
          <cell r="O322">
            <v>28.533300000000001</v>
          </cell>
          <cell r="P322">
            <v>24.518999999999998</v>
          </cell>
          <cell r="Q322">
            <v>332.41410000000002</v>
          </cell>
          <cell r="R322">
            <v>3.5724999999999998</v>
          </cell>
          <cell r="S322">
            <v>844.97609999999997</v>
          </cell>
          <cell r="T322">
            <v>132.44999999999999</v>
          </cell>
          <cell r="U322">
            <v>41.204599999999999</v>
          </cell>
          <cell r="V322">
            <v>215.43389999999999</v>
          </cell>
          <cell r="W322">
            <v>242.73779999999999</v>
          </cell>
          <cell r="X322">
            <v>59.894500000000001</v>
          </cell>
          <cell r="Y322">
            <v>129.40299999999999</v>
          </cell>
          <cell r="Z322">
            <v>2.3681000000000001</v>
          </cell>
          <cell r="AA322">
            <v>1.7849999999999999</v>
          </cell>
          <cell r="AB322">
            <v>291.17070000000001</v>
          </cell>
          <cell r="AC322">
            <v>10.9466</v>
          </cell>
          <cell r="AD322">
            <v>3.44E-2</v>
          </cell>
          <cell r="AE322">
            <v>10.188499999999999</v>
          </cell>
          <cell r="AF322">
            <v>18.828199999999999</v>
          </cell>
          <cell r="AG322">
            <v>0.77710000000000001</v>
          </cell>
          <cell r="AH322">
            <v>79.847899999999996</v>
          </cell>
          <cell r="AI322">
            <v>72.375699999999995</v>
          </cell>
          <cell r="AJ322">
            <v>14.19</v>
          </cell>
          <cell r="AK322">
            <v>50.079500000000003</v>
          </cell>
          <cell r="AL322">
            <v>322.63249999999999</v>
          </cell>
          <cell r="AM322">
            <v>43.772199999999998</v>
          </cell>
          <cell r="AN322">
            <v>474.75380000000001</v>
          </cell>
          <cell r="AO322">
            <v>676.04380000000003</v>
          </cell>
        </row>
        <row r="323">
          <cell r="C323">
            <v>273.04919999999998</v>
          </cell>
          <cell r="D323">
            <v>34.695900000000002</v>
          </cell>
          <cell r="E323">
            <v>775.67259999999999</v>
          </cell>
          <cell r="F323">
            <v>11.2143</v>
          </cell>
          <cell r="G323">
            <v>118.3509</v>
          </cell>
          <cell r="H323">
            <v>3.4700000000000002E-2</v>
          </cell>
          <cell r="I323">
            <v>14.010999999999999</v>
          </cell>
          <cell r="J323">
            <v>64.093599999999995</v>
          </cell>
          <cell r="K323">
            <v>529.65</v>
          </cell>
          <cell r="L323">
            <v>30.513100000000001</v>
          </cell>
          <cell r="M323">
            <v>5.0266000000000002</v>
          </cell>
          <cell r="N323">
            <v>606.20659999999998</v>
          </cell>
          <cell r="O323">
            <v>28.693899999999999</v>
          </cell>
          <cell r="P323">
            <v>24.657</v>
          </cell>
          <cell r="Q323">
            <v>332.6087</v>
          </cell>
          <cell r="R323">
            <v>3.5714999999999999</v>
          </cell>
          <cell r="S323">
            <v>844.73680000000002</v>
          </cell>
          <cell r="T323">
            <v>132.41249999999999</v>
          </cell>
          <cell r="U323">
            <v>41.184600000000003</v>
          </cell>
          <cell r="V323">
            <v>216.64670000000001</v>
          </cell>
          <cell r="W323">
            <v>244.10429999999999</v>
          </cell>
          <cell r="X323">
            <v>59.9895</v>
          </cell>
          <cell r="Y323">
            <v>129.76009999999999</v>
          </cell>
          <cell r="Z323">
            <v>2.3814000000000002</v>
          </cell>
          <cell r="AA323">
            <v>1.7845</v>
          </cell>
          <cell r="AB323">
            <v>291.89690000000002</v>
          </cell>
          <cell r="AC323">
            <v>11.0296</v>
          </cell>
          <cell r="AD323">
            <v>3.4099999999999998E-2</v>
          </cell>
          <cell r="AE323">
            <v>10.185600000000001</v>
          </cell>
          <cell r="AF323">
            <v>18.9575</v>
          </cell>
          <cell r="AG323">
            <v>0.77690000000000003</v>
          </cell>
          <cell r="AH323">
            <v>80.297399999999996</v>
          </cell>
          <cell r="AI323">
            <v>72.783199999999994</v>
          </cell>
          <cell r="AJ323">
            <v>14.2737</v>
          </cell>
          <cell r="AK323">
            <v>50.393300000000004</v>
          </cell>
          <cell r="AL323">
            <v>324.69159999999999</v>
          </cell>
          <cell r="AM323">
            <v>43.808599999999998</v>
          </cell>
          <cell r="AN323">
            <v>477.42649999999998</v>
          </cell>
          <cell r="AO323">
            <v>677.66840000000002</v>
          </cell>
        </row>
        <row r="324">
          <cell r="C324">
            <v>272.536</v>
          </cell>
          <cell r="D324">
            <v>34.529699999999998</v>
          </cell>
          <cell r="E324">
            <v>775.35770000000002</v>
          </cell>
          <cell r="F324">
            <v>11.2128</v>
          </cell>
          <cell r="G324">
            <v>117.7839</v>
          </cell>
          <cell r="H324">
            <v>3.4799999999999998E-2</v>
          </cell>
          <cell r="I324">
            <v>13.943899999999999</v>
          </cell>
          <cell r="J324">
            <v>63.777099999999997</v>
          </cell>
          <cell r="K324">
            <v>529.58000000000004</v>
          </cell>
          <cell r="L324">
            <v>30.366900000000001</v>
          </cell>
          <cell r="M324">
            <v>5.0719000000000003</v>
          </cell>
          <cell r="N324">
            <v>603.30229999999995</v>
          </cell>
          <cell r="O324">
            <v>28.5564</v>
          </cell>
          <cell r="P324">
            <v>24.538900000000002</v>
          </cell>
          <cell r="Q324">
            <v>331.70839999999998</v>
          </cell>
          <cell r="R324">
            <v>3.5710000000000002</v>
          </cell>
          <cell r="S324">
            <v>845.97439999999995</v>
          </cell>
          <cell r="T324">
            <v>132.39500000000001</v>
          </cell>
          <cell r="U324">
            <v>41.184899999999999</v>
          </cell>
          <cell r="V324">
            <v>215.6088</v>
          </cell>
          <cell r="W324">
            <v>242.9348</v>
          </cell>
          <cell r="X324">
            <v>60.205199999999998</v>
          </cell>
          <cell r="Y324">
            <v>130.37870000000001</v>
          </cell>
          <cell r="Z324">
            <v>2.37</v>
          </cell>
          <cell r="AA324">
            <v>1.7843</v>
          </cell>
          <cell r="AB324">
            <v>291.67540000000002</v>
          </cell>
          <cell r="AC324">
            <v>11.026899999999999</v>
          </cell>
          <cell r="AD324">
            <v>3.4299999999999997E-2</v>
          </cell>
          <cell r="AE324">
            <v>10.184200000000001</v>
          </cell>
          <cell r="AF324">
            <v>18.965399999999999</v>
          </cell>
          <cell r="AG324">
            <v>0.77680000000000005</v>
          </cell>
          <cell r="AH324">
            <v>79.912700000000001</v>
          </cell>
          <cell r="AI324">
            <v>72.4345</v>
          </cell>
          <cell r="AJ324">
            <v>14.2492</v>
          </cell>
          <cell r="AK324">
            <v>50.654499999999999</v>
          </cell>
          <cell r="AL324">
            <v>323.68630000000002</v>
          </cell>
          <cell r="AM324">
            <v>43.892800000000001</v>
          </cell>
          <cell r="AN324">
            <v>475.13920000000002</v>
          </cell>
          <cell r="AO324">
            <v>676.13670000000002</v>
          </cell>
        </row>
        <row r="325">
          <cell r="C325">
            <v>272.49189999999999</v>
          </cell>
          <cell r="D325">
            <v>34.351799999999997</v>
          </cell>
          <cell r="E325">
            <v>769.35500000000002</v>
          </cell>
          <cell r="F325">
            <v>11.2075</v>
          </cell>
          <cell r="G325">
            <v>117.1772</v>
          </cell>
          <cell r="H325">
            <v>3.4799999999999998E-2</v>
          </cell>
          <cell r="I325">
            <v>13.8721</v>
          </cell>
          <cell r="J325">
            <v>63.451999999999998</v>
          </cell>
          <cell r="K325">
            <v>529.33000000000004</v>
          </cell>
          <cell r="L325">
            <v>30.2105</v>
          </cell>
          <cell r="M325">
            <v>5.0571000000000002</v>
          </cell>
          <cell r="N325">
            <v>600.19460000000004</v>
          </cell>
          <cell r="O325">
            <v>28.409300000000002</v>
          </cell>
          <cell r="P325">
            <v>24.412500000000001</v>
          </cell>
          <cell r="Q325">
            <v>331.06299999999999</v>
          </cell>
          <cell r="R325">
            <v>3.5693000000000001</v>
          </cell>
          <cell r="S325">
            <v>845.57510000000002</v>
          </cell>
          <cell r="T325">
            <v>132.33250000000001</v>
          </cell>
          <cell r="U325">
            <v>41.182099999999998</v>
          </cell>
          <cell r="V325">
            <v>214.49809999999999</v>
          </cell>
          <cell r="W325">
            <v>241.68340000000001</v>
          </cell>
          <cell r="X325">
            <v>59.883699999999997</v>
          </cell>
          <cell r="Y325">
            <v>129.96029999999999</v>
          </cell>
          <cell r="Z325">
            <v>2.3578000000000001</v>
          </cell>
          <cell r="AA325">
            <v>1.7817000000000001</v>
          </cell>
          <cell r="AB325">
            <v>290.13729999999998</v>
          </cell>
          <cell r="AC325">
            <v>10.982900000000001</v>
          </cell>
          <cell r="AD325">
            <v>3.4099999999999998E-2</v>
          </cell>
          <cell r="AE325">
            <v>10.179399999999999</v>
          </cell>
          <cell r="AF325">
            <v>18.8323</v>
          </cell>
          <cell r="AG325">
            <v>0.77639999999999998</v>
          </cell>
          <cell r="AH325">
            <v>79.501000000000005</v>
          </cell>
          <cell r="AI325">
            <v>72.061400000000006</v>
          </cell>
          <cell r="AJ325">
            <v>14.1601</v>
          </cell>
          <cell r="AK325">
            <v>50.156199999999998</v>
          </cell>
          <cell r="AL325">
            <v>322.28250000000003</v>
          </cell>
          <cell r="AM325">
            <v>43.983600000000003</v>
          </cell>
          <cell r="AN325">
            <v>472.69170000000003</v>
          </cell>
          <cell r="AO325">
            <v>673.9529</v>
          </cell>
        </row>
        <row r="326">
          <cell r="C326">
            <v>272.49189999999999</v>
          </cell>
          <cell r="D326">
            <v>34.351799999999997</v>
          </cell>
          <cell r="E326">
            <v>769.35500000000002</v>
          </cell>
          <cell r="F326">
            <v>11.2075</v>
          </cell>
          <cell r="G326">
            <v>117.1772</v>
          </cell>
          <cell r="H326">
            <v>3.4799999999999998E-2</v>
          </cell>
          <cell r="I326">
            <v>13.8721</v>
          </cell>
          <cell r="J326">
            <v>63.451999999999998</v>
          </cell>
          <cell r="K326">
            <v>529.33000000000004</v>
          </cell>
          <cell r="L326">
            <v>30.2105</v>
          </cell>
          <cell r="M326">
            <v>5.0571000000000002</v>
          </cell>
          <cell r="N326">
            <v>600.19460000000004</v>
          </cell>
          <cell r="O326">
            <v>28.409300000000002</v>
          </cell>
          <cell r="P326">
            <v>24.412500000000001</v>
          </cell>
          <cell r="Q326">
            <v>331.06299999999999</v>
          </cell>
          <cell r="R326">
            <v>3.5693000000000001</v>
          </cell>
          <cell r="S326">
            <v>845.57510000000002</v>
          </cell>
          <cell r="T326">
            <v>132.33250000000001</v>
          </cell>
          <cell r="U326">
            <v>41.182099999999998</v>
          </cell>
          <cell r="V326">
            <v>214.49809999999999</v>
          </cell>
          <cell r="W326">
            <v>241.68340000000001</v>
          </cell>
          <cell r="X326">
            <v>59.883699999999997</v>
          </cell>
          <cell r="Y326">
            <v>129.96029999999999</v>
          </cell>
          <cell r="Z326">
            <v>2.3578000000000001</v>
          </cell>
          <cell r="AA326">
            <v>1.7817000000000001</v>
          </cell>
          <cell r="AB326">
            <v>290.13729999999998</v>
          </cell>
          <cell r="AC326">
            <v>10.982900000000001</v>
          </cell>
          <cell r="AD326">
            <v>3.4099999999999998E-2</v>
          </cell>
          <cell r="AE326">
            <v>10.179399999999999</v>
          </cell>
          <cell r="AF326">
            <v>18.8323</v>
          </cell>
          <cell r="AG326">
            <v>0.77639999999999998</v>
          </cell>
          <cell r="AH326">
            <v>79.501000000000005</v>
          </cell>
          <cell r="AI326">
            <v>72.061400000000006</v>
          </cell>
          <cell r="AJ326">
            <v>14.1601</v>
          </cell>
          <cell r="AK326">
            <v>50.156199999999998</v>
          </cell>
          <cell r="AL326">
            <v>322.28250000000003</v>
          </cell>
          <cell r="AM326">
            <v>43.983600000000003</v>
          </cell>
          <cell r="AN326">
            <v>472.69170000000003</v>
          </cell>
          <cell r="AO326">
            <v>673.9529</v>
          </cell>
        </row>
        <row r="327">
          <cell r="C327">
            <v>272.49189999999999</v>
          </cell>
          <cell r="D327">
            <v>34.351799999999997</v>
          </cell>
          <cell r="E327">
            <v>769.35500000000002</v>
          </cell>
          <cell r="F327">
            <v>11.2075</v>
          </cell>
          <cell r="G327">
            <v>117.1772</v>
          </cell>
          <cell r="H327">
            <v>3.4799999999999998E-2</v>
          </cell>
          <cell r="I327">
            <v>13.8721</v>
          </cell>
          <cell r="J327">
            <v>63.451999999999998</v>
          </cell>
          <cell r="K327">
            <v>529.33000000000004</v>
          </cell>
          <cell r="L327">
            <v>30.2105</v>
          </cell>
          <cell r="M327">
            <v>5.0571000000000002</v>
          </cell>
          <cell r="N327">
            <v>600.19460000000004</v>
          </cell>
          <cell r="O327">
            <v>28.409300000000002</v>
          </cell>
          <cell r="P327">
            <v>24.412500000000001</v>
          </cell>
          <cell r="Q327">
            <v>331.06299999999999</v>
          </cell>
          <cell r="R327">
            <v>3.5693000000000001</v>
          </cell>
          <cell r="S327">
            <v>845.57510000000002</v>
          </cell>
          <cell r="T327">
            <v>132.33250000000001</v>
          </cell>
          <cell r="U327">
            <v>41.182099999999998</v>
          </cell>
          <cell r="V327">
            <v>214.49809999999999</v>
          </cell>
          <cell r="W327">
            <v>241.68340000000001</v>
          </cell>
          <cell r="X327">
            <v>59.883699999999997</v>
          </cell>
          <cell r="Y327">
            <v>129.96029999999999</v>
          </cell>
          <cell r="Z327">
            <v>2.3578000000000001</v>
          </cell>
          <cell r="AA327">
            <v>1.7817000000000001</v>
          </cell>
          <cell r="AB327">
            <v>290.13729999999998</v>
          </cell>
          <cell r="AC327">
            <v>10.982900000000001</v>
          </cell>
          <cell r="AD327">
            <v>3.4099999999999998E-2</v>
          </cell>
          <cell r="AE327">
            <v>10.179399999999999</v>
          </cell>
          <cell r="AF327">
            <v>18.8323</v>
          </cell>
          <cell r="AG327">
            <v>0.77639999999999998</v>
          </cell>
          <cell r="AH327">
            <v>79.501000000000005</v>
          </cell>
          <cell r="AI327">
            <v>72.061400000000006</v>
          </cell>
          <cell r="AJ327">
            <v>14.1601</v>
          </cell>
          <cell r="AK327">
            <v>50.156199999999998</v>
          </cell>
          <cell r="AL327">
            <v>322.28250000000003</v>
          </cell>
          <cell r="AM327">
            <v>43.983600000000003</v>
          </cell>
          <cell r="AN327">
            <v>472.69170000000003</v>
          </cell>
          <cell r="AO327">
            <v>673.9529</v>
          </cell>
        </row>
        <row r="328">
          <cell r="C328">
            <v>275.02589999999998</v>
          </cell>
          <cell r="D328">
            <v>34.3095</v>
          </cell>
          <cell r="E328">
            <v>769.47180000000003</v>
          </cell>
          <cell r="F328">
            <v>11.2028</v>
          </cell>
          <cell r="G328">
            <v>117.0329</v>
          </cell>
          <cell r="H328">
            <v>3.4700000000000002E-2</v>
          </cell>
          <cell r="I328">
            <v>13.855</v>
          </cell>
          <cell r="J328">
            <v>63.3491</v>
          </cell>
          <cell r="K328">
            <v>529.33000000000004</v>
          </cell>
          <cell r="L328">
            <v>30.173300000000001</v>
          </cell>
          <cell r="M328">
            <v>5.0369000000000002</v>
          </cell>
          <cell r="N328">
            <v>599.45529999999997</v>
          </cell>
          <cell r="O328">
            <v>28.374300000000002</v>
          </cell>
          <cell r="P328">
            <v>24.382400000000001</v>
          </cell>
          <cell r="Q328">
            <v>330.3775</v>
          </cell>
          <cell r="R328">
            <v>3.5657000000000001</v>
          </cell>
          <cell r="S328">
            <v>845.57510000000002</v>
          </cell>
          <cell r="T328">
            <v>132.33250000000001</v>
          </cell>
          <cell r="U328">
            <v>41.182099999999998</v>
          </cell>
          <cell r="V328">
            <v>214.23390000000001</v>
          </cell>
          <cell r="W328">
            <v>241.38570000000001</v>
          </cell>
          <cell r="X328">
            <v>59.7834</v>
          </cell>
          <cell r="Y328">
            <v>130.02189999999999</v>
          </cell>
          <cell r="Z328">
            <v>2.3549000000000002</v>
          </cell>
          <cell r="AA328">
            <v>1.7817000000000001</v>
          </cell>
          <cell r="AB328">
            <v>290.20740000000001</v>
          </cell>
          <cell r="AC328">
            <v>11.0098</v>
          </cell>
          <cell r="AD328">
            <v>3.39E-2</v>
          </cell>
          <cell r="AE328">
            <v>10.179399999999999</v>
          </cell>
          <cell r="AF328">
            <v>18.837700000000002</v>
          </cell>
          <cell r="AG328">
            <v>0.77669999999999995</v>
          </cell>
          <cell r="AH328">
            <v>79.403099999999995</v>
          </cell>
          <cell r="AI328">
            <v>71.9726</v>
          </cell>
          <cell r="AJ328">
            <v>14.1775</v>
          </cell>
          <cell r="AK328">
            <v>50.167299999999997</v>
          </cell>
          <cell r="AL328">
            <v>322.61130000000003</v>
          </cell>
          <cell r="AM328">
            <v>43.851900000000001</v>
          </cell>
          <cell r="AN328">
            <v>472.10939999999999</v>
          </cell>
          <cell r="AO328">
            <v>674.47590000000002</v>
          </cell>
        </row>
        <row r="329">
          <cell r="C329">
            <v>274.71429999999998</v>
          </cell>
          <cell r="D329">
            <v>34.019100000000002</v>
          </cell>
          <cell r="E329">
            <v>764.26639999999998</v>
          </cell>
          <cell r="F329">
            <v>11.204700000000001</v>
          </cell>
          <cell r="G329">
            <v>116.04219999999999</v>
          </cell>
          <cell r="H329">
            <v>3.4700000000000002E-2</v>
          </cell>
          <cell r="I329">
            <v>13.7377</v>
          </cell>
          <cell r="J329">
            <v>62.843299999999999</v>
          </cell>
          <cell r="K329">
            <v>529.41999999999996</v>
          </cell>
          <cell r="L329">
            <v>29.917899999999999</v>
          </cell>
          <cell r="M329">
            <v>4.9352999999999998</v>
          </cell>
          <cell r="N329">
            <v>594.38109999999995</v>
          </cell>
          <cell r="O329">
            <v>28.1342</v>
          </cell>
          <cell r="P329">
            <v>24.175999999999998</v>
          </cell>
          <cell r="Q329">
            <v>331.6893</v>
          </cell>
          <cell r="R329">
            <v>3.5663</v>
          </cell>
          <cell r="S329">
            <v>844.37</v>
          </cell>
          <cell r="T329">
            <v>132.35499999999999</v>
          </cell>
          <cell r="U329">
            <v>41.1875</v>
          </cell>
          <cell r="V329">
            <v>212.4205</v>
          </cell>
          <cell r="W329">
            <v>239.3425</v>
          </cell>
          <cell r="X329">
            <v>59.375100000000003</v>
          </cell>
          <cell r="Y329">
            <v>129.42740000000001</v>
          </cell>
          <cell r="Z329">
            <v>2.3349000000000002</v>
          </cell>
          <cell r="AA329">
            <v>1.7814000000000001</v>
          </cell>
          <cell r="AB329">
            <v>290.08690000000001</v>
          </cell>
          <cell r="AC329">
            <v>10.9436</v>
          </cell>
          <cell r="AD329">
            <v>3.3799999999999997E-2</v>
          </cell>
          <cell r="AE329">
            <v>10.1812</v>
          </cell>
          <cell r="AF329">
            <v>18.7621</v>
          </cell>
          <cell r="AG329">
            <v>0.77680000000000005</v>
          </cell>
          <cell r="AH329">
            <v>78.730999999999995</v>
          </cell>
          <cell r="AI329">
            <v>71.363399999999999</v>
          </cell>
          <cell r="AJ329">
            <v>14.074400000000001</v>
          </cell>
          <cell r="AK329">
            <v>50.014800000000001</v>
          </cell>
          <cell r="AL329">
            <v>319.42219999999998</v>
          </cell>
          <cell r="AM329">
            <v>43.691699999999997</v>
          </cell>
          <cell r="AN329">
            <v>468.11320000000001</v>
          </cell>
          <cell r="AO329">
            <v>672.22130000000004</v>
          </cell>
        </row>
        <row r="330">
          <cell r="C330">
            <v>276.30610000000001</v>
          </cell>
          <cell r="D330">
            <v>33.844700000000003</v>
          </cell>
          <cell r="E330">
            <v>760.2251</v>
          </cell>
          <cell r="F330">
            <v>11.1966</v>
          </cell>
          <cell r="G330">
            <v>115.44750000000001</v>
          </cell>
          <cell r="H330">
            <v>3.4599999999999999E-2</v>
          </cell>
          <cell r="I330">
            <v>13.667299999999999</v>
          </cell>
          <cell r="J330">
            <v>62.557299999999998</v>
          </cell>
          <cell r="K330">
            <v>529.04</v>
          </cell>
          <cell r="L330">
            <v>29.764500000000002</v>
          </cell>
          <cell r="M330">
            <v>4.9250999999999996</v>
          </cell>
          <cell r="N330">
            <v>591.3347</v>
          </cell>
          <cell r="O330">
            <v>27.99</v>
          </cell>
          <cell r="P330">
            <v>24.052099999999999</v>
          </cell>
          <cell r="Q330">
            <v>332.65280000000001</v>
          </cell>
          <cell r="R330">
            <v>3.5638000000000001</v>
          </cell>
          <cell r="S330">
            <v>842.42039999999997</v>
          </cell>
          <cell r="T330">
            <v>132.26</v>
          </cell>
          <cell r="U330">
            <v>41.157299999999999</v>
          </cell>
          <cell r="V330">
            <v>211.33179999999999</v>
          </cell>
          <cell r="W330">
            <v>238.1157</v>
          </cell>
          <cell r="X330">
            <v>59.372</v>
          </cell>
          <cell r="Y330">
            <v>129.0138</v>
          </cell>
          <cell r="Z330">
            <v>2.323</v>
          </cell>
          <cell r="AA330">
            <v>1.7801</v>
          </cell>
          <cell r="AB330">
            <v>289.6771</v>
          </cell>
          <cell r="AC330">
            <v>10.893599999999999</v>
          </cell>
          <cell r="AD330">
            <v>3.44E-2</v>
          </cell>
          <cell r="AE330">
            <v>10.1738</v>
          </cell>
          <cell r="AF330">
            <v>18.6921</v>
          </cell>
          <cell r="AG330">
            <v>0.7762</v>
          </cell>
          <cell r="AH330">
            <v>78.327500000000001</v>
          </cell>
          <cell r="AI330">
            <v>70.997600000000006</v>
          </cell>
          <cell r="AJ330">
            <v>14.009399999999999</v>
          </cell>
          <cell r="AK330">
            <v>49.894399999999997</v>
          </cell>
          <cell r="AL330">
            <v>316.79059999999998</v>
          </cell>
          <cell r="AM330">
            <v>43.4435</v>
          </cell>
          <cell r="AN330">
            <v>465.71390000000002</v>
          </cell>
          <cell r="AO330">
            <v>669.33960000000002</v>
          </cell>
        </row>
        <row r="331">
          <cell r="C331">
            <v>274.7131</v>
          </cell>
          <cell r="D331">
            <v>33.917099999999998</v>
          </cell>
          <cell r="E331">
            <v>759.00170000000003</v>
          </cell>
          <cell r="F331">
            <v>11.192600000000001</v>
          </cell>
          <cell r="G331">
            <v>115.6944</v>
          </cell>
          <cell r="H331">
            <v>3.4599999999999999E-2</v>
          </cell>
          <cell r="I331">
            <v>13.6966</v>
          </cell>
          <cell r="J331">
            <v>62.711300000000001</v>
          </cell>
          <cell r="K331">
            <v>528.85</v>
          </cell>
          <cell r="L331">
            <v>29.828199999999999</v>
          </cell>
          <cell r="M331">
            <v>4.9596999999999998</v>
          </cell>
          <cell r="N331">
            <v>592.59960000000001</v>
          </cell>
          <cell r="O331">
            <v>28.049800000000001</v>
          </cell>
          <cell r="P331">
            <v>24.1036</v>
          </cell>
          <cell r="Q331">
            <v>332.20170000000002</v>
          </cell>
          <cell r="R331">
            <v>3.5625</v>
          </cell>
          <cell r="S331">
            <v>838.11410000000001</v>
          </cell>
          <cell r="T331">
            <v>132.21250000000001</v>
          </cell>
          <cell r="U331">
            <v>41.119500000000002</v>
          </cell>
          <cell r="V331">
            <v>211.78380000000001</v>
          </cell>
          <cell r="W331">
            <v>238.6251</v>
          </cell>
          <cell r="X331">
            <v>59.077199999999998</v>
          </cell>
          <cell r="Y331">
            <v>128.87200000000001</v>
          </cell>
          <cell r="Z331">
            <v>2.3279000000000001</v>
          </cell>
          <cell r="AA331">
            <v>1.7769999999999999</v>
          </cell>
          <cell r="AB331">
            <v>288.5736</v>
          </cell>
          <cell r="AC331">
            <v>10.9146</v>
          </cell>
          <cell r="AD331">
            <v>3.4700000000000002E-2</v>
          </cell>
          <cell r="AE331">
            <v>10.170199999999999</v>
          </cell>
          <cell r="AF331">
            <v>18.687799999999999</v>
          </cell>
          <cell r="AG331">
            <v>0.77600000000000002</v>
          </cell>
          <cell r="AH331">
            <v>78.495000000000005</v>
          </cell>
          <cell r="AI331">
            <v>71.149500000000003</v>
          </cell>
          <cell r="AJ331">
            <v>14.0258</v>
          </cell>
          <cell r="AK331">
            <v>49.998399999999997</v>
          </cell>
          <cell r="AL331">
            <v>317.29559999999998</v>
          </cell>
          <cell r="AM331">
            <v>43.249899999999997</v>
          </cell>
          <cell r="AN331">
            <v>466.71010000000001</v>
          </cell>
          <cell r="AO331">
            <v>669.53800000000001</v>
          </cell>
        </row>
        <row r="332">
          <cell r="C332">
            <v>276.76949999999999</v>
          </cell>
          <cell r="D332">
            <v>33.977899999999998</v>
          </cell>
          <cell r="E332">
            <v>757.16060000000004</v>
          </cell>
          <cell r="F332">
            <v>11.1873</v>
          </cell>
          <cell r="G332">
            <v>115.90179999999999</v>
          </cell>
          <cell r="H332">
            <v>3.4500000000000003E-2</v>
          </cell>
          <cell r="I332">
            <v>13.7211</v>
          </cell>
          <cell r="J332">
            <v>62.832999999999998</v>
          </cell>
          <cell r="K332">
            <v>528.6</v>
          </cell>
          <cell r="L332">
            <v>29.881699999999999</v>
          </cell>
          <cell r="M332">
            <v>4.9382000000000001</v>
          </cell>
          <cell r="N332">
            <v>593.66179999999997</v>
          </cell>
          <cell r="O332">
            <v>28.100100000000001</v>
          </cell>
          <cell r="P332">
            <v>24.146799999999999</v>
          </cell>
          <cell r="Q332">
            <v>332.18239999999997</v>
          </cell>
          <cell r="R332">
            <v>3.5608</v>
          </cell>
          <cell r="S332">
            <v>836.39239999999995</v>
          </cell>
          <cell r="T332">
            <v>132.15</v>
          </cell>
          <cell r="U332">
            <v>41.1</v>
          </cell>
          <cell r="V332">
            <v>212.1634</v>
          </cell>
          <cell r="W332">
            <v>239.05279999999999</v>
          </cell>
          <cell r="X332">
            <v>59.033700000000003</v>
          </cell>
          <cell r="Y332">
            <v>127.65779999999999</v>
          </cell>
          <cell r="Z332">
            <v>2.3321000000000001</v>
          </cell>
          <cell r="AA332">
            <v>1.7749999999999999</v>
          </cell>
          <cell r="AB332">
            <v>287.91590000000002</v>
          </cell>
          <cell r="AC332">
            <v>10.9217</v>
          </cell>
          <cell r="AD332">
            <v>3.5000000000000003E-2</v>
          </cell>
          <cell r="AE332">
            <v>10.1654</v>
          </cell>
          <cell r="AF332">
            <v>18.5534</v>
          </cell>
          <cell r="AG332">
            <v>0.77559999999999996</v>
          </cell>
          <cell r="AH332">
            <v>78.6357</v>
          </cell>
          <cell r="AI332">
            <v>71.277000000000001</v>
          </cell>
          <cell r="AJ332">
            <v>14.058199999999999</v>
          </cell>
          <cell r="AK332">
            <v>49.860999999999997</v>
          </cell>
          <cell r="AL332">
            <v>318.6225</v>
          </cell>
          <cell r="AM332">
            <v>43.107799999999997</v>
          </cell>
          <cell r="AN332">
            <v>467.54669999999999</v>
          </cell>
          <cell r="AO332">
            <v>669.01059999999995</v>
          </cell>
        </row>
        <row r="333">
          <cell r="C333">
            <v>276.76949999999999</v>
          </cell>
          <cell r="D333">
            <v>33.977899999999998</v>
          </cell>
          <cell r="E333">
            <v>757.16060000000004</v>
          </cell>
          <cell r="F333">
            <v>11.1873</v>
          </cell>
          <cell r="G333">
            <v>115.90179999999999</v>
          </cell>
          <cell r="H333">
            <v>3.4500000000000003E-2</v>
          </cell>
          <cell r="I333">
            <v>13.7211</v>
          </cell>
          <cell r="J333">
            <v>62.832999999999998</v>
          </cell>
          <cell r="K333">
            <v>528.6</v>
          </cell>
          <cell r="L333">
            <v>29.881699999999999</v>
          </cell>
          <cell r="M333">
            <v>4.9382000000000001</v>
          </cell>
          <cell r="N333">
            <v>593.66179999999997</v>
          </cell>
          <cell r="O333">
            <v>28.100100000000001</v>
          </cell>
          <cell r="P333">
            <v>24.146799999999999</v>
          </cell>
          <cell r="Q333">
            <v>332.18239999999997</v>
          </cell>
          <cell r="R333">
            <v>3.5608</v>
          </cell>
          <cell r="S333">
            <v>836.39239999999995</v>
          </cell>
          <cell r="T333">
            <v>132.15</v>
          </cell>
          <cell r="U333">
            <v>41.1</v>
          </cell>
          <cell r="V333">
            <v>212.1634</v>
          </cell>
          <cell r="W333">
            <v>239.05279999999999</v>
          </cell>
          <cell r="X333">
            <v>59.033700000000003</v>
          </cell>
          <cell r="Y333">
            <v>127.65779999999999</v>
          </cell>
          <cell r="Z333">
            <v>2.3321000000000001</v>
          </cell>
          <cell r="AA333">
            <v>1.7749999999999999</v>
          </cell>
          <cell r="AB333">
            <v>287.91590000000002</v>
          </cell>
          <cell r="AC333">
            <v>10.9217</v>
          </cell>
          <cell r="AD333">
            <v>3.5000000000000003E-2</v>
          </cell>
          <cell r="AE333">
            <v>10.1654</v>
          </cell>
          <cell r="AF333">
            <v>18.5534</v>
          </cell>
          <cell r="AG333">
            <v>0.77559999999999996</v>
          </cell>
          <cell r="AH333">
            <v>78.6357</v>
          </cell>
          <cell r="AI333">
            <v>71.277000000000001</v>
          </cell>
          <cell r="AJ333">
            <v>14.058199999999999</v>
          </cell>
          <cell r="AK333">
            <v>49.860999999999997</v>
          </cell>
          <cell r="AL333">
            <v>318.6225</v>
          </cell>
          <cell r="AM333">
            <v>43.107799999999997</v>
          </cell>
          <cell r="AN333">
            <v>467.54669999999999</v>
          </cell>
          <cell r="AO333">
            <v>669.01059999999995</v>
          </cell>
        </row>
        <row r="334">
          <cell r="C334">
            <v>276.76949999999999</v>
          </cell>
          <cell r="D334">
            <v>33.977899999999998</v>
          </cell>
          <cell r="E334">
            <v>757.16060000000004</v>
          </cell>
          <cell r="F334">
            <v>11.1873</v>
          </cell>
          <cell r="G334">
            <v>115.90179999999999</v>
          </cell>
          <cell r="H334">
            <v>3.4500000000000003E-2</v>
          </cell>
          <cell r="I334">
            <v>13.7211</v>
          </cell>
          <cell r="J334">
            <v>62.832999999999998</v>
          </cell>
          <cell r="K334">
            <v>528.6</v>
          </cell>
          <cell r="L334">
            <v>29.881699999999999</v>
          </cell>
          <cell r="M334">
            <v>4.9382000000000001</v>
          </cell>
          <cell r="N334">
            <v>593.66179999999997</v>
          </cell>
          <cell r="O334">
            <v>28.100100000000001</v>
          </cell>
          <cell r="P334">
            <v>24.146799999999999</v>
          </cell>
          <cell r="Q334">
            <v>332.18239999999997</v>
          </cell>
          <cell r="R334">
            <v>3.5608</v>
          </cell>
          <cell r="S334">
            <v>836.39239999999995</v>
          </cell>
          <cell r="T334">
            <v>132.15</v>
          </cell>
          <cell r="U334">
            <v>41.1</v>
          </cell>
          <cell r="V334">
            <v>212.1634</v>
          </cell>
          <cell r="W334">
            <v>239.05279999999999</v>
          </cell>
          <cell r="X334">
            <v>59.033700000000003</v>
          </cell>
          <cell r="Y334">
            <v>127.65779999999999</v>
          </cell>
          <cell r="Z334">
            <v>2.3321000000000001</v>
          </cell>
          <cell r="AA334">
            <v>1.7749999999999999</v>
          </cell>
          <cell r="AB334">
            <v>287.91590000000002</v>
          </cell>
          <cell r="AC334">
            <v>10.9217</v>
          </cell>
          <cell r="AD334">
            <v>3.5000000000000003E-2</v>
          </cell>
          <cell r="AE334">
            <v>10.1654</v>
          </cell>
          <cell r="AF334">
            <v>18.5534</v>
          </cell>
          <cell r="AG334">
            <v>0.77559999999999996</v>
          </cell>
          <cell r="AH334">
            <v>78.6357</v>
          </cell>
          <cell r="AI334">
            <v>71.277000000000001</v>
          </cell>
          <cell r="AJ334">
            <v>14.058199999999999</v>
          </cell>
          <cell r="AK334">
            <v>49.860999999999997</v>
          </cell>
          <cell r="AL334">
            <v>318.6225</v>
          </cell>
          <cell r="AM334">
            <v>43.107799999999997</v>
          </cell>
          <cell r="AN334">
            <v>467.54669999999999</v>
          </cell>
          <cell r="AO334">
            <v>669.01059999999995</v>
          </cell>
        </row>
        <row r="335">
          <cell r="C335">
            <v>275.399</v>
          </cell>
          <cell r="D335">
            <v>33.759700000000002</v>
          </cell>
          <cell r="E335">
            <v>750.95860000000005</v>
          </cell>
          <cell r="F335">
            <v>11.1812</v>
          </cell>
          <cell r="G335">
            <v>115.1572</v>
          </cell>
          <cell r="H335">
            <v>3.44E-2</v>
          </cell>
          <cell r="I335">
            <v>13.632999999999999</v>
          </cell>
          <cell r="J335">
            <v>62.406700000000001</v>
          </cell>
          <cell r="K335">
            <v>528.30999999999995</v>
          </cell>
          <cell r="L335">
            <v>29.689699999999998</v>
          </cell>
          <cell r="M335">
            <v>4.9008000000000003</v>
          </cell>
          <cell r="N335">
            <v>589.84789999999998</v>
          </cell>
          <cell r="O335">
            <v>27.919599999999999</v>
          </cell>
          <cell r="P335">
            <v>23.991599999999998</v>
          </cell>
          <cell r="Q335">
            <v>333.5317</v>
          </cell>
          <cell r="R335">
            <v>3.5564</v>
          </cell>
          <cell r="S335">
            <v>837.25829999999996</v>
          </cell>
          <cell r="T335">
            <v>132.07749999999999</v>
          </cell>
          <cell r="U335">
            <v>41.067900000000002</v>
          </cell>
          <cell r="V335">
            <v>210.8004</v>
          </cell>
          <cell r="W335">
            <v>237.5171</v>
          </cell>
          <cell r="X335">
            <v>58.639600000000002</v>
          </cell>
          <cell r="Y335">
            <v>128.26660000000001</v>
          </cell>
          <cell r="Z335">
            <v>2.3170999999999999</v>
          </cell>
          <cell r="AA335">
            <v>1.7728999999999999</v>
          </cell>
          <cell r="AB335">
            <v>286.66649999999998</v>
          </cell>
          <cell r="AC335">
            <v>10.8452</v>
          </cell>
          <cell r="AD335">
            <v>3.5400000000000001E-2</v>
          </cell>
          <cell r="AE335">
            <v>10.159800000000001</v>
          </cell>
          <cell r="AF335">
            <v>18.581700000000001</v>
          </cell>
          <cell r="AG335">
            <v>0.7752</v>
          </cell>
          <cell r="AH335">
            <v>78.130499999999998</v>
          </cell>
          <cell r="AI335">
            <v>70.819100000000006</v>
          </cell>
          <cell r="AJ335">
            <v>14.004099999999999</v>
          </cell>
          <cell r="AK335">
            <v>49.596200000000003</v>
          </cell>
          <cell r="AL335">
            <v>317.07249999999999</v>
          </cell>
          <cell r="AM335">
            <v>42.822899999999997</v>
          </cell>
          <cell r="AN335">
            <v>464.54300000000001</v>
          </cell>
          <cell r="AO335">
            <v>666.42700000000002</v>
          </cell>
        </row>
        <row r="336">
          <cell r="C336">
            <v>275.03320000000002</v>
          </cell>
          <cell r="D336">
            <v>33.860700000000001</v>
          </cell>
          <cell r="E336">
            <v>748.24739999999997</v>
          </cell>
          <cell r="F336">
            <v>11.1752</v>
          </cell>
          <cell r="G336">
            <v>115.50190000000001</v>
          </cell>
          <cell r="H336">
            <v>3.44E-2</v>
          </cell>
          <cell r="I336">
            <v>13.6738</v>
          </cell>
          <cell r="J336">
            <v>62.5792</v>
          </cell>
          <cell r="K336">
            <v>528.03</v>
          </cell>
          <cell r="L336">
            <v>29.778600000000001</v>
          </cell>
          <cell r="M336">
            <v>4.8834999999999997</v>
          </cell>
          <cell r="N336">
            <v>591.61369999999999</v>
          </cell>
          <cell r="O336">
            <v>28.0032</v>
          </cell>
          <cell r="P336">
            <v>24.063500000000001</v>
          </cell>
          <cell r="Q336">
            <v>331.76710000000003</v>
          </cell>
          <cell r="R336">
            <v>3.5546000000000002</v>
          </cell>
          <cell r="S336">
            <v>834.17060000000004</v>
          </cell>
          <cell r="T336">
            <v>132.00749999999999</v>
          </cell>
          <cell r="U336">
            <v>41.033700000000003</v>
          </cell>
          <cell r="V336">
            <v>211.4315</v>
          </cell>
          <cell r="W336">
            <v>238.22810000000001</v>
          </cell>
          <cell r="X336">
            <v>58.885800000000003</v>
          </cell>
          <cell r="Y336">
            <v>128.8819</v>
          </cell>
          <cell r="Z336">
            <v>2.3241000000000001</v>
          </cell>
          <cell r="AA336">
            <v>1.7654000000000001</v>
          </cell>
          <cell r="AB336">
            <v>287.4359</v>
          </cell>
          <cell r="AC336">
            <v>10.8688</v>
          </cell>
          <cell r="AD336">
            <v>3.61E-2</v>
          </cell>
          <cell r="AE336">
            <v>10.154400000000001</v>
          </cell>
          <cell r="AF336">
            <v>18.6463</v>
          </cell>
          <cell r="AG336">
            <v>0.77480000000000004</v>
          </cell>
          <cell r="AH336">
            <v>78.364400000000003</v>
          </cell>
          <cell r="AI336">
            <v>71.031099999999995</v>
          </cell>
          <cell r="AJ336">
            <v>14.045999999999999</v>
          </cell>
          <cell r="AK336">
            <v>49.747300000000003</v>
          </cell>
          <cell r="AL336">
            <v>319.57040000000001</v>
          </cell>
          <cell r="AM336">
            <v>42.955100000000002</v>
          </cell>
          <cell r="AN336">
            <v>465.93369999999999</v>
          </cell>
          <cell r="AO336">
            <v>667.35419999999999</v>
          </cell>
        </row>
        <row r="337">
          <cell r="C337">
            <v>273.07900000000001</v>
          </cell>
          <cell r="D337">
            <v>33.701500000000003</v>
          </cell>
          <cell r="E337">
            <v>748.69690000000003</v>
          </cell>
          <cell r="F337">
            <v>11.164400000000001</v>
          </cell>
          <cell r="G337">
            <v>114.9588</v>
          </cell>
          <cell r="H337">
            <v>3.44E-2</v>
          </cell>
          <cell r="I337">
            <v>13.609500000000001</v>
          </cell>
          <cell r="J337">
            <v>62.29</v>
          </cell>
          <cell r="K337">
            <v>527.52</v>
          </cell>
          <cell r="L337">
            <v>29.6386</v>
          </cell>
          <cell r="M337">
            <v>4.8146000000000004</v>
          </cell>
          <cell r="N337">
            <v>588.83190000000002</v>
          </cell>
          <cell r="O337">
            <v>27.871500000000001</v>
          </cell>
          <cell r="P337">
            <v>23.950299999999999</v>
          </cell>
          <cell r="Q337">
            <v>330.01909999999998</v>
          </cell>
          <cell r="R337">
            <v>3.5510999999999999</v>
          </cell>
          <cell r="S337">
            <v>832.05050000000006</v>
          </cell>
          <cell r="T337">
            <v>131.88</v>
          </cell>
          <cell r="U337">
            <v>40.988</v>
          </cell>
          <cell r="V337">
            <v>210.43729999999999</v>
          </cell>
          <cell r="W337">
            <v>237.1079</v>
          </cell>
          <cell r="X337">
            <v>58.746200000000002</v>
          </cell>
          <cell r="Y337">
            <v>129.0325</v>
          </cell>
          <cell r="Z337">
            <v>2.3130999999999999</v>
          </cell>
          <cell r="AA337">
            <v>1.7643</v>
          </cell>
          <cell r="AB337">
            <v>287.18279999999999</v>
          </cell>
          <cell r="AC337">
            <v>10.7447</v>
          </cell>
          <cell r="AD337">
            <v>3.5400000000000001E-2</v>
          </cell>
          <cell r="AE337">
            <v>10.144600000000001</v>
          </cell>
          <cell r="AF337">
            <v>18.538599999999999</v>
          </cell>
          <cell r="AG337">
            <v>0.7732</v>
          </cell>
          <cell r="AH337">
            <v>77.995900000000006</v>
          </cell>
          <cell r="AI337">
            <v>70.697100000000006</v>
          </cell>
          <cell r="AJ337">
            <v>13.961</v>
          </cell>
          <cell r="AK337">
            <v>49.2913</v>
          </cell>
          <cell r="AL337">
            <v>318.22059999999999</v>
          </cell>
          <cell r="AM337">
            <v>42.931199999999997</v>
          </cell>
          <cell r="AN337">
            <v>463.74279999999999</v>
          </cell>
          <cell r="AO337">
            <v>665.99249999999995</v>
          </cell>
        </row>
        <row r="338">
          <cell r="C338">
            <v>272.29039999999998</v>
          </cell>
          <cell r="D338">
            <v>33.651699999999998</v>
          </cell>
          <cell r="E338">
            <v>745.54349999999999</v>
          </cell>
          <cell r="F338">
            <v>11.164400000000001</v>
          </cell>
          <cell r="G338">
            <v>114.78879999999999</v>
          </cell>
          <cell r="H338">
            <v>3.44E-2</v>
          </cell>
          <cell r="I338">
            <v>13.5893</v>
          </cell>
          <cell r="J338">
            <v>62.2196</v>
          </cell>
          <cell r="K338">
            <v>527.52</v>
          </cell>
          <cell r="L338">
            <v>29.5947</v>
          </cell>
          <cell r="M338">
            <v>4.8064999999999998</v>
          </cell>
          <cell r="N338">
            <v>587.96119999999996</v>
          </cell>
          <cell r="O338">
            <v>27.830300000000001</v>
          </cell>
          <cell r="P338">
            <v>23.914899999999999</v>
          </cell>
          <cell r="Q338">
            <v>329.62490000000003</v>
          </cell>
          <cell r="R338">
            <v>3.5510999999999999</v>
          </cell>
          <cell r="S338">
            <v>832.05050000000006</v>
          </cell>
          <cell r="T338">
            <v>131.88</v>
          </cell>
          <cell r="U338">
            <v>40.9801</v>
          </cell>
          <cell r="V338">
            <v>210.12610000000001</v>
          </cell>
          <cell r="W338">
            <v>236.75729999999999</v>
          </cell>
          <cell r="X338">
            <v>58.741199999999999</v>
          </cell>
          <cell r="Y338">
            <v>128.83090000000001</v>
          </cell>
          <cell r="Z338">
            <v>2.3096999999999999</v>
          </cell>
          <cell r="AA338">
            <v>1.7643</v>
          </cell>
          <cell r="AB338">
            <v>286.38569999999999</v>
          </cell>
          <cell r="AC338">
            <v>10.703799999999999</v>
          </cell>
          <cell r="AD338">
            <v>3.5099999999999999E-2</v>
          </cell>
          <cell r="AE338">
            <v>10.144600000000001</v>
          </cell>
          <cell r="AF338">
            <v>18.411799999999999</v>
          </cell>
          <cell r="AG338">
            <v>0.7732</v>
          </cell>
          <cell r="AH338">
            <v>77.880600000000001</v>
          </cell>
          <cell r="AI338">
            <v>70.592600000000004</v>
          </cell>
          <cell r="AJ338">
            <v>13.9316</v>
          </cell>
          <cell r="AK338">
            <v>49.3307</v>
          </cell>
          <cell r="AL338">
            <v>317.2928</v>
          </cell>
          <cell r="AM338">
            <v>42.615200000000002</v>
          </cell>
          <cell r="AN338">
            <v>463.05709999999999</v>
          </cell>
          <cell r="AO338">
            <v>665.99249999999995</v>
          </cell>
        </row>
        <row r="339">
          <cell r="C339">
            <v>272.83629999999999</v>
          </cell>
          <cell r="D339">
            <v>33.7271</v>
          </cell>
          <cell r="E339">
            <v>746.2527</v>
          </cell>
          <cell r="F339">
            <v>11.1678</v>
          </cell>
          <cell r="G339">
            <v>115.04600000000001</v>
          </cell>
          <cell r="H339">
            <v>3.4299999999999997E-2</v>
          </cell>
          <cell r="I339">
            <v>13.6198</v>
          </cell>
          <cell r="J339">
            <v>62.369900000000001</v>
          </cell>
          <cell r="K339">
            <v>527.67999999999995</v>
          </cell>
          <cell r="L339">
            <v>29.661000000000001</v>
          </cell>
          <cell r="M339">
            <v>4.7790999999999997</v>
          </cell>
          <cell r="N339">
            <v>589.27850000000001</v>
          </cell>
          <cell r="O339">
            <v>27.892600000000002</v>
          </cell>
          <cell r="P339">
            <v>23.968499999999999</v>
          </cell>
          <cell r="Q339">
            <v>330.19889999999998</v>
          </cell>
          <cell r="R339">
            <v>3.5522</v>
          </cell>
          <cell r="S339">
            <v>832.30280000000005</v>
          </cell>
          <cell r="T339">
            <v>131.91999999999999</v>
          </cell>
          <cell r="U339">
            <v>40.9925</v>
          </cell>
          <cell r="V339">
            <v>210.59690000000001</v>
          </cell>
          <cell r="W339">
            <v>237.2878</v>
          </cell>
          <cell r="X339">
            <v>58.531300000000002</v>
          </cell>
          <cell r="Y339">
            <v>128.63999999999999</v>
          </cell>
          <cell r="Z339">
            <v>2.3149000000000002</v>
          </cell>
          <cell r="AA339">
            <v>1.7629999999999999</v>
          </cell>
          <cell r="AB339">
            <v>287.0806</v>
          </cell>
          <cell r="AC339">
            <v>10.762600000000001</v>
          </cell>
          <cell r="AD339">
            <v>3.5299999999999998E-2</v>
          </cell>
          <cell r="AE339">
            <v>10.1477</v>
          </cell>
          <cell r="AF339">
            <v>18.431100000000001</v>
          </cell>
          <cell r="AG339">
            <v>0.77339999999999998</v>
          </cell>
          <cell r="AH339">
            <v>78.055099999999996</v>
          </cell>
          <cell r="AI339">
            <v>70.750799999999998</v>
          </cell>
          <cell r="AJ339">
            <v>14.007</v>
          </cell>
          <cell r="AK339">
            <v>49.576900000000002</v>
          </cell>
          <cell r="AL339">
            <v>317.50330000000002</v>
          </cell>
          <cell r="AM339">
            <v>42.538499999999999</v>
          </cell>
          <cell r="AN339">
            <v>464.09460000000001</v>
          </cell>
          <cell r="AO339">
            <v>666.19449999999995</v>
          </cell>
        </row>
        <row r="340">
          <cell r="C340">
            <v>272.83629999999999</v>
          </cell>
          <cell r="D340">
            <v>33.7271</v>
          </cell>
          <cell r="E340">
            <v>746.2527</v>
          </cell>
          <cell r="F340">
            <v>11.1678</v>
          </cell>
          <cell r="G340">
            <v>115.04600000000001</v>
          </cell>
          <cell r="H340">
            <v>3.4299999999999997E-2</v>
          </cell>
          <cell r="I340">
            <v>13.6198</v>
          </cell>
          <cell r="J340">
            <v>62.369900000000001</v>
          </cell>
          <cell r="K340">
            <v>527.67999999999995</v>
          </cell>
          <cell r="L340">
            <v>29.661000000000001</v>
          </cell>
          <cell r="M340">
            <v>4.7790999999999997</v>
          </cell>
          <cell r="N340">
            <v>589.27850000000001</v>
          </cell>
          <cell r="O340">
            <v>27.892600000000002</v>
          </cell>
          <cell r="P340">
            <v>23.968499999999999</v>
          </cell>
          <cell r="Q340">
            <v>330.19889999999998</v>
          </cell>
          <cell r="R340">
            <v>3.5522</v>
          </cell>
          <cell r="S340">
            <v>832.30280000000005</v>
          </cell>
          <cell r="T340">
            <v>131.91999999999999</v>
          </cell>
          <cell r="U340">
            <v>40.9925</v>
          </cell>
          <cell r="V340">
            <v>210.59690000000001</v>
          </cell>
          <cell r="W340">
            <v>237.2878</v>
          </cell>
          <cell r="X340">
            <v>58.531300000000002</v>
          </cell>
          <cell r="Y340">
            <v>128.63999999999999</v>
          </cell>
          <cell r="Z340">
            <v>2.3149000000000002</v>
          </cell>
          <cell r="AA340">
            <v>1.7629999999999999</v>
          </cell>
          <cell r="AB340">
            <v>287.0806</v>
          </cell>
          <cell r="AC340">
            <v>10.762600000000001</v>
          </cell>
          <cell r="AD340">
            <v>3.5299999999999998E-2</v>
          </cell>
          <cell r="AE340">
            <v>10.1477</v>
          </cell>
          <cell r="AF340">
            <v>18.431100000000001</v>
          </cell>
          <cell r="AG340">
            <v>0.77339999999999998</v>
          </cell>
          <cell r="AH340">
            <v>78.055099999999996</v>
          </cell>
          <cell r="AI340">
            <v>70.750799999999998</v>
          </cell>
          <cell r="AJ340">
            <v>14.007</v>
          </cell>
          <cell r="AK340">
            <v>49.576900000000002</v>
          </cell>
          <cell r="AL340">
            <v>317.50330000000002</v>
          </cell>
          <cell r="AM340">
            <v>42.538499999999999</v>
          </cell>
          <cell r="AN340">
            <v>464.09460000000001</v>
          </cell>
          <cell r="AO340">
            <v>666.19449999999995</v>
          </cell>
        </row>
        <row r="341">
          <cell r="C341">
            <v>272.83629999999999</v>
          </cell>
          <cell r="D341">
            <v>33.7271</v>
          </cell>
          <cell r="E341">
            <v>746.2527</v>
          </cell>
          <cell r="F341">
            <v>11.1678</v>
          </cell>
          <cell r="G341">
            <v>115.04600000000001</v>
          </cell>
          <cell r="H341">
            <v>3.4299999999999997E-2</v>
          </cell>
          <cell r="I341">
            <v>13.6198</v>
          </cell>
          <cell r="J341">
            <v>62.369900000000001</v>
          </cell>
          <cell r="K341">
            <v>527.67999999999995</v>
          </cell>
          <cell r="L341">
            <v>29.661000000000001</v>
          </cell>
          <cell r="M341">
            <v>4.7790999999999997</v>
          </cell>
          <cell r="N341">
            <v>589.27850000000001</v>
          </cell>
          <cell r="O341">
            <v>27.892600000000002</v>
          </cell>
          <cell r="P341">
            <v>23.968499999999999</v>
          </cell>
          <cell r="Q341">
            <v>330.19889999999998</v>
          </cell>
          <cell r="R341">
            <v>3.5522</v>
          </cell>
          <cell r="S341">
            <v>832.30280000000005</v>
          </cell>
          <cell r="T341">
            <v>131.91999999999999</v>
          </cell>
          <cell r="U341">
            <v>40.9925</v>
          </cell>
          <cell r="V341">
            <v>210.59690000000001</v>
          </cell>
          <cell r="W341">
            <v>237.2878</v>
          </cell>
          <cell r="X341">
            <v>58.531300000000002</v>
          </cell>
          <cell r="Y341">
            <v>128.63999999999999</v>
          </cell>
          <cell r="Z341">
            <v>2.3149000000000002</v>
          </cell>
          <cell r="AA341">
            <v>1.7629999999999999</v>
          </cell>
          <cell r="AB341">
            <v>287.0806</v>
          </cell>
          <cell r="AC341">
            <v>10.762600000000001</v>
          </cell>
          <cell r="AD341">
            <v>3.5299999999999998E-2</v>
          </cell>
          <cell r="AE341">
            <v>10.1477</v>
          </cell>
          <cell r="AF341">
            <v>18.431100000000001</v>
          </cell>
          <cell r="AG341">
            <v>0.77339999999999998</v>
          </cell>
          <cell r="AH341">
            <v>78.055099999999996</v>
          </cell>
          <cell r="AI341">
            <v>70.750799999999998</v>
          </cell>
          <cell r="AJ341">
            <v>14.007</v>
          </cell>
          <cell r="AK341">
            <v>49.576900000000002</v>
          </cell>
          <cell r="AL341">
            <v>317.50330000000002</v>
          </cell>
          <cell r="AM341">
            <v>42.538499999999999</v>
          </cell>
          <cell r="AN341">
            <v>464.09460000000001</v>
          </cell>
          <cell r="AO341">
            <v>666.19449999999995</v>
          </cell>
        </row>
        <row r="342">
          <cell r="C342">
            <v>273.38029999999998</v>
          </cell>
          <cell r="D342">
            <v>33.788400000000003</v>
          </cell>
          <cell r="E342">
            <v>747.48850000000004</v>
          </cell>
          <cell r="F342">
            <v>11.1166</v>
          </cell>
          <cell r="G342">
            <v>115.2551</v>
          </cell>
          <cell r="H342">
            <v>3.4200000000000001E-2</v>
          </cell>
          <cell r="I342">
            <v>13.644500000000001</v>
          </cell>
          <cell r="J342">
            <v>62.4816</v>
          </cell>
          <cell r="K342">
            <v>527.26</v>
          </cell>
          <cell r="L342">
            <v>29.7149</v>
          </cell>
          <cell r="M342">
            <v>4.7823000000000002</v>
          </cell>
          <cell r="N342">
            <v>590.34929999999997</v>
          </cell>
          <cell r="O342">
            <v>27.943300000000001</v>
          </cell>
          <cell r="P342">
            <v>24.012</v>
          </cell>
          <cell r="Q342">
            <v>329.7432</v>
          </cell>
          <cell r="R342">
            <v>3.5493999999999999</v>
          </cell>
          <cell r="S342">
            <v>831.6404</v>
          </cell>
          <cell r="T342">
            <v>131.815</v>
          </cell>
          <cell r="U342">
            <v>40.911900000000003</v>
          </cell>
          <cell r="V342">
            <v>210.9796</v>
          </cell>
          <cell r="W342">
            <v>237.71899999999999</v>
          </cell>
          <cell r="X342">
            <v>58.486400000000003</v>
          </cell>
          <cell r="Y342">
            <v>128.79169999999999</v>
          </cell>
          <cell r="Z342">
            <v>2.3191000000000002</v>
          </cell>
          <cell r="AA342">
            <v>1.7616000000000001</v>
          </cell>
          <cell r="AB342">
            <v>287.65570000000002</v>
          </cell>
          <cell r="AC342">
            <v>10.774699999999999</v>
          </cell>
          <cell r="AD342">
            <v>3.5700000000000003E-2</v>
          </cell>
          <cell r="AE342">
            <v>10.1396</v>
          </cell>
          <cell r="AF342">
            <v>18.482900000000001</v>
          </cell>
          <cell r="AG342">
            <v>0.77149999999999996</v>
          </cell>
          <cell r="AH342">
            <v>78.196899999999999</v>
          </cell>
          <cell r="AI342">
            <v>70.879300000000001</v>
          </cell>
          <cell r="AJ342">
            <v>14.035</v>
          </cell>
          <cell r="AK342">
            <v>49.6511</v>
          </cell>
          <cell r="AL342">
            <v>317.08240000000001</v>
          </cell>
          <cell r="AM342">
            <v>42.5261</v>
          </cell>
          <cell r="AN342">
            <v>464.93790000000001</v>
          </cell>
          <cell r="AO342">
            <v>665.12929999999994</v>
          </cell>
        </row>
        <row r="343">
          <cell r="C343">
            <v>275.49310000000003</v>
          </cell>
          <cell r="D343">
            <v>33.695099999999996</v>
          </cell>
          <cell r="E343">
            <v>743.51329999999996</v>
          </cell>
          <cell r="F343">
            <v>11.123799999999999</v>
          </cell>
          <cell r="G343">
            <v>114.937</v>
          </cell>
          <cell r="H343">
            <v>3.4200000000000001E-2</v>
          </cell>
          <cell r="I343">
            <v>13.6069</v>
          </cell>
          <cell r="J343">
            <v>62.315899999999999</v>
          </cell>
          <cell r="K343">
            <v>527.6</v>
          </cell>
          <cell r="L343">
            <v>29.632899999999999</v>
          </cell>
          <cell r="M343">
            <v>4.7834000000000003</v>
          </cell>
          <cell r="N343">
            <v>588.72029999999995</v>
          </cell>
          <cell r="O343">
            <v>27.866199999999999</v>
          </cell>
          <cell r="P343">
            <v>23.945799999999998</v>
          </cell>
          <cell r="Q343">
            <v>331.18209999999999</v>
          </cell>
          <cell r="R343">
            <v>3.5516999999999999</v>
          </cell>
          <cell r="S343">
            <v>832.17669999999998</v>
          </cell>
          <cell r="T343">
            <v>131.9</v>
          </cell>
          <cell r="U343">
            <v>40.938299999999998</v>
          </cell>
          <cell r="V343">
            <v>210.3974</v>
          </cell>
          <cell r="W343">
            <v>237.06299999999999</v>
          </cell>
          <cell r="X343">
            <v>58.387500000000003</v>
          </cell>
          <cell r="Y343">
            <v>129.25980000000001</v>
          </cell>
          <cell r="Z343">
            <v>2.3127</v>
          </cell>
          <cell r="AA343">
            <v>1.7627999999999999</v>
          </cell>
          <cell r="AB343">
            <v>287.5557</v>
          </cell>
          <cell r="AC343">
            <v>10.7102</v>
          </cell>
          <cell r="AD343">
            <v>3.5700000000000003E-2</v>
          </cell>
          <cell r="AE343">
            <v>10.1462</v>
          </cell>
          <cell r="AF343">
            <v>18.424600000000002</v>
          </cell>
          <cell r="AG343">
            <v>0.77200000000000002</v>
          </cell>
          <cell r="AH343">
            <v>77.981200000000001</v>
          </cell>
          <cell r="AI343">
            <v>70.683700000000002</v>
          </cell>
          <cell r="AJ343">
            <v>13.9878</v>
          </cell>
          <cell r="AK343">
            <v>49.6355</v>
          </cell>
          <cell r="AL343">
            <v>316.6825</v>
          </cell>
          <cell r="AM343">
            <v>42.540999999999997</v>
          </cell>
          <cell r="AN343">
            <v>463.6549</v>
          </cell>
          <cell r="AO343">
            <v>664.149</v>
          </cell>
        </row>
        <row r="344">
          <cell r="C344">
            <v>274.99059999999997</v>
          </cell>
          <cell r="D344">
            <v>33.8735</v>
          </cell>
          <cell r="E344">
            <v>747.56859999999995</v>
          </cell>
          <cell r="F344">
            <v>11.1282</v>
          </cell>
          <cell r="G344">
            <v>115.5454</v>
          </cell>
          <cell r="H344">
            <v>3.4200000000000001E-2</v>
          </cell>
          <cell r="I344">
            <v>13.678900000000001</v>
          </cell>
          <cell r="J344">
            <v>62.643999999999998</v>
          </cell>
          <cell r="K344">
            <v>527.80999999999995</v>
          </cell>
          <cell r="L344">
            <v>29.7898</v>
          </cell>
          <cell r="M344">
            <v>4.7885</v>
          </cell>
          <cell r="N344">
            <v>591.83640000000003</v>
          </cell>
          <cell r="O344">
            <v>28.0137</v>
          </cell>
          <cell r="P344">
            <v>24.072500000000002</v>
          </cell>
          <cell r="Q344">
            <v>332.19940000000003</v>
          </cell>
          <cell r="R344">
            <v>3.5531000000000001</v>
          </cell>
          <cell r="S344">
            <v>832.50789999999995</v>
          </cell>
          <cell r="T344">
            <v>131.95249999999999</v>
          </cell>
          <cell r="U344">
            <v>40.954599999999999</v>
          </cell>
          <cell r="V344">
            <v>211.511</v>
          </cell>
          <cell r="W344">
            <v>238.31780000000001</v>
          </cell>
          <cell r="X344">
            <v>58.692799999999998</v>
          </cell>
          <cell r="Y344">
            <v>129.47470000000001</v>
          </cell>
          <cell r="Z344">
            <v>2.3249</v>
          </cell>
          <cell r="AA344">
            <v>1.7635000000000001</v>
          </cell>
          <cell r="AB344">
            <v>287.93490000000003</v>
          </cell>
          <cell r="AC344">
            <v>10.757199999999999</v>
          </cell>
          <cell r="AD344">
            <v>3.56E-2</v>
          </cell>
          <cell r="AE344">
            <v>10.1502</v>
          </cell>
          <cell r="AF344">
            <v>18.581900000000001</v>
          </cell>
          <cell r="AG344">
            <v>0.77229999999999999</v>
          </cell>
          <cell r="AH344">
            <v>78.393900000000002</v>
          </cell>
          <cell r="AI344">
            <v>71.057900000000004</v>
          </cell>
          <cell r="AJ344">
            <v>14.0238</v>
          </cell>
          <cell r="AK344">
            <v>49.541800000000002</v>
          </cell>
          <cell r="AL344">
            <v>319.55919999999998</v>
          </cell>
          <cell r="AM344">
            <v>42.785800000000002</v>
          </cell>
          <cell r="AN344">
            <v>466.10899999999998</v>
          </cell>
          <cell r="AO344">
            <v>666.48230000000001</v>
          </cell>
        </row>
        <row r="345">
          <cell r="C345">
            <v>274.16590000000002</v>
          </cell>
          <cell r="D345">
            <v>34.120600000000003</v>
          </cell>
          <cell r="E345">
            <v>752.90110000000004</v>
          </cell>
          <cell r="F345">
            <v>11.127000000000001</v>
          </cell>
          <cell r="G345">
            <v>116.3883</v>
          </cell>
          <cell r="H345">
            <v>3.4200000000000001E-2</v>
          </cell>
          <cell r="I345">
            <v>13.778700000000001</v>
          </cell>
          <cell r="J345">
            <v>63.096699999999998</v>
          </cell>
          <cell r="K345">
            <v>528.30999999999995</v>
          </cell>
          <cell r="L345">
            <v>30.007100000000001</v>
          </cell>
          <cell r="M345">
            <v>4.8463000000000003</v>
          </cell>
          <cell r="N345">
            <v>596.15359999999998</v>
          </cell>
          <cell r="O345">
            <v>28.2181</v>
          </cell>
          <cell r="P345">
            <v>24.248100000000001</v>
          </cell>
          <cell r="Q345">
            <v>333.90879999999999</v>
          </cell>
          <cell r="R345">
            <v>3.5564</v>
          </cell>
          <cell r="S345">
            <v>833.29650000000004</v>
          </cell>
          <cell r="T345">
            <v>132.07749999999999</v>
          </cell>
          <cell r="U345">
            <v>40.993400000000001</v>
          </cell>
          <cell r="V345">
            <v>213.0539</v>
          </cell>
          <cell r="W345">
            <v>240.05619999999999</v>
          </cell>
          <cell r="X345">
            <v>59.072600000000001</v>
          </cell>
          <cell r="Y345">
            <v>129.5984</v>
          </cell>
          <cell r="Z345">
            <v>2.3418999999999999</v>
          </cell>
          <cell r="AA345">
            <v>1.7668999999999999</v>
          </cell>
          <cell r="AB345">
            <v>288.83980000000003</v>
          </cell>
          <cell r="AC345">
            <v>10.8307</v>
          </cell>
          <cell r="AD345">
            <v>3.5400000000000001E-2</v>
          </cell>
          <cell r="AE345">
            <v>10.159800000000001</v>
          </cell>
          <cell r="AF345">
            <v>18.727900000000002</v>
          </cell>
          <cell r="AG345">
            <v>0.77300000000000002</v>
          </cell>
          <cell r="AH345">
            <v>78.965800000000002</v>
          </cell>
          <cell r="AI345">
            <v>71.5762</v>
          </cell>
          <cell r="AJ345">
            <v>14.1112</v>
          </cell>
          <cell r="AK345">
            <v>49.588999999999999</v>
          </cell>
          <cell r="AL345">
            <v>320.8125</v>
          </cell>
          <cell r="AM345">
            <v>42.983499999999999</v>
          </cell>
          <cell r="AN345">
            <v>469.50909999999999</v>
          </cell>
          <cell r="AO345">
            <v>668.88149999999996</v>
          </cell>
        </row>
        <row r="346">
          <cell r="C346">
            <v>272.99434666666667</v>
          </cell>
          <cell r="D346">
            <v>34.175386666666661</v>
          </cell>
          <cell r="E346">
            <v>760.7423799999998</v>
          </cell>
          <cell r="F346">
            <v>11.19022</v>
          </cell>
          <cell r="G346">
            <v>116.57531999999999</v>
          </cell>
          <cell r="H346">
            <v>3.4573333333333331E-2</v>
          </cell>
          <cell r="I346">
            <v>13.800839999999997</v>
          </cell>
          <cell r="J346">
            <v>63.163599999999995</v>
          </cell>
          <cell r="K346">
            <v>528.72766666666678</v>
          </cell>
          <cell r="L346">
            <v>30.055323333333334</v>
          </cell>
          <cell r="M346">
            <v>4.9416199999999995</v>
          </cell>
          <cell r="N346">
            <v>597.11172333333332</v>
          </cell>
          <cell r="O346">
            <v>28.263400000000001</v>
          </cell>
          <cell r="P346">
            <v>24.287093333333328</v>
          </cell>
          <cell r="Q346">
            <v>331.63999333333328</v>
          </cell>
          <cell r="R346">
            <v>3.5630199999999999</v>
          </cell>
          <cell r="S346">
            <v>839.54892333333373</v>
          </cell>
          <cell r="T346">
            <v>132.18191666666669</v>
          </cell>
          <cell r="U346">
            <v>41.098036666666665</v>
          </cell>
          <cell r="V346">
            <v>213.39634999999998</v>
          </cell>
          <cell r="W346">
            <v>240.44201666666672</v>
          </cell>
          <cell r="X346">
            <v>59.335443333333338</v>
          </cell>
          <cell r="Y346">
            <v>129.07602666666665</v>
          </cell>
          <cell r="Z346">
            <v>2.3456666666666668</v>
          </cell>
          <cell r="AA346">
            <v>1.7748366666666664</v>
          </cell>
          <cell r="AB346">
            <v>288.91034000000002</v>
          </cell>
          <cell r="AC346">
            <v>10.901126666666666</v>
          </cell>
          <cell r="AD346">
            <v>3.4653333333333335E-2</v>
          </cell>
          <cell r="AE346">
            <v>10.167836666666666</v>
          </cell>
          <cell r="AF346">
            <v>18.679033333333336</v>
          </cell>
          <cell r="AG346">
            <v>0.79033333333333322</v>
          </cell>
          <cell r="AH346">
            <v>79.092676666666662</v>
          </cell>
          <cell r="AI346">
            <v>71.691243333333333</v>
          </cell>
          <cell r="AJ346">
            <v>14.114223333333335</v>
          </cell>
          <cell r="AK346">
            <v>49.906796666666672</v>
          </cell>
          <cell r="AL346">
            <v>320.6739300000001</v>
          </cell>
          <cell r="AM346">
            <v>43.259033333333342</v>
          </cell>
          <cell r="AN346">
            <v>470.26371666666671</v>
          </cell>
          <cell r="AO346">
            <v>671.16765999999996</v>
          </cell>
        </row>
        <row r="347">
          <cell r="C347">
            <v>275.51850000000002</v>
          </cell>
          <cell r="D347">
            <v>34.184800000000003</v>
          </cell>
          <cell r="E347">
            <v>754.07629999999995</v>
          </cell>
          <cell r="F347">
            <v>11.1342</v>
          </cell>
          <cell r="G347">
            <v>116.6073</v>
          </cell>
          <cell r="H347">
            <v>3.4200000000000001E-2</v>
          </cell>
          <cell r="I347">
            <v>13.804600000000001</v>
          </cell>
          <cell r="J347">
            <v>63.203600000000002</v>
          </cell>
          <cell r="K347">
            <v>528.65</v>
          </cell>
          <cell r="L347">
            <v>30.063600000000001</v>
          </cell>
          <cell r="M347">
            <v>4.9375</v>
          </cell>
          <cell r="N347">
            <v>597.27560000000005</v>
          </cell>
          <cell r="O347">
            <v>28.2712</v>
          </cell>
          <cell r="P347">
            <v>24.293800000000001</v>
          </cell>
          <cell r="Q347">
            <v>334.63240000000002</v>
          </cell>
          <cell r="R347">
            <v>3.5587</v>
          </cell>
          <cell r="S347">
            <v>836.47149999999999</v>
          </cell>
          <cell r="T347">
            <v>132.16249999999999</v>
          </cell>
          <cell r="U347">
            <v>40.700400000000002</v>
          </cell>
          <cell r="V347">
            <v>213.45490000000001</v>
          </cell>
          <cell r="W347">
            <v>240.50800000000001</v>
          </cell>
          <cell r="X347">
            <v>59.161499999999997</v>
          </cell>
          <cell r="Y347">
            <v>129.7456</v>
          </cell>
          <cell r="Z347">
            <v>2.3462999999999998</v>
          </cell>
          <cell r="AA347">
            <v>1.7681</v>
          </cell>
          <cell r="AB347">
            <v>288.61989999999997</v>
          </cell>
          <cell r="AC347">
            <v>10.8383</v>
          </cell>
          <cell r="AD347">
            <v>3.5700000000000003E-2</v>
          </cell>
          <cell r="AE347">
            <v>10.1663</v>
          </cell>
          <cell r="AF347">
            <v>18.682700000000001</v>
          </cell>
          <cell r="AG347">
            <v>0.77349999999999997</v>
          </cell>
          <cell r="AH347">
            <v>79.114400000000003</v>
          </cell>
          <cell r="AI347">
            <v>71.710899999999995</v>
          </cell>
          <cell r="AJ347">
            <v>14.2126</v>
          </cell>
          <cell r="AK347">
            <v>49.561999999999998</v>
          </cell>
          <cell r="AL347">
            <v>319.4735</v>
          </cell>
          <cell r="AM347">
            <v>42.739699999999999</v>
          </cell>
          <cell r="AN347">
            <v>470.39280000000002</v>
          </cell>
          <cell r="AO347">
            <v>669.31190000000004</v>
          </cell>
        </row>
        <row r="348">
          <cell r="C348">
            <v>275.51850000000002</v>
          </cell>
          <cell r="D348">
            <v>34.184800000000003</v>
          </cell>
          <cell r="E348">
            <v>754.07629999999995</v>
          </cell>
          <cell r="F348">
            <v>11.1342</v>
          </cell>
          <cell r="G348">
            <v>116.6073</v>
          </cell>
          <cell r="H348">
            <v>3.4200000000000001E-2</v>
          </cell>
          <cell r="I348">
            <v>13.804600000000001</v>
          </cell>
          <cell r="J348">
            <v>63.203600000000002</v>
          </cell>
          <cell r="K348">
            <v>528.65</v>
          </cell>
          <cell r="L348">
            <v>30.063600000000001</v>
          </cell>
          <cell r="M348">
            <v>4.9375</v>
          </cell>
          <cell r="N348">
            <v>597.27560000000005</v>
          </cell>
          <cell r="O348">
            <v>28.2712</v>
          </cell>
          <cell r="P348">
            <v>24.293800000000001</v>
          </cell>
          <cell r="Q348">
            <v>334.63240000000002</v>
          </cell>
          <cell r="R348">
            <v>3.5587</v>
          </cell>
          <cell r="S348">
            <v>836.47149999999999</v>
          </cell>
          <cell r="T348">
            <v>132.16249999999999</v>
          </cell>
          <cell r="U348">
            <v>40.700400000000002</v>
          </cell>
          <cell r="V348">
            <v>213.45490000000001</v>
          </cell>
          <cell r="W348">
            <v>240.50800000000001</v>
          </cell>
          <cell r="X348">
            <v>59.161499999999997</v>
          </cell>
          <cell r="Y348">
            <v>129.7456</v>
          </cell>
          <cell r="Z348">
            <v>2.3462999999999998</v>
          </cell>
          <cell r="AA348">
            <v>1.7681</v>
          </cell>
          <cell r="AB348">
            <v>288.61989999999997</v>
          </cell>
          <cell r="AC348">
            <v>10.8383</v>
          </cell>
          <cell r="AD348">
            <v>3.5700000000000003E-2</v>
          </cell>
          <cell r="AE348">
            <v>10.1663</v>
          </cell>
          <cell r="AF348">
            <v>18.682700000000001</v>
          </cell>
          <cell r="AG348">
            <v>0.77349999999999997</v>
          </cell>
          <cell r="AH348">
            <v>79.114400000000003</v>
          </cell>
          <cell r="AI348">
            <v>71.710899999999995</v>
          </cell>
          <cell r="AJ348">
            <v>14.2126</v>
          </cell>
          <cell r="AK348">
            <v>49.561999999999998</v>
          </cell>
          <cell r="AL348">
            <v>319.4735</v>
          </cell>
          <cell r="AM348">
            <v>42.739699999999999</v>
          </cell>
          <cell r="AN348">
            <v>470.39280000000002</v>
          </cell>
          <cell r="AO348">
            <v>669.31190000000004</v>
          </cell>
        </row>
        <row r="349">
          <cell r="C349">
            <v>275.51850000000002</v>
          </cell>
          <cell r="D349">
            <v>34.184800000000003</v>
          </cell>
          <cell r="E349">
            <v>754.07629999999995</v>
          </cell>
          <cell r="F349">
            <v>11.1342</v>
          </cell>
          <cell r="G349">
            <v>116.6073</v>
          </cell>
          <cell r="H349">
            <v>3.4200000000000001E-2</v>
          </cell>
          <cell r="I349">
            <v>13.804600000000001</v>
          </cell>
          <cell r="J349">
            <v>63.203600000000002</v>
          </cell>
          <cell r="K349">
            <v>528.65</v>
          </cell>
          <cell r="L349">
            <v>30.063600000000001</v>
          </cell>
          <cell r="M349">
            <v>4.9375</v>
          </cell>
          <cell r="N349">
            <v>597.27560000000005</v>
          </cell>
          <cell r="O349">
            <v>28.2712</v>
          </cell>
          <cell r="P349">
            <v>24.293800000000001</v>
          </cell>
          <cell r="Q349">
            <v>334.63240000000002</v>
          </cell>
          <cell r="R349">
            <v>3.5587</v>
          </cell>
          <cell r="S349">
            <v>836.47149999999999</v>
          </cell>
          <cell r="T349">
            <v>132.16249999999999</v>
          </cell>
          <cell r="U349">
            <v>40.700400000000002</v>
          </cell>
          <cell r="V349">
            <v>213.45490000000001</v>
          </cell>
          <cell r="W349">
            <v>240.50800000000001</v>
          </cell>
          <cell r="X349">
            <v>59.161499999999997</v>
          </cell>
          <cell r="Y349">
            <v>129.7456</v>
          </cell>
          <cell r="Z349">
            <v>2.3462999999999998</v>
          </cell>
          <cell r="AA349">
            <v>1.7681</v>
          </cell>
          <cell r="AB349">
            <v>288.61989999999997</v>
          </cell>
          <cell r="AC349">
            <v>10.8383</v>
          </cell>
          <cell r="AD349">
            <v>3.5700000000000003E-2</v>
          </cell>
          <cell r="AE349">
            <v>10.1663</v>
          </cell>
          <cell r="AF349">
            <v>18.682700000000001</v>
          </cell>
          <cell r="AG349">
            <v>0.77349999999999997</v>
          </cell>
          <cell r="AH349">
            <v>79.114400000000003</v>
          </cell>
          <cell r="AI349">
            <v>71.710899999999995</v>
          </cell>
          <cell r="AJ349">
            <v>14.2126</v>
          </cell>
          <cell r="AK349">
            <v>49.561999999999998</v>
          </cell>
          <cell r="AL349">
            <v>319.4735</v>
          </cell>
          <cell r="AM349">
            <v>42.739699999999999</v>
          </cell>
          <cell r="AN349">
            <v>470.39280000000002</v>
          </cell>
          <cell r="AO349">
            <v>669.31190000000004</v>
          </cell>
        </row>
        <row r="350">
          <cell r="C350">
            <v>274.31810000000002</v>
          </cell>
          <cell r="D350">
            <v>34.295000000000002</v>
          </cell>
          <cell r="E350">
            <v>752.04679999999996</v>
          </cell>
          <cell r="F350">
            <v>11.1363</v>
          </cell>
          <cell r="G350">
            <v>116.9833</v>
          </cell>
          <cell r="H350">
            <v>3.4000000000000002E-2</v>
          </cell>
          <cell r="I350">
            <v>13.8491</v>
          </cell>
          <cell r="J350">
            <v>63.384399999999999</v>
          </cell>
          <cell r="K350">
            <v>528.75</v>
          </cell>
          <cell r="L350">
            <v>30.160499999999999</v>
          </cell>
          <cell r="M350">
            <v>4.9617000000000004</v>
          </cell>
          <cell r="N350">
            <v>599.20129999999995</v>
          </cell>
          <cell r="O350">
            <v>28.362300000000001</v>
          </cell>
          <cell r="P350">
            <v>24.3721</v>
          </cell>
          <cell r="Q350">
            <v>335.78300000000002</v>
          </cell>
          <cell r="R350">
            <v>3.5546000000000002</v>
          </cell>
          <cell r="S350">
            <v>835.30809999999997</v>
          </cell>
          <cell r="T350">
            <v>132.1875</v>
          </cell>
          <cell r="U350">
            <v>40.515999999999998</v>
          </cell>
          <cell r="V350">
            <v>214.1431</v>
          </cell>
          <cell r="W350">
            <v>241.2834</v>
          </cell>
          <cell r="X350">
            <v>58.977600000000002</v>
          </cell>
          <cell r="Y350">
            <v>130.45179999999999</v>
          </cell>
          <cell r="Z350">
            <v>2.3538999999999999</v>
          </cell>
          <cell r="AA350">
            <v>1.7665999999999999</v>
          </cell>
          <cell r="AB350">
            <v>288.31220000000002</v>
          </cell>
          <cell r="AC350">
            <v>10.916499999999999</v>
          </cell>
          <cell r="AD350">
            <v>3.5299999999999998E-2</v>
          </cell>
          <cell r="AE350">
            <v>10.1683</v>
          </cell>
          <cell r="AF350">
            <v>18.834900000000001</v>
          </cell>
          <cell r="AG350">
            <v>0.7732</v>
          </cell>
          <cell r="AH350">
            <v>79.369500000000002</v>
          </cell>
          <cell r="AI350">
            <v>71.942099999999996</v>
          </cell>
          <cell r="AJ350">
            <v>14.2463</v>
          </cell>
          <cell r="AK350">
            <v>49.2928</v>
          </cell>
          <cell r="AL350">
            <v>320.3295</v>
          </cell>
          <cell r="AM350">
            <v>42.819099999999999</v>
          </cell>
          <cell r="AN350">
            <v>471.90940000000001</v>
          </cell>
          <cell r="AO350">
            <v>669.9271</v>
          </cell>
        </row>
        <row r="351">
          <cell r="C351">
            <v>273.28160000000003</v>
          </cell>
          <cell r="D351">
            <v>34.213099999999997</v>
          </cell>
          <cell r="E351">
            <v>752.16849999999999</v>
          </cell>
          <cell r="F351">
            <v>11.138400000000001</v>
          </cell>
          <cell r="G351">
            <v>116.7039</v>
          </cell>
          <cell r="H351">
            <v>3.4000000000000002E-2</v>
          </cell>
          <cell r="I351">
            <v>13.8161</v>
          </cell>
          <cell r="J351">
            <v>63.238100000000003</v>
          </cell>
          <cell r="K351">
            <v>528.85</v>
          </cell>
          <cell r="L351">
            <v>30.0885</v>
          </cell>
          <cell r="M351">
            <v>4.9085999999999999</v>
          </cell>
          <cell r="N351">
            <v>597.77020000000005</v>
          </cell>
          <cell r="O351">
            <v>28.294599999999999</v>
          </cell>
          <cell r="P351">
            <v>24.3139</v>
          </cell>
          <cell r="Q351">
            <v>336.10500000000002</v>
          </cell>
          <cell r="R351">
            <v>3.5552999999999999</v>
          </cell>
          <cell r="S351">
            <v>835.46600000000001</v>
          </cell>
          <cell r="T351">
            <v>132.21250000000001</v>
          </cell>
          <cell r="U351">
            <v>40.523699999999998</v>
          </cell>
          <cell r="V351">
            <v>213.6317</v>
          </cell>
          <cell r="W351">
            <v>240.7072</v>
          </cell>
          <cell r="X351">
            <v>59.095199999999998</v>
          </cell>
          <cell r="Y351">
            <v>131.309</v>
          </cell>
          <cell r="Z351">
            <v>2.3483000000000001</v>
          </cell>
          <cell r="AA351">
            <v>1.7669999999999999</v>
          </cell>
          <cell r="AB351">
            <v>288.04590000000002</v>
          </cell>
          <cell r="AC351">
            <v>10.910399999999999</v>
          </cell>
          <cell r="AD351">
            <v>3.56E-2</v>
          </cell>
          <cell r="AE351">
            <v>10.170199999999999</v>
          </cell>
          <cell r="AF351">
            <v>18.874300000000002</v>
          </cell>
          <cell r="AG351">
            <v>0.77339999999999998</v>
          </cell>
          <cell r="AH351">
            <v>79.179900000000004</v>
          </cell>
          <cell r="AI351">
            <v>71.770300000000006</v>
          </cell>
          <cell r="AJ351">
            <v>14.249700000000001</v>
          </cell>
          <cell r="AK351">
            <v>49.692599999999999</v>
          </cell>
          <cell r="AL351">
            <v>319.69459999999998</v>
          </cell>
          <cell r="AM351">
            <v>42.604700000000001</v>
          </cell>
          <cell r="AN351">
            <v>470.78230000000002</v>
          </cell>
          <cell r="AO351">
            <v>669.65589999999997</v>
          </cell>
        </row>
        <row r="352">
          <cell r="C352">
            <v>272.44060000000002</v>
          </cell>
          <cell r="D352">
            <v>34.297899999999998</v>
          </cell>
          <cell r="E352">
            <v>752.70950000000005</v>
          </cell>
          <cell r="F352">
            <v>11.1447</v>
          </cell>
          <cell r="G352">
            <v>116.9931</v>
          </cell>
          <cell r="H352">
            <v>3.4000000000000002E-2</v>
          </cell>
          <cell r="I352">
            <v>13.850300000000001</v>
          </cell>
          <cell r="J352">
            <v>63.386299999999999</v>
          </cell>
          <cell r="K352">
            <v>529.15</v>
          </cell>
          <cell r="L352">
            <v>30.163</v>
          </cell>
          <cell r="M352">
            <v>4.8578999999999999</v>
          </cell>
          <cell r="N352">
            <v>599.25149999999996</v>
          </cell>
          <cell r="O352">
            <v>28.364699999999999</v>
          </cell>
          <cell r="P352">
            <v>24.374099999999999</v>
          </cell>
          <cell r="Q352">
            <v>336.26569999999998</v>
          </cell>
          <cell r="R352">
            <v>3.5573000000000001</v>
          </cell>
          <cell r="S352">
            <v>837.2627</v>
          </cell>
          <cell r="T352">
            <v>132.28749999999999</v>
          </cell>
          <cell r="U352">
            <v>40.320799999999998</v>
          </cell>
          <cell r="V352">
            <v>214.1611</v>
          </cell>
          <cell r="W352">
            <v>241.30359999999999</v>
          </cell>
          <cell r="X352">
            <v>58.993600000000001</v>
          </cell>
          <cell r="Y352">
            <v>130.77719999999999</v>
          </cell>
          <cell r="Z352">
            <v>2.3540999999999999</v>
          </cell>
          <cell r="AA352">
            <v>1.7674000000000001</v>
          </cell>
          <cell r="AB352">
            <v>288.23070000000001</v>
          </cell>
          <cell r="AC352">
            <v>10.9323</v>
          </cell>
          <cell r="AD352">
            <v>3.6200000000000003E-2</v>
          </cell>
          <cell r="AE352">
            <v>10.176</v>
          </cell>
          <cell r="AF352">
            <v>18.989599999999999</v>
          </cell>
          <cell r="AG352">
            <v>0.77380000000000004</v>
          </cell>
          <cell r="AH352">
            <v>79.376099999999994</v>
          </cell>
          <cell r="AI352">
            <v>71.948099999999997</v>
          </cell>
          <cell r="AJ352">
            <v>14.290699999999999</v>
          </cell>
          <cell r="AK352">
            <v>49.964399999999998</v>
          </cell>
          <cell r="AL352">
            <v>320.03039999999999</v>
          </cell>
          <cell r="AM352">
            <v>42.579300000000003</v>
          </cell>
          <cell r="AN352">
            <v>471.94889999999998</v>
          </cell>
          <cell r="AO352">
            <v>669.87030000000004</v>
          </cell>
        </row>
        <row r="353">
          <cell r="C353">
            <v>274.15859999999998</v>
          </cell>
          <cell r="D353">
            <v>34.221299999999999</v>
          </cell>
          <cell r="E353">
            <v>752.76919999999996</v>
          </cell>
          <cell r="F353">
            <v>11.157299999999999</v>
          </cell>
          <cell r="G353">
            <v>116.73180000000001</v>
          </cell>
          <cell r="H353">
            <v>3.4000000000000002E-2</v>
          </cell>
          <cell r="I353">
            <v>13.8194</v>
          </cell>
          <cell r="J353">
            <v>63.245600000000003</v>
          </cell>
          <cell r="K353">
            <v>529.75</v>
          </cell>
          <cell r="L353">
            <v>30.095700000000001</v>
          </cell>
          <cell r="M353">
            <v>4.8441000000000001</v>
          </cell>
          <cell r="N353">
            <v>597.91300000000001</v>
          </cell>
          <cell r="O353">
            <v>28.301300000000001</v>
          </cell>
          <cell r="P353">
            <v>24.319700000000001</v>
          </cell>
          <cell r="Q353">
            <v>337.00330000000002</v>
          </cell>
          <cell r="R353">
            <v>3.5613000000000001</v>
          </cell>
          <cell r="S353">
            <v>838.21199999999999</v>
          </cell>
          <cell r="T353">
            <v>132.4375</v>
          </cell>
          <cell r="U353">
            <v>40.363399999999999</v>
          </cell>
          <cell r="V353">
            <v>213.68270000000001</v>
          </cell>
          <cell r="W353">
            <v>240.7647</v>
          </cell>
          <cell r="X353">
            <v>59.039000000000001</v>
          </cell>
          <cell r="Y353">
            <v>129.64089999999999</v>
          </cell>
          <cell r="Z353">
            <v>2.3488000000000002</v>
          </cell>
          <cell r="AA353">
            <v>1.7706</v>
          </cell>
          <cell r="AB353">
            <v>288.928</v>
          </cell>
          <cell r="AC353">
            <v>10.913</v>
          </cell>
          <cell r="AD353">
            <v>3.6400000000000002E-2</v>
          </cell>
          <cell r="AE353">
            <v>10.1875</v>
          </cell>
          <cell r="AF353">
            <v>18.919</v>
          </cell>
          <cell r="AG353">
            <v>0.77470000000000006</v>
          </cell>
          <cell r="AH353">
            <v>79.198800000000006</v>
          </cell>
          <cell r="AI353">
            <v>71.787400000000005</v>
          </cell>
          <cell r="AJ353">
            <v>14.283799999999999</v>
          </cell>
          <cell r="AK353">
            <v>50.299100000000003</v>
          </cell>
          <cell r="AL353">
            <v>319.44560000000001</v>
          </cell>
          <cell r="AM353">
            <v>42.530200000000001</v>
          </cell>
          <cell r="AN353">
            <v>470.89479999999998</v>
          </cell>
          <cell r="AO353">
            <v>668.80280000000005</v>
          </cell>
        </row>
        <row r="354">
          <cell r="C354">
            <v>273.73739999999998</v>
          </cell>
          <cell r="D354">
            <v>34.305999999999997</v>
          </cell>
          <cell r="E354">
            <v>756.38559999999995</v>
          </cell>
          <cell r="F354">
            <v>11.157299999999999</v>
          </cell>
          <cell r="G354">
            <v>117.02070000000001</v>
          </cell>
          <cell r="H354">
            <v>3.4000000000000002E-2</v>
          </cell>
          <cell r="I354">
            <v>13.8536</v>
          </cell>
          <cell r="J354">
            <v>63.398699999999998</v>
          </cell>
          <cell r="K354">
            <v>529.75</v>
          </cell>
          <cell r="L354">
            <v>30.170100000000001</v>
          </cell>
          <cell r="M354">
            <v>4.8711000000000002</v>
          </cell>
          <cell r="N354">
            <v>599.39279999999997</v>
          </cell>
          <cell r="O354">
            <v>28.371400000000001</v>
          </cell>
          <cell r="P354">
            <v>24.379899999999999</v>
          </cell>
          <cell r="Q354">
            <v>335.98590000000002</v>
          </cell>
          <cell r="R354">
            <v>3.5613000000000001</v>
          </cell>
          <cell r="S354">
            <v>836.88779999999997</v>
          </cell>
          <cell r="T354">
            <v>132.4375</v>
          </cell>
          <cell r="U354">
            <v>40.376399999999997</v>
          </cell>
          <cell r="V354">
            <v>214.2116</v>
          </cell>
          <cell r="W354">
            <v>241.36060000000001</v>
          </cell>
          <cell r="X354">
            <v>59.177700000000002</v>
          </cell>
          <cell r="Y354">
            <v>129.41309999999999</v>
          </cell>
          <cell r="Z354">
            <v>2.3546</v>
          </cell>
          <cell r="AA354">
            <v>1.7687999999999999</v>
          </cell>
          <cell r="AB354">
            <v>289.18169999999998</v>
          </cell>
          <cell r="AC354">
            <v>10.938700000000001</v>
          </cell>
          <cell r="AD354">
            <v>3.6600000000000001E-2</v>
          </cell>
          <cell r="AE354">
            <v>10.1875</v>
          </cell>
          <cell r="AF354">
            <v>18.912700000000001</v>
          </cell>
          <cell r="AG354">
            <v>0.77470000000000006</v>
          </cell>
          <cell r="AH354">
            <v>79.394800000000004</v>
          </cell>
          <cell r="AI354">
            <v>71.965100000000007</v>
          </cell>
          <cell r="AJ354">
            <v>14.3049</v>
          </cell>
          <cell r="AK354">
            <v>50.448300000000003</v>
          </cell>
          <cell r="AL354">
            <v>319.24</v>
          </cell>
          <cell r="AM354">
            <v>42.337200000000003</v>
          </cell>
          <cell r="AN354">
            <v>472.06020000000001</v>
          </cell>
          <cell r="AO354">
            <v>670.18529999999998</v>
          </cell>
        </row>
        <row r="355">
          <cell r="C355">
            <v>273.73739999999998</v>
          </cell>
          <cell r="D355">
            <v>34.305999999999997</v>
          </cell>
          <cell r="E355">
            <v>756.38559999999995</v>
          </cell>
          <cell r="F355">
            <v>11.157299999999999</v>
          </cell>
          <cell r="G355">
            <v>117.02070000000001</v>
          </cell>
          <cell r="H355">
            <v>3.4000000000000002E-2</v>
          </cell>
          <cell r="I355">
            <v>13.8536</v>
          </cell>
          <cell r="J355">
            <v>63.398699999999998</v>
          </cell>
          <cell r="K355">
            <v>529.75</v>
          </cell>
          <cell r="L355">
            <v>30.170100000000001</v>
          </cell>
          <cell r="M355">
            <v>4.8711000000000002</v>
          </cell>
          <cell r="N355">
            <v>599.39279999999997</v>
          </cell>
          <cell r="O355">
            <v>28.371400000000001</v>
          </cell>
          <cell r="P355">
            <v>24.379899999999999</v>
          </cell>
          <cell r="Q355">
            <v>335.98590000000002</v>
          </cell>
          <cell r="R355">
            <v>3.5613000000000001</v>
          </cell>
          <cell r="S355">
            <v>836.88779999999997</v>
          </cell>
          <cell r="T355">
            <v>132.4375</v>
          </cell>
          <cell r="U355">
            <v>40.376399999999997</v>
          </cell>
          <cell r="V355">
            <v>214.2116</v>
          </cell>
          <cell r="W355">
            <v>241.36060000000001</v>
          </cell>
          <cell r="X355">
            <v>59.177700000000002</v>
          </cell>
          <cell r="Y355">
            <v>129.41309999999999</v>
          </cell>
          <cell r="Z355">
            <v>2.3546</v>
          </cell>
          <cell r="AA355">
            <v>1.7687999999999999</v>
          </cell>
          <cell r="AB355">
            <v>289.18169999999998</v>
          </cell>
          <cell r="AC355">
            <v>10.938700000000001</v>
          </cell>
          <cell r="AD355">
            <v>3.6600000000000001E-2</v>
          </cell>
          <cell r="AE355">
            <v>10.1875</v>
          </cell>
          <cell r="AF355">
            <v>18.912700000000001</v>
          </cell>
          <cell r="AG355">
            <v>0.77470000000000006</v>
          </cell>
          <cell r="AH355">
            <v>79.394800000000004</v>
          </cell>
          <cell r="AI355">
            <v>71.965100000000007</v>
          </cell>
          <cell r="AJ355">
            <v>14.3049</v>
          </cell>
          <cell r="AK355">
            <v>50.448300000000003</v>
          </cell>
          <cell r="AL355">
            <v>319.24</v>
          </cell>
          <cell r="AM355">
            <v>42.337200000000003</v>
          </cell>
          <cell r="AN355">
            <v>472.06020000000001</v>
          </cell>
          <cell r="AO355">
            <v>670.18529999999998</v>
          </cell>
        </row>
        <row r="356">
          <cell r="C356">
            <v>273.73739999999998</v>
          </cell>
          <cell r="D356">
            <v>34.305999999999997</v>
          </cell>
          <cell r="E356">
            <v>756.38559999999995</v>
          </cell>
          <cell r="F356">
            <v>11.157299999999999</v>
          </cell>
          <cell r="G356">
            <v>117.02070000000001</v>
          </cell>
          <cell r="H356">
            <v>3.4000000000000002E-2</v>
          </cell>
          <cell r="I356">
            <v>13.8536</v>
          </cell>
          <cell r="J356">
            <v>63.398699999999998</v>
          </cell>
          <cell r="K356">
            <v>529.75</v>
          </cell>
          <cell r="L356">
            <v>30.170100000000001</v>
          </cell>
          <cell r="M356">
            <v>4.8711000000000002</v>
          </cell>
          <cell r="N356">
            <v>599.39279999999997</v>
          </cell>
          <cell r="O356">
            <v>28.371400000000001</v>
          </cell>
          <cell r="P356">
            <v>24.379899999999999</v>
          </cell>
          <cell r="Q356">
            <v>335.98590000000002</v>
          </cell>
          <cell r="R356">
            <v>3.5613000000000001</v>
          </cell>
          <cell r="S356">
            <v>836.88779999999997</v>
          </cell>
          <cell r="T356">
            <v>132.4375</v>
          </cell>
          <cell r="U356">
            <v>40.376399999999997</v>
          </cell>
          <cell r="V356">
            <v>214.2116</v>
          </cell>
          <cell r="W356">
            <v>241.36060000000001</v>
          </cell>
          <cell r="X356">
            <v>59.177700000000002</v>
          </cell>
          <cell r="Y356">
            <v>129.41309999999999</v>
          </cell>
          <cell r="Z356">
            <v>2.3546</v>
          </cell>
          <cell r="AA356">
            <v>1.7687999999999999</v>
          </cell>
          <cell r="AB356">
            <v>289.18169999999998</v>
          </cell>
          <cell r="AC356">
            <v>10.938700000000001</v>
          </cell>
          <cell r="AD356">
            <v>3.6600000000000001E-2</v>
          </cell>
          <cell r="AE356">
            <v>10.1875</v>
          </cell>
          <cell r="AF356">
            <v>18.912700000000001</v>
          </cell>
          <cell r="AG356">
            <v>0.77470000000000006</v>
          </cell>
          <cell r="AH356">
            <v>79.394800000000004</v>
          </cell>
          <cell r="AI356">
            <v>71.965100000000007</v>
          </cell>
          <cell r="AJ356">
            <v>14.3049</v>
          </cell>
          <cell r="AK356">
            <v>50.448300000000003</v>
          </cell>
          <cell r="AL356">
            <v>319.24</v>
          </cell>
          <cell r="AM356">
            <v>42.337200000000003</v>
          </cell>
          <cell r="AN356">
            <v>472.06020000000001</v>
          </cell>
          <cell r="AO356">
            <v>670.18529999999998</v>
          </cell>
        </row>
        <row r="357">
          <cell r="C357">
            <v>272.4323</v>
          </cell>
          <cell r="D357">
            <v>34.071100000000001</v>
          </cell>
          <cell r="E357">
            <v>756.4194</v>
          </cell>
          <cell r="F357">
            <v>11.157299999999999</v>
          </cell>
          <cell r="G357">
            <v>116.2196</v>
          </cell>
          <cell r="H357">
            <v>3.39E-2</v>
          </cell>
          <cell r="I357">
            <v>13.758699999999999</v>
          </cell>
          <cell r="J357">
            <v>62.9816</v>
          </cell>
          <cell r="K357">
            <v>529.75</v>
          </cell>
          <cell r="L357">
            <v>29.9636</v>
          </cell>
          <cell r="M357">
            <v>4.8815999999999997</v>
          </cell>
          <cell r="N357">
            <v>595.28970000000004</v>
          </cell>
          <cell r="O357">
            <v>28.177199999999999</v>
          </cell>
          <cell r="P357">
            <v>24.213000000000001</v>
          </cell>
          <cell r="Q357">
            <v>335.69290000000001</v>
          </cell>
          <cell r="R357">
            <v>3.5434999999999999</v>
          </cell>
          <cell r="S357">
            <v>838.21199999999999</v>
          </cell>
          <cell r="T357">
            <v>132.4375</v>
          </cell>
          <cell r="U357">
            <v>40.3825</v>
          </cell>
          <cell r="V357">
            <v>212.74520000000001</v>
          </cell>
          <cell r="W357">
            <v>239.70830000000001</v>
          </cell>
          <cell r="X357">
            <v>58.680599999999998</v>
          </cell>
          <cell r="Y357">
            <v>129.52860000000001</v>
          </cell>
          <cell r="Z357">
            <v>2.3384999999999998</v>
          </cell>
          <cell r="AA357">
            <v>1.7605999999999999</v>
          </cell>
          <cell r="AB357">
            <v>288.84769999999997</v>
          </cell>
          <cell r="AC357">
            <v>10.845000000000001</v>
          </cell>
          <cell r="AD357">
            <v>3.6700000000000003E-2</v>
          </cell>
          <cell r="AE357">
            <v>10.1875</v>
          </cell>
          <cell r="AF357">
            <v>18.738900000000001</v>
          </cell>
          <cell r="AG357">
            <v>0.77429999999999999</v>
          </cell>
          <cell r="AH357">
            <v>78.851299999999995</v>
          </cell>
          <cell r="AI357">
            <v>71.472499999999997</v>
          </cell>
          <cell r="AJ357">
            <v>14.2272</v>
          </cell>
          <cell r="AK357">
            <v>50.172699999999999</v>
          </cell>
          <cell r="AL357">
            <v>316.64780000000002</v>
          </cell>
          <cell r="AM357">
            <v>41.927100000000003</v>
          </cell>
          <cell r="AN357">
            <v>468.8288</v>
          </cell>
          <cell r="AO357">
            <v>668.98779999999999</v>
          </cell>
        </row>
        <row r="358">
          <cell r="C358">
            <v>272.38170000000002</v>
          </cell>
          <cell r="D358">
            <v>34.294400000000003</v>
          </cell>
          <cell r="E358">
            <v>759.90549999999996</v>
          </cell>
          <cell r="F358">
            <v>11.157299999999999</v>
          </cell>
          <cell r="G358">
            <v>116.9813</v>
          </cell>
          <cell r="H358">
            <v>3.39E-2</v>
          </cell>
          <cell r="I358">
            <v>13.8489</v>
          </cell>
          <cell r="J358">
            <v>63.3782</v>
          </cell>
          <cell r="K358">
            <v>529.75</v>
          </cell>
          <cell r="L358">
            <v>30.16</v>
          </cell>
          <cell r="M358">
            <v>5.0011000000000001</v>
          </cell>
          <cell r="N358">
            <v>599.19100000000003</v>
          </cell>
          <cell r="O358">
            <v>28.361799999999999</v>
          </cell>
          <cell r="P358">
            <v>24.371700000000001</v>
          </cell>
          <cell r="Q358">
            <v>335.56229999999999</v>
          </cell>
          <cell r="R358">
            <v>3.5434999999999999</v>
          </cell>
          <cell r="S358">
            <v>838.21199999999999</v>
          </cell>
          <cell r="T358">
            <v>132.4375</v>
          </cell>
          <cell r="U358">
            <v>40.3825</v>
          </cell>
          <cell r="V358">
            <v>214.1395</v>
          </cell>
          <cell r="W358">
            <v>241.27930000000001</v>
          </cell>
          <cell r="X358">
            <v>58.972900000000003</v>
          </cell>
          <cell r="Y358">
            <v>130.52889999999999</v>
          </cell>
          <cell r="Z358">
            <v>2.3538000000000001</v>
          </cell>
          <cell r="AA358">
            <v>1.7611000000000001</v>
          </cell>
          <cell r="AB358">
            <v>289.49220000000003</v>
          </cell>
          <cell r="AC358">
            <v>10.8972</v>
          </cell>
          <cell r="AD358">
            <v>3.6799999999999999E-2</v>
          </cell>
          <cell r="AE358">
            <v>10.1875</v>
          </cell>
          <cell r="AF358">
            <v>19.0398</v>
          </cell>
          <cell r="AG358">
            <v>0.77429999999999999</v>
          </cell>
          <cell r="AH358">
            <v>79.368099999999998</v>
          </cell>
          <cell r="AI358">
            <v>71.940899999999999</v>
          </cell>
          <cell r="AJ358">
            <v>14.361000000000001</v>
          </cell>
          <cell r="AK358">
            <v>50.3797</v>
          </cell>
          <cell r="AL358">
            <v>319.0247</v>
          </cell>
          <cell r="AM358">
            <v>42.021500000000003</v>
          </cell>
          <cell r="AN358">
            <v>471.90129999999999</v>
          </cell>
          <cell r="AO358">
            <v>669.572</v>
          </cell>
        </row>
        <row r="359">
          <cell r="C359">
            <v>274.68470000000002</v>
          </cell>
          <cell r="D359">
            <v>34.404699999999998</v>
          </cell>
          <cell r="E359">
            <v>762.71799999999996</v>
          </cell>
          <cell r="F359">
            <v>11.1556</v>
          </cell>
          <cell r="G359">
            <v>117.3575</v>
          </cell>
          <cell r="H359">
            <v>3.39E-2</v>
          </cell>
          <cell r="I359">
            <v>13.8934</v>
          </cell>
          <cell r="J359">
            <v>63.554699999999997</v>
          </cell>
          <cell r="K359">
            <v>529.66999999999996</v>
          </cell>
          <cell r="L359">
            <v>30.257000000000001</v>
          </cell>
          <cell r="M359">
            <v>5.0731000000000002</v>
          </cell>
          <cell r="N359">
            <v>601.1182</v>
          </cell>
          <cell r="O359">
            <v>28.453099999999999</v>
          </cell>
          <cell r="P359">
            <v>24.450099999999999</v>
          </cell>
          <cell r="Q359">
            <v>338.03570000000002</v>
          </cell>
          <cell r="R359">
            <v>3.5428999999999999</v>
          </cell>
          <cell r="S359">
            <v>838.08540000000005</v>
          </cell>
          <cell r="T359">
            <v>132.41749999999999</v>
          </cell>
          <cell r="U359">
            <v>40.376399999999997</v>
          </cell>
          <cell r="V359">
            <v>214.82820000000001</v>
          </cell>
          <cell r="W359">
            <v>242.05529999999999</v>
          </cell>
          <cell r="X359">
            <v>59.129300000000001</v>
          </cell>
          <cell r="Y359">
            <v>130.52269999999999</v>
          </cell>
          <cell r="Z359">
            <v>2.3614000000000002</v>
          </cell>
          <cell r="AA359">
            <v>1.7608999999999999</v>
          </cell>
          <cell r="AB359">
            <v>289.35829999999999</v>
          </cell>
          <cell r="AC359">
            <v>10.940799999999999</v>
          </cell>
          <cell r="AD359">
            <v>3.7100000000000001E-2</v>
          </cell>
          <cell r="AE359">
            <v>10.186</v>
          </cell>
          <cell r="AF359">
            <v>19.155899999999999</v>
          </cell>
          <cell r="AG359">
            <v>0.7742</v>
          </cell>
          <cell r="AH359">
            <v>79.623400000000004</v>
          </cell>
          <cell r="AI359">
            <v>72.172300000000007</v>
          </cell>
          <cell r="AJ359">
            <v>14.4754</v>
          </cell>
          <cell r="AK359">
            <v>50.453400000000002</v>
          </cell>
          <cell r="AL359">
            <v>321.20159999999998</v>
          </cell>
          <cell r="AM359">
            <v>42.0443</v>
          </cell>
          <cell r="AN359">
            <v>473.41899999999998</v>
          </cell>
          <cell r="AO359">
            <v>669.47090000000003</v>
          </cell>
        </row>
        <row r="360">
          <cell r="C360">
            <v>275.65809999999999</v>
          </cell>
          <cell r="D360">
            <v>34.538600000000002</v>
          </cell>
          <cell r="E360">
            <v>765.44069999999999</v>
          </cell>
          <cell r="F360">
            <v>11.152900000000001</v>
          </cell>
          <cell r="G360">
            <v>117.81440000000001</v>
          </cell>
          <cell r="H360">
            <v>3.3799999999999997E-2</v>
          </cell>
          <cell r="I360">
            <v>13.9475</v>
          </cell>
          <cell r="J360">
            <v>63.810699999999997</v>
          </cell>
          <cell r="K360">
            <v>529.54</v>
          </cell>
          <cell r="L360">
            <v>30.3748</v>
          </cell>
          <cell r="M360">
            <v>5.0646000000000004</v>
          </cell>
          <cell r="N360">
            <v>603.45839999999998</v>
          </cell>
          <cell r="O360">
            <v>28.563800000000001</v>
          </cell>
          <cell r="P360">
            <v>24.545200000000001</v>
          </cell>
          <cell r="Q360">
            <v>337.88010000000003</v>
          </cell>
          <cell r="R360">
            <v>3.5421</v>
          </cell>
          <cell r="S360">
            <v>839.20759999999996</v>
          </cell>
          <cell r="T360">
            <v>132.38499999999999</v>
          </cell>
          <cell r="U360">
            <v>40.434600000000003</v>
          </cell>
          <cell r="V360">
            <v>215.66460000000001</v>
          </cell>
          <cell r="W360">
            <v>242.99770000000001</v>
          </cell>
          <cell r="X360">
            <v>59.233800000000002</v>
          </cell>
          <cell r="Y360">
            <v>131.32419999999999</v>
          </cell>
          <cell r="Z360">
            <v>2.3706</v>
          </cell>
          <cell r="AA360">
            <v>1.754</v>
          </cell>
          <cell r="AB360">
            <v>289.5292</v>
          </cell>
          <cell r="AC360">
            <v>10.9963</v>
          </cell>
          <cell r="AD360">
            <v>3.7499999999999999E-2</v>
          </cell>
          <cell r="AE360">
            <v>10.1835</v>
          </cell>
          <cell r="AF360">
            <v>19.260899999999999</v>
          </cell>
          <cell r="AG360">
            <v>0.77400000000000002</v>
          </cell>
          <cell r="AH360">
            <v>79.933400000000006</v>
          </cell>
          <cell r="AI360">
            <v>72.453199999999995</v>
          </cell>
          <cell r="AJ360">
            <v>14.592000000000001</v>
          </cell>
          <cell r="AK360">
            <v>50.782400000000003</v>
          </cell>
          <cell r="AL360">
            <v>322.64909999999998</v>
          </cell>
          <cell r="AM360">
            <v>41.950899999999997</v>
          </cell>
          <cell r="AN360">
            <v>475.26220000000001</v>
          </cell>
          <cell r="AO360">
            <v>671.27250000000004</v>
          </cell>
        </row>
        <row r="361">
          <cell r="C361">
            <v>274.41849999999999</v>
          </cell>
          <cell r="D361">
            <v>34.696399999999997</v>
          </cell>
          <cell r="E361">
            <v>767.94799999999998</v>
          </cell>
          <cell r="F361">
            <v>11.152900000000001</v>
          </cell>
          <cell r="G361">
            <v>118.3526</v>
          </cell>
          <cell r="H361">
            <v>3.3700000000000001E-2</v>
          </cell>
          <cell r="I361">
            <v>14.011200000000001</v>
          </cell>
          <cell r="J361">
            <v>64.106499999999997</v>
          </cell>
          <cell r="K361">
            <v>529.54</v>
          </cell>
          <cell r="L361">
            <v>30.513500000000001</v>
          </cell>
          <cell r="M361">
            <v>5.0986000000000002</v>
          </cell>
          <cell r="N361">
            <v>606.21519999999998</v>
          </cell>
          <cell r="O361">
            <v>28.694299999999998</v>
          </cell>
          <cell r="P361">
            <v>24.657399999999999</v>
          </cell>
          <cell r="Q361">
            <v>337.64729999999997</v>
          </cell>
          <cell r="R361">
            <v>3.5421</v>
          </cell>
          <cell r="S361">
            <v>840.53970000000004</v>
          </cell>
          <cell r="T361">
            <v>132.38499999999999</v>
          </cell>
          <cell r="U361">
            <v>40.461199999999998</v>
          </cell>
          <cell r="V361">
            <v>216.6498</v>
          </cell>
          <cell r="W361">
            <v>244.1078</v>
          </cell>
          <cell r="X361">
            <v>59.470999999999997</v>
          </cell>
          <cell r="Y361">
            <v>131.70570000000001</v>
          </cell>
          <cell r="Z361">
            <v>2.3814000000000002</v>
          </cell>
          <cell r="AA361">
            <v>1.7545999999999999</v>
          </cell>
          <cell r="AB361">
            <v>288.77589999999998</v>
          </cell>
          <cell r="AC361">
            <v>11.0725</v>
          </cell>
          <cell r="AD361">
            <v>3.6999999999999998E-2</v>
          </cell>
          <cell r="AE361">
            <v>10.1835</v>
          </cell>
          <cell r="AF361">
            <v>19.3779</v>
          </cell>
          <cell r="AG361">
            <v>0.77400000000000002</v>
          </cell>
          <cell r="AH361">
            <v>80.298500000000004</v>
          </cell>
          <cell r="AI361">
            <v>72.784199999999998</v>
          </cell>
          <cell r="AJ361">
            <v>14.6317</v>
          </cell>
          <cell r="AK361">
            <v>50.446199999999997</v>
          </cell>
          <cell r="AL361">
            <v>323.96910000000003</v>
          </cell>
          <cell r="AM361">
            <v>41.497900000000001</v>
          </cell>
          <cell r="AN361">
            <v>477.43329999999997</v>
          </cell>
          <cell r="AO361">
            <v>672.11</v>
          </cell>
        </row>
        <row r="362">
          <cell r="C362">
            <v>274.41849999999999</v>
          </cell>
          <cell r="D362">
            <v>34.696399999999997</v>
          </cell>
          <cell r="E362">
            <v>767.94799999999998</v>
          </cell>
          <cell r="F362">
            <v>11.152900000000001</v>
          </cell>
          <cell r="G362">
            <v>118.3526</v>
          </cell>
          <cell r="H362">
            <v>3.3700000000000001E-2</v>
          </cell>
          <cell r="I362">
            <v>14.011200000000001</v>
          </cell>
          <cell r="J362">
            <v>64.106499999999997</v>
          </cell>
          <cell r="K362">
            <v>529.54</v>
          </cell>
          <cell r="L362">
            <v>30.513500000000001</v>
          </cell>
          <cell r="M362">
            <v>5.0986000000000002</v>
          </cell>
          <cell r="N362">
            <v>606.21519999999998</v>
          </cell>
          <cell r="O362">
            <v>28.694299999999998</v>
          </cell>
          <cell r="P362">
            <v>24.657399999999999</v>
          </cell>
          <cell r="Q362">
            <v>337.64729999999997</v>
          </cell>
          <cell r="R362">
            <v>3.5421</v>
          </cell>
          <cell r="S362">
            <v>840.53970000000004</v>
          </cell>
          <cell r="T362">
            <v>132.38499999999999</v>
          </cell>
          <cell r="U362">
            <v>40.461199999999998</v>
          </cell>
          <cell r="V362">
            <v>216.6498</v>
          </cell>
          <cell r="W362">
            <v>244.1078</v>
          </cell>
          <cell r="X362">
            <v>59.470999999999997</v>
          </cell>
          <cell r="Y362">
            <v>131.70570000000001</v>
          </cell>
          <cell r="Z362">
            <v>2.3814000000000002</v>
          </cell>
          <cell r="AA362">
            <v>1.7545999999999999</v>
          </cell>
          <cell r="AB362">
            <v>288.77589999999998</v>
          </cell>
          <cell r="AC362">
            <v>11.0725</v>
          </cell>
          <cell r="AD362">
            <v>3.6999999999999998E-2</v>
          </cell>
          <cell r="AE362">
            <v>10.1835</v>
          </cell>
          <cell r="AF362">
            <v>19.3779</v>
          </cell>
          <cell r="AG362">
            <v>0.77400000000000002</v>
          </cell>
          <cell r="AH362">
            <v>80.298500000000004</v>
          </cell>
          <cell r="AI362">
            <v>72.784199999999998</v>
          </cell>
          <cell r="AJ362">
            <v>14.6317</v>
          </cell>
          <cell r="AK362">
            <v>50.446199999999997</v>
          </cell>
          <cell r="AL362">
            <v>323.96910000000003</v>
          </cell>
          <cell r="AM362">
            <v>41.497900000000001</v>
          </cell>
          <cell r="AN362">
            <v>477.43329999999997</v>
          </cell>
          <cell r="AO362">
            <v>672.11</v>
          </cell>
        </row>
        <row r="363">
          <cell r="C363">
            <v>274.41849999999999</v>
          </cell>
          <cell r="D363">
            <v>34.696399999999997</v>
          </cell>
          <cell r="E363">
            <v>767.94799999999998</v>
          </cell>
          <cell r="F363">
            <v>11.152900000000001</v>
          </cell>
          <cell r="G363">
            <v>118.3526</v>
          </cell>
          <cell r="H363">
            <v>3.3700000000000001E-2</v>
          </cell>
          <cell r="I363">
            <v>14.011200000000001</v>
          </cell>
          <cell r="J363">
            <v>64.106499999999997</v>
          </cell>
          <cell r="K363">
            <v>529.54</v>
          </cell>
          <cell r="L363">
            <v>30.513500000000001</v>
          </cell>
          <cell r="M363">
            <v>5.0986000000000002</v>
          </cell>
          <cell r="N363">
            <v>606.21519999999998</v>
          </cell>
          <cell r="O363">
            <v>28.694299999999998</v>
          </cell>
          <cell r="P363">
            <v>24.657399999999999</v>
          </cell>
          <cell r="Q363">
            <v>337.64729999999997</v>
          </cell>
          <cell r="R363">
            <v>3.5421</v>
          </cell>
          <cell r="S363">
            <v>840.53970000000004</v>
          </cell>
          <cell r="T363">
            <v>132.38499999999999</v>
          </cell>
          <cell r="U363">
            <v>40.461199999999998</v>
          </cell>
          <cell r="V363">
            <v>216.6498</v>
          </cell>
          <cell r="W363">
            <v>244.1078</v>
          </cell>
          <cell r="X363">
            <v>59.470999999999997</v>
          </cell>
          <cell r="Y363">
            <v>131.70570000000001</v>
          </cell>
          <cell r="Z363">
            <v>2.3814000000000002</v>
          </cell>
          <cell r="AA363">
            <v>1.7545999999999999</v>
          </cell>
          <cell r="AB363">
            <v>288.77589999999998</v>
          </cell>
          <cell r="AC363">
            <v>11.0725</v>
          </cell>
          <cell r="AD363">
            <v>3.6999999999999998E-2</v>
          </cell>
          <cell r="AE363">
            <v>10.1835</v>
          </cell>
          <cell r="AF363">
            <v>19.3779</v>
          </cell>
          <cell r="AG363">
            <v>0.77400000000000002</v>
          </cell>
          <cell r="AH363">
            <v>80.298500000000004</v>
          </cell>
          <cell r="AI363">
            <v>72.784199999999998</v>
          </cell>
          <cell r="AJ363">
            <v>14.6317</v>
          </cell>
          <cell r="AK363">
            <v>50.446199999999997</v>
          </cell>
          <cell r="AL363">
            <v>323.96910000000003</v>
          </cell>
          <cell r="AM363">
            <v>41.497900000000001</v>
          </cell>
          <cell r="AN363">
            <v>477.43329999999997</v>
          </cell>
          <cell r="AO363">
            <v>672.11</v>
          </cell>
        </row>
        <row r="364">
          <cell r="C364">
            <v>274.47629999999998</v>
          </cell>
          <cell r="D364">
            <v>34.823399999999999</v>
          </cell>
          <cell r="E364">
            <v>771.255</v>
          </cell>
          <cell r="F364">
            <v>11.152900000000001</v>
          </cell>
          <cell r="G364">
            <v>118.78579999999999</v>
          </cell>
          <cell r="H364">
            <v>3.3700000000000001E-2</v>
          </cell>
          <cell r="I364">
            <v>14.0625</v>
          </cell>
          <cell r="J364">
            <v>64.371399999999994</v>
          </cell>
          <cell r="K364">
            <v>529.54</v>
          </cell>
          <cell r="L364">
            <v>30.6252</v>
          </cell>
          <cell r="M364">
            <v>5.1864999999999997</v>
          </cell>
          <cell r="N364">
            <v>608.43399999999997</v>
          </cell>
          <cell r="O364">
            <v>28.799299999999999</v>
          </cell>
          <cell r="P364">
            <v>24.747599999999998</v>
          </cell>
          <cell r="Q364">
            <v>339.14699999999999</v>
          </cell>
          <cell r="R364">
            <v>3.5326</v>
          </cell>
          <cell r="S364">
            <v>840.53970000000004</v>
          </cell>
          <cell r="T364">
            <v>132.38499999999999</v>
          </cell>
          <cell r="U364">
            <v>40.460599999999999</v>
          </cell>
          <cell r="V364">
            <v>217.4427</v>
          </cell>
          <cell r="W364">
            <v>245.00120000000001</v>
          </cell>
          <cell r="X364">
            <v>59.6218</v>
          </cell>
          <cell r="Y364">
            <v>132.9101</v>
          </cell>
          <cell r="Z364">
            <v>2.3900999999999999</v>
          </cell>
          <cell r="AA364">
            <v>1.7477</v>
          </cell>
          <cell r="AB364">
            <v>288.125</v>
          </cell>
          <cell r="AC364">
            <v>11.1723</v>
          </cell>
          <cell r="AD364">
            <v>3.6600000000000001E-2</v>
          </cell>
          <cell r="AE364">
            <v>10.1835</v>
          </cell>
          <cell r="AF364">
            <v>19.470199999999998</v>
          </cell>
          <cell r="AG364">
            <v>0.77249999999999996</v>
          </cell>
          <cell r="AH364">
            <v>80.592399999999998</v>
          </cell>
          <cell r="AI364">
            <v>73.050600000000003</v>
          </cell>
          <cell r="AJ364">
            <v>14.9069</v>
          </cell>
          <cell r="AK364">
            <v>50.537399999999998</v>
          </cell>
          <cell r="AL364">
            <v>324.3845</v>
          </cell>
          <cell r="AM364">
            <v>41.423000000000002</v>
          </cell>
          <cell r="AN364">
            <v>479.1807</v>
          </cell>
          <cell r="AO364">
            <v>672.9085</v>
          </cell>
        </row>
        <row r="365">
          <cell r="C365">
            <v>273.44799999999998</v>
          </cell>
          <cell r="D365">
            <v>34.680999999999997</v>
          </cell>
          <cell r="E365">
            <v>771.08010000000002</v>
          </cell>
          <cell r="F365">
            <v>11.152900000000001</v>
          </cell>
          <cell r="G365">
            <v>118.3001</v>
          </cell>
          <cell r="H365">
            <v>3.3599999999999998E-2</v>
          </cell>
          <cell r="I365">
            <v>14.005000000000001</v>
          </cell>
          <cell r="J365">
            <v>64.151300000000006</v>
          </cell>
          <cell r="K365">
            <v>529.54</v>
          </cell>
          <cell r="L365">
            <v>30.5</v>
          </cell>
          <cell r="M365">
            <v>5.1974</v>
          </cell>
          <cell r="N365">
            <v>605.94619999999998</v>
          </cell>
          <cell r="O365">
            <v>28.6816</v>
          </cell>
          <cell r="P365">
            <v>24.6464</v>
          </cell>
          <cell r="Q365">
            <v>337.47359999999998</v>
          </cell>
          <cell r="R365">
            <v>3.5326</v>
          </cell>
          <cell r="S365">
            <v>840.53970000000004</v>
          </cell>
          <cell r="T365">
            <v>132.38499999999999</v>
          </cell>
          <cell r="U365">
            <v>40.438000000000002</v>
          </cell>
          <cell r="V365">
            <v>216.55369999999999</v>
          </cell>
          <cell r="W365">
            <v>243.99950000000001</v>
          </cell>
          <cell r="X365">
            <v>59.7012</v>
          </cell>
          <cell r="Y365">
            <v>133.1422</v>
          </cell>
          <cell r="Z365">
            <v>2.3803999999999998</v>
          </cell>
          <cell r="AA365">
            <v>1.7487999999999999</v>
          </cell>
          <cell r="AB365">
            <v>287.91640000000001</v>
          </cell>
          <cell r="AC365">
            <v>11.139900000000001</v>
          </cell>
          <cell r="AD365">
            <v>3.6499999999999998E-2</v>
          </cell>
          <cell r="AE365">
            <v>10.1835</v>
          </cell>
          <cell r="AF365">
            <v>19.455400000000001</v>
          </cell>
          <cell r="AG365">
            <v>0.77249999999999996</v>
          </cell>
          <cell r="AH365">
            <v>80.262900000000002</v>
          </cell>
          <cell r="AI365">
            <v>72.751900000000006</v>
          </cell>
          <cell r="AJ365">
            <v>14.9956</v>
          </cell>
          <cell r="AK365">
            <v>50.420699999999997</v>
          </cell>
          <cell r="AL365">
            <v>323.67160000000001</v>
          </cell>
          <cell r="AM365">
            <v>41.4039</v>
          </cell>
          <cell r="AN365">
            <v>477.22140000000002</v>
          </cell>
          <cell r="AO365">
            <v>671.64710000000002</v>
          </cell>
        </row>
        <row r="366">
          <cell r="C366">
            <v>272.36520000000002</v>
          </cell>
          <cell r="D366">
            <v>34.569400000000002</v>
          </cell>
          <cell r="E366">
            <v>767.60659999999996</v>
          </cell>
          <cell r="F366">
            <v>11.152900000000001</v>
          </cell>
          <cell r="G366">
            <v>117.9194</v>
          </cell>
          <cell r="H366">
            <v>3.3599999999999998E-2</v>
          </cell>
          <cell r="I366">
            <v>13.96</v>
          </cell>
          <cell r="J366">
            <v>63.942300000000003</v>
          </cell>
          <cell r="K366">
            <v>529.54</v>
          </cell>
          <cell r="L366">
            <v>30.401900000000001</v>
          </cell>
          <cell r="M366">
            <v>5.2648999999999999</v>
          </cell>
          <cell r="N366">
            <v>603.99639999999999</v>
          </cell>
          <cell r="O366">
            <v>28.589300000000001</v>
          </cell>
          <cell r="P366">
            <v>24.5671</v>
          </cell>
          <cell r="Q366">
            <v>335.72289999999998</v>
          </cell>
          <cell r="R366">
            <v>3.5326</v>
          </cell>
          <cell r="S366">
            <v>840.53970000000004</v>
          </cell>
          <cell r="T366">
            <v>132.38499999999999</v>
          </cell>
          <cell r="U366">
            <v>40.431199999999997</v>
          </cell>
          <cell r="V366">
            <v>215.85679999999999</v>
          </cell>
          <cell r="W366">
            <v>243.21430000000001</v>
          </cell>
          <cell r="X366">
            <v>59.606000000000002</v>
          </cell>
          <cell r="Y366">
            <v>133.52959999999999</v>
          </cell>
          <cell r="Z366">
            <v>2.3727</v>
          </cell>
          <cell r="AA366">
            <v>1.7487999999999999</v>
          </cell>
          <cell r="AB366">
            <v>288.67930000000001</v>
          </cell>
          <cell r="AC366">
            <v>11.059900000000001</v>
          </cell>
          <cell r="AD366">
            <v>3.61E-2</v>
          </cell>
          <cell r="AE366">
            <v>10.1835</v>
          </cell>
          <cell r="AF366">
            <v>19.391999999999999</v>
          </cell>
          <cell r="AG366">
            <v>0.77249999999999996</v>
          </cell>
          <cell r="AH366">
            <v>80.004599999999996</v>
          </cell>
          <cell r="AI366">
            <v>72.517799999999994</v>
          </cell>
          <cell r="AJ366">
            <v>14.882400000000001</v>
          </cell>
          <cell r="AK366">
            <v>50.056899999999999</v>
          </cell>
          <cell r="AL366">
            <v>322.84899999999999</v>
          </cell>
          <cell r="AM366">
            <v>41.479399999999998</v>
          </cell>
          <cell r="AN366">
            <v>475.68579999999997</v>
          </cell>
          <cell r="AO366">
            <v>670.06119999999999</v>
          </cell>
        </row>
        <row r="367">
          <cell r="C367">
            <v>268.77379999999999</v>
          </cell>
          <cell r="D367">
            <v>34.527700000000003</v>
          </cell>
          <cell r="E367">
            <v>765.93809999999996</v>
          </cell>
          <cell r="F367">
            <v>11.151899999999999</v>
          </cell>
          <cell r="G367">
            <v>117.777</v>
          </cell>
          <cell r="H367">
            <v>3.3599999999999998E-2</v>
          </cell>
          <cell r="I367">
            <v>13.943099999999999</v>
          </cell>
          <cell r="J367">
            <v>63.865900000000003</v>
          </cell>
          <cell r="K367">
            <v>529.49</v>
          </cell>
          <cell r="L367">
            <v>30.365200000000002</v>
          </cell>
          <cell r="M367">
            <v>5.2609000000000004</v>
          </cell>
          <cell r="N367">
            <v>603.26700000000005</v>
          </cell>
          <cell r="O367">
            <v>28.5548</v>
          </cell>
          <cell r="P367">
            <v>24.537500000000001</v>
          </cell>
          <cell r="Q367">
            <v>335.64920000000001</v>
          </cell>
          <cell r="R367">
            <v>3.5323000000000002</v>
          </cell>
          <cell r="S367">
            <v>840.46029999999996</v>
          </cell>
          <cell r="T367">
            <v>132.3725</v>
          </cell>
          <cell r="U367">
            <v>40.443800000000003</v>
          </cell>
          <cell r="V367">
            <v>215.59610000000001</v>
          </cell>
          <cell r="W367">
            <v>242.92060000000001</v>
          </cell>
          <cell r="X367">
            <v>59.507899999999999</v>
          </cell>
          <cell r="Y367">
            <v>133.6046</v>
          </cell>
          <cell r="Z367">
            <v>2.3698000000000001</v>
          </cell>
          <cell r="AA367">
            <v>1.7498</v>
          </cell>
          <cell r="AB367">
            <v>288.4708</v>
          </cell>
          <cell r="AC367">
            <v>10.998200000000001</v>
          </cell>
          <cell r="AD367">
            <v>3.5799999999999998E-2</v>
          </cell>
          <cell r="AE367">
            <v>10.182499999999999</v>
          </cell>
          <cell r="AF367">
            <v>19.264099999999999</v>
          </cell>
          <cell r="AG367">
            <v>0.77249999999999996</v>
          </cell>
          <cell r="AH367">
            <v>79.908000000000001</v>
          </cell>
          <cell r="AI367">
            <v>72.430300000000003</v>
          </cell>
          <cell r="AJ367">
            <v>14.725300000000001</v>
          </cell>
          <cell r="AK367">
            <v>49.948599999999999</v>
          </cell>
          <cell r="AL367">
            <v>323.75560000000002</v>
          </cell>
          <cell r="AM367">
            <v>41.296100000000003</v>
          </cell>
          <cell r="AN367">
            <v>475.1114</v>
          </cell>
          <cell r="AO367">
            <v>669.73350000000005</v>
          </cell>
        </row>
        <row r="368">
          <cell r="C368">
            <v>268.21910000000003</v>
          </cell>
          <cell r="D368">
            <v>34.401899999999998</v>
          </cell>
          <cell r="E368">
            <v>766.48289999999997</v>
          </cell>
          <cell r="F368">
            <v>11.1485</v>
          </cell>
          <cell r="G368">
            <v>117.34780000000001</v>
          </cell>
          <cell r="H368">
            <v>3.3599999999999998E-2</v>
          </cell>
          <cell r="I368">
            <v>13.892300000000001</v>
          </cell>
          <cell r="J368">
            <v>63.622900000000001</v>
          </cell>
          <cell r="K368">
            <v>529.33000000000004</v>
          </cell>
          <cell r="L368">
            <v>30.2545</v>
          </cell>
          <cell r="M368">
            <v>5.2088000000000001</v>
          </cell>
          <cell r="N368">
            <v>601.0684</v>
          </cell>
          <cell r="O368">
            <v>28.450700000000001</v>
          </cell>
          <cell r="P368">
            <v>24.448</v>
          </cell>
          <cell r="Q368">
            <v>334.66230000000002</v>
          </cell>
          <cell r="R368">
            <v>3.5312000000000001</v>
          </cell>
          <cell r="S368">
            <v>837.54750000000001</v>
          </cell>
          <cell r="T368">
            <v>132.33250000000001</v>
          </cell>
          <cell r="U368">
            <v>40.4161</v>
          </cell>
          <cell r="V368">
            <v>214.81039999999999</v>
          </cell>
          <cell r="W368">
            <v>242.03530000000001</v>
          </cell>
          <cell r="X368">
            <v>59.268799999999999</v>
          </cell>
          <cell r="Y368">
            <v>133.50810000000001</v>
          </cell>
          <cell r="Z368">
            <v>2.3612000000000002</v>
          </cell>
          <cell r="AA368">
            <v>1.7597</v>
          </cell>
          <cell r="AB368">
            <v>287.87389999999999</v>
          </cell>
          <cell r="AC368">
            <v>10.988099999999999</v>
          </cell>
          <cell r="AD368">
            <v>3.5799999999999998E-2</v>
          </cell>
          <cell r="AE368">
            <v>10.179399999999999</v>
          </cell>
          <cell r="AF368">
            <v>19.225899999999999</v>
          </cell>
          <cell r="AG368">
            <v>0.7722</v>
          </cell>
          <cell r="AH368">
            <v>79.616799999999998</v>
          </cell>
          <cell r="AI368">
            <v>72.166300000000007</v>
          </cell>
          <cell r="AJ368">
            <v>14.644399999999999</v>
          </cell>
          <cell r="AK368">
            <v>49.795400000000001</v>
          </cell>
          <cell r="AL368">
            <v>323.30270000000002</v>
          </cell>
          <cell r="AM368">
            <v>40.850900000000003</v>
          </cell>
          <cell r="AN368">
            <v>473.37979999999999</v>
          </cell>
          <cell r="AO368">
            <v>668.19830000000002</v>
          </cell>
        </row>
        <row r="369">
          <cell r="C369">
            <v>268.21910000000003</v>
          </cell>
          <cell r="D369">
            <v>34.401899999999998</v>
          </cell>
          <cell r="E369">
            <v>766.48289999999997</v>
          </cell>
          <cell r="F369">
            <v>11.1485</v>
          </cell>
          <cell r="G369">
            <v>117.34780000000001</v>
          </cell>
          <cell r="H369">
            <v>3.3599999999999998E-2</v>
          </cell>
          <cell r="I369">
            <v>13.892300000000001</v>
          </cell>
          <cell r="J369">
            <v>63.622900000000001</v>
          </cell>
          <cell r="K369">
            <v>529.33000000000004</v>
          </cell>
          <cell r="L369">
            <v>30.2545</v>
          </cell>
          <cell r="M369">
            <v>5.2088000000000001</v>
          </cell>
          <cell r="N369">
            <v>601.0684</v>
          </cell>
          <cell r="O369">
            <v>28.450700000000001</v>
          </cell>
          <cell r="P369">
            <v>24.448</v>
          </cell>
          <cell r="Q369">
            <v>334.66230000000002</v>
          </cell>
          <cell r="R369">
            <v>3.5312000000000001</v>
          </cell>
          <cell r="S369">
            <v>837.54750000000001</v>
          </cell>
          <cell r="T369">
            <v>132.33250000000001</v>
          </cell>
          <cell r="U369">
            <v>40.4161</v>
          </cell>
          <cell r="V369">
            <v>214.81039999999999</v>
          </cell>
          <cell r="W369">
            <v>242.03530000000001</v>
          </cell>
          <cell r="X369">
            <v>59.268799999999999</v>
          </cell>
          <cell r="Y369">
            <v>133.50810000000001</v>
          </cell>
          <cell r="Z369">
            <v>2.3612000000000002</v>
          </cell>
          <cell r="AA369">
            <v>1.7597</v>
          </cell>
          <cell r="AB369">
            <v>287.87389999999999</v>
          </cell>
          <cell r="AC369">
            <v>10.988099999999999</v>
          </cell>
          <cell r="AD369">
            <v>3.5799999999999998E-2</v>
          </cell>
          <cell r="AE369">
            <v>10.179399999999999</v>
          </cell>
          <cell r="AF369">
            <v>19.225899999999999</v>
          </cell>
          <cell r="AG369">
            <v>0.7722</v>
          </cell>
          <cell r="AH369">
            <v>79.616799999999998</v>
          </cell>
          <cell r="AI369">
            <v>72.166300000000007</v>
          </cell>
          <cell r="AJ369">
            <v>14.644399999999999</v>
          </cell>
          <cell r="AK369">
            <v>49.795400000000001</v>
          </cell>
          <cell r="AL369">
            <v>323.30270000000002</v>
          </cell>
          <cell r="AM369">
            <v>40.850900000000003</v>
          </cell>
          <cell r="AN369">
            <v>473.37979999999999</v>
          </cell>
          <cell r="AO369">
            <v>668.19830000000002</v>
          </cell>
        </row>
        <row r="370">
          <cell r="C370">
            <v>268.21910000000003</v>
          </cell>
          <cell r="D370">
            <v>34.401899999999998</v>
          </cell>
          <cell r="E370">
            <v>766.48289999999997</v>
          </cell>
          <cell r="F370">
            <v>11.1485</v>
          </cell>
          <cell r="G370">
            <v>117.34780000000001</v>
          </cell>
          <cell r="H370">
            <v>3.3599999999999998E-2</v>
          </cell>
          <cell r="I370">
            <v>13.892300000000001</v>
          </cell>
          <cell r="J370">
            <v>63.622900000000001</v>
          </cell>
          <cell r="K370">
            <v>529.33000000000004</v>
          </cell>
          <cell r="L370">
            <v>30.2545</v>
          </cell>
          <cell r="M370">
            <v>5.2088000000000001</v>
          </cell>
          <cell r="N370">
            <v>601.0684</v>
          </cell>
          <cell r="O370">
            <v>28.450700000000001</v>
          </cell>
          <cell r="P370">
            <v>24.448</v>
          </cell>
          <cell r="Q370">
            <v>334.66230000000002</v>
          </cell>
          <cell r="R370">
            <v>3.5312000000000001</v>
          </cell>
          <cell r="S370">
            <v>837.54750000000001</v>
          </cell>
          <cell r="T370">
            <v>132.33250000000001</v>
          </cell>
          <cell r="U370">
            <v>40.4161</v>
          </cell>
          <cell r="V370">
            <v>214.81039999999999</v>
          </cell>
          <cell r="W370">
            <v>242.03530000000001</v>
          </cell>
          <cell r="X370">
            <v>59.268799999999999</v>
          </cell>
          <cell r="Y370">
            <v>133.50810000000001</v>
          </cell>
          <cell r="Z370">
            <v>2.3612000000000002</v>
          </cell>
          <cell r="AA370">
            <v>1.7597</v>
          </cell>
          <cell r="AB370">
            <v>287.87389999999999</v>
          </cell>
          <cell r="AC370">
            <v>10.988099999999999</v>
          </cell>
          <cell r="AD370">
            <v>3.5799999999999998E-2</v>
          </cell>
          <cell r="AE370">
            <v>10.179399999999999</v>
          </cell>
          <cell r="AF370">
            <v>19.225899999999999</v>
          </cell>
          <cell r="AG370">
            <v>0.7722</v>
          </cell>
          <cell r="AH370">
            <v>79.616799999999998</v>
          </cell>
          <cell r="AI370">
            <v>72.166300000000007</v>
          </cell>
          <cell r="AJ370">
            <v>14.644399999999999</v>
          </cell>
          <cell r="AK370">
            <v>49.795400000000001</v>
          </cell>
          <cell r="AL370">
            <v>323.30270000000002</v>
          </cell>
          <cell r="AM370">
            <v>40.850900000000003</v>
          </cell>
          <cell r="AN370">
            <v>473.37979999999999</v>
          </cell>
          <cell r="AO370">
            <v>668.19830000000002</v>
          </cell>
        </row>
        <row r="371">
          <cell r="C371">
            <v>268.84219999999999</v>
          </cell>
          <cell r="D371">
            <v>33.837000000000003</v>
          </cell>
          <cell r="E371">
            <v>759.92780000000005</v>
          </cell>
          <cell r="F371">
            <v>11.1111</v>
          </cell>
          <cell r="G371">
            <v>115.4211</v>
          </cell>
          <cell r="H371">
            <v>3.3500000000000002E-2</v>
          </cell>
          <cell r="I371">
            <v>13.664199999999999</v>
          </cell>
          <cell r="J371">
            <v>62.593499999999999</v>
          </cell>
          <cell r="K371">
            <v>529.22</v>
          </cell>
          <cell r="L371">
            <v>29.7578</v>
          </cell>
          <cell r="M371">
            <v>5.1791999999999998</v>
          </cell>
          <cell r="N371">
            <v>591.19989999999996</v>
          </cell>
          <cell r="O371">
            <v>27.983599999999999</v>
          </cell>
          <cell r="P371">
            <v>24.046600000000002</v>
          </cell>
          <cell r="Q371">
            <v>331.53500000000003</v>
          </cell>
          <cell r="R371">
            <v>3.5234000000000001</v>
          </cell>
          <cell r="S371">
            <v>837.37339999999995</v>
          </cell>
          <cell r="T371">
            <v>132.30500000000001</v>
          </cell>
          <cell r="U371">
            <v>40.4099</v>
          </cell>
          <cell r="V371">
            <v>211.28360000000001</v>
          </cell>
          <cell r="W371">
            <v>238.0615</v>
          </cell>
          <cell r="X371">
            <v>58.379800000000003</v>
          </cell>
          <cell r="Y371">
            <v>132.2937</v>
          </cell>
          <cell r="Z371">
            <v>2.3224</v>
          </cell>
          <cell r="AA371">
            <v>1.7569999999999999</v>
          </cell>
          <cell r="AB371">
            <v>287.74970000000002</v>
          </cell>
          <cell r="AC371">
            <v>10.837899999999999</v>
          </cell>
          <cell r="AD371">
            <v>3.5700000000000003E-2</v>
          </cell>
          <cell r="AE371">
            <v>10.177300000000001</v>
          </cell>
          <cell r="AF371">
            <v>18.9495</v>
          </cell>
          <cell r="AG371">
            <v>0.77039999999999997</v>
          </cell>
          <cell r="AH371">
            <v>78.309600000000003</v>
          </cell>
          <cell r="AI371">
            <v>70.981399999999994</v>
          </cell>
          <cell r="AJ371">
            <v>14.5298</v>
          </cell>
          <cell r="AK371">
            <v>48.985599999999998</v>
          </cell>
          <cell r="AL371">
            <v>316.28809999999999</v>
          </cell>
          <cell r="AM371">
            <v>40.7605</v>
          </cell>
          <cell r="AN371">
            <v>465.6078</v>
          </cell>
          <cell r="AO371">
            <v>668.05949999999996</v>
          </cell>
        </row>
        <row r="372">
          <cell r="C372">
            <v>268.84219999999999</v>
          </cell>
          <cell r="D372">
            <v>33.837000000000003</v>
          </cell>
          <cell r="E372">
            <v>759.92780000000005</v>
          </cell>
          <cell r="F372">
            <v>11.1111</v>
          </cell>
          <cell r="G372">
            <v>115.4211</v>
          </cell>
          <cell r="H372">
            <v>3.3399999999999999E-2</v>
          </cell>
          <cell r="I372">
            <v>13.664199999999999</v>
          </cell>
          <cell r="J372">
            <v>62.593499999999999</v>
          </cell>
          <cell r="K372">
            <v>529.22</v>
          </cell>
          <cell r="L372">
            <v>29.7578</v>
          </cell>
          <cell r="M372">
            <v>5.1791999999999998</v>
          </cell>
          <cell r="N372">
            <v>591.19989999999996</v>
          </cell>
          <cell r="O372">
            <v>27.983599999999999</v>
          </cell>
          <cell r="P372">
            <v>24.046600000000002</v>
          </cell>
          <cell r="Q372">
            <v>331.53500000000003</v>
          </cell>
          <cell r="R372">
            <v>3.5234000000000001</v>
          </cell>
          <cell r="S372">
            <v>837.37339999999995</v>
          </cell>
          <cell r="T372">
            <v>132.30500000000001</v>
          </cell>
          <cell r="U372">
            <v>40.4176</v>
          </cell>
          <cell r="V372">
            <v>211.28360000000001</v>
          </cell>
          <cell r="W372">
            <v>238.0615</v>
          </cell>
          <cell r="X372">
            <v>58.379800000000003</v>
          </cell>
          <cell r="Y372">
            <v>132.2937</v>
          </cell>
          <cell r="Z372">
            <v>2.3224</v>
          </cell>
          <cell r="AA372">
            <v>1.7569999999999999</v>
          </cell>
          <cell r="AB372">
            <v>287.74970000000002</v>
          </cell>
          <cell r="AC372">
            <v>10.837899999999999</v>
          </cell>
          <cell r="AD372">
            <v>3.5700000000000003E-2</v>
          </cell>
          <cell r="AE372">
            <v>10.177300000000001</v>
          </cell>
          <cell r="AF372">
            <v>18.9495</v>
          </cell>
          <cell r="AG372">
            <v>0.77039999999999997</v>
          </cell>
          <cell r="AH372">
            <v>78.309600000000003</v>
          </cell>
          <cell r="AI372">
            <v>70.981399999999994</v>
          </cell>
          <cell r="AJ372">
            <v>14.5298</v>
          </cell>
          <cell r="AK372">
            <v>48.985599999999998</v>
          </cell>
          <cell r="AL372">
            <v>316.28809999999999</v>
          </cell>
          <cell r="AM372">
            <v>40.7605</v>
          </cell>
          <cell r="AN372">
            <v>465.6078</v>
          </cell>
          <cell r="AO372">
            <v>668.05949999999996</v>
          </cell>
        </row>
        <row r="373">
          <cell r="C373">
            <v>268.89299999999997</v>
          </cell>
          <cell r="D373">
            <v>33.843400000000003</v>
          </cell>
          <cell r="E373">
            <v>760.07140000000004</v>
          </cell>
          <cell r="F373">
            <v>11.113200000000001</v>
          </cell>
          <cell r="G373">
            <v>115.443</v>
          </cell>
          <cell r="H373">
            <v>3.3300000000000003E-2</v>
          </cell>
          <cell r="I373">
            <v>13.6668</v>
          </cell>
          <cell r="J373">
            <v>62.6053</v>
          </cell>
          <cell r="K373">
            <v>529.32000000000005</v>
          </cell>
          <cell r="L373">
            <v>29.763400000000001</v>
          </cell>
          <cell r="M373">
            <v>5.1802000000000001</v>
          </cell>
          <cell r="N373">
            <v>591.3116</v>
          </cell>
          <cell r="O373">
            <v>27.988900000000001</v>
          </cell>
          <cell r="P373">
            <v>24.051200000000001</v>
          </cell>
          <cell r="Q373">
            <v>331.5976</v>
          </cell>
          <cell r="R373">
            <v>3.5240999999999998</v>
          </cell>
          <cell r="S373">
            <v>837.53160000000003</v>
          </cell>
          <cell r="T373">
            <v>132.33000000000001</v>
          </cell>
          <cell r="U373">
            <v>40.411700000000003</v>
          </cell>
          <cell r="V373">
            <v>211.3235</v>
          </cell>
          <cell r="W373">
            <v>238.10640000000001</v>
          </cell>
          <cell r="X373">
            <v>58.390799999999999</v>
          </cell>
          <cell r="Y373">
            <v>132.31870000000001</v>
          </cell>
          <cell r="Z373">
            <v>2.3229000000000002</v>
          </cell>
          <cell r="AA373">
            <v>1.7521</v>
          </cell>
          <cell r="AB373">
            <v>287.80410000000001</v>
          </cell>
          <cell r="AC373">
            <v>10.84</v>
          </cell>
          <cell r="AD373">
            <v>3.5700000000000003E-2</v>
          </cell>
          <cell r="AE373">
            <v>10.1792</v>
          </cell>
          <cell r="AF373">
            <v>18.953099999999999</v>
          </cell>
          <cell r="AG373">
            <v>0.77059999999999995</v>
          </cell>
          <cell r="AH373">
            <v>78.324399999999997</v>
          </cell>
          <cell r="AI373">
            <v>70.994900000000001</v>
          </cell>
          <cell r="AJ373">
            <v>14.5326</v>
          </cell>
          <cell r="AK373">
            <v>48.994799999999998</v>
          </cell>
          <cell r="AL373">
            <v>316.34789999999998</v>
          </cell>
          <cell r="AM373">
            <v>40.768300000000004</v>
          </cell>
          <cell r="AN373">
            <v>465.69569999999999</v>
          </cell>
          <cell r="AO373">
            <v>668.1857</v>
          </cell>
        </row>
        <row r="374">
          <cell r="C374">
            <v>268.90249999999997</v>
          </cell>
          <cell r="D374">
            <v>33.971699999999998</v>
          </cell>
          <cell r="E374">
            <v>767.5865</v>
          </cell>
          <cell r="F374">
            <v>11.123699999999999</v>
          </cell>
          <cell r="G374">
            <v>115.88039999999999</v>
          </cell>
          <cell r="H374">
            <v>3.3099999999999997E-2</v>
          </cell>
          <cell r="I374">
            <v>13.7186</v>
          </cell>
          <cell r="J374">
            <v>62.842500000000001</v>
          </cell>
          <cell r="K374">
            <v>529.82000000000005</v>
          </cell>
          <cell r="L374">
            <v>29.876200000000001</v>
          </cell>
          <cell r="M374">
            <v>5.1969000000000003</v>
          </cell>
          <cell r="N374">
            <v>593.55200000000002</v>
          </cell>
          <cell r="O374">
            <v>28.094899999999999</v>
          </cell>
          <cell r="P374">
            <v>24.142299999999999</v>
          </cell>
          <cell r="Q374">
            <v>330.73450000000003</v>
          </cell>
          <cell r="R374">
            <v>3.5274000000000001</v>
          </cell>
          <cell r="S374">
            <v>838.32280000000003</v>
          </cell>
          <cell r="T374">
            <v>132.45500000000001</v>
          </cell>
          <cell r="U374">
            <v>40.466200000000001</v>
          </cell>
          <cell r="V374">
            <v>212.1242</v>
          </cell>
          <cell r="W374">
            <v>239.0086</v>
          </cell>
          <cell r="X374">
            <v>58.718800000000002</v>
          </cell>
          <cell r="Y374">
            <v>132.7936</v>
          </cell>
          <cell r="Z374">
            <v>2.3317000000000001</v>
          </cell>
          <cell r="AA374">
            <v>1.7579</v>
          </cell>
          <cell r="AB374">
            <v>285.73360000000002</v>
          </cell>
          <cell r="AC374">
            <v>10.9079</v>
          </cell>
          <cell r="AD374">
            <v>3.6799999999999999E-2</v>
          </cell>
          <cell r="AE374">
            <v>10.188800000000001</v>
          </cell>
          <cell r="AF374">
            <v>19.019500000000001</v>
          </cell>
          <cell r="AG374">
            <v>0.77129999999999999</v>
          </cell>
          <cell r="AH374">
            <v>78.621200000000002</v>
          </cell>
          <cell r="AI374">
            <v>71.263800000000003</v>
          </cell>
          <cell r="AJ374">
            <v>14.5318</v>
          </cell>
          <cell r="AK374">
            <v>49.512300000000003</v>
          </cell>
          <cell r="AL374">
            <v>315.10629999999998</v>
          </cell>
          <cell r="AM374">
            <v>40.333100000000002</v>
          </cell>
          <cell r="AN374">
            <v>467.46019999999999</v>
          </cell>
          <cell r="AO374">
            <v>664.64110000000005</v>
          </cell>
        </row>
        <row r="375">
          <cell r="C375">
            <v>270.2296</v>
          </cell>
          <cell r="D375">
            <v>33.935099999999998</v>
          </cell>
          <cell r="E375">
            <v>767.39</v>
          </cell>
          <cell r="F375">
            <v>11.1243</v>
          </cell>
          <cell r="G375">
            <v>115.7556</v>
          </cell>
          <cell r="H375">
            <v>3.3099999999999997E-2</v>
          </cell>
          <cell r="I375">
            <v>13.703799999999999</v>
          </cell>
          <cell r="J375">
            <v>62.7926</v>
          </cell>
          <cell r="K375">
            <v>529.85</v>
          </cell>
          <cell r="L375">
            <v>29.844000000000001</v>
          </cell>
          <cell r="M375">
            <v>5.1044999999999998</v>
          </cell>
          <cell r="N375">
            <v>592.91279999999995</v>
          </cell>
          <cell r="O375">
            <v>28.064699999999998</v>
          </cell>
          <cell r="P375">
            <v>24.116299999999999</v>
          </cell>
          <cell r="Q375">
            <v>331.71609999999998</v>
          </cell>
          <cell r="R375">
            <v>3.5276000000000001</v>
          </cell>
          <cell r="S375">
            <v>830.48590000000002</v>
          </cell>
          <cell r="T375">
            <v>132.46250000000001</v>
          </cell>
          <cell r="U375">
            <v>40.474699999999999</v>
          </cell>
          <cell r="V375">
            <v>211.89580000000001</v>
          </cell>
          <cell r="W375">
            <v>238.75120000000001</v>
          </cell>
          <cell r="X375">
            <v>58.7256</v>
          </cell>
          <cell r="Y375">
            <v>133.59559999999999</v>
          </cell>
          <cell r="Z375">
            <v>2.3292000000000002</v>
          </cell>
          <cell r="AA375">
            <v>1.7581</v>
          </cell>
          <cell r="AB375">
            <v>286.37119999999999</v>
          </cell>
          <cell r="AC375">
            <v>10.9153</v>
          </cell>
          <cell r="AD375">
            <v>3.6799999999999999E-2</v>
          </cell>
          <cell r="AE375">
            <v>10.189399999999999</v>
          </cell>
          <cell r="AF375">
            <v>19.045500000000001</v>
          </cell>
          <cell r="AG375">
            <v>0.77010000000000001</v>
          </cell>
          <cell r="AH375">
            <v>78.536500000000004</v>
          </cell>
          <cell r="AI375">
            <v>71.187100000000001</v>
          </cell>
          <cell r="AJ375">
            <v>14.6097</v>
          </cell>
          <cell r="AK375">
            <v>50.203899999999997</v>
          </cell>
          <cell r="AL375">
            <v>314.89429999999999</v>
          </cell>
          <cell r="AM375">
            <v>40.488799999999998</v>
          </cell>
          <cell r="AN375">
            <v>466.95679999999999</v>
          </cell>
          <cell r="AO375">
            <v>665.29049999999995</v>
          </cell>
        </row>
        <row r="376">
          <cell r="C376">
            <v>270.2296</v>
          </cell>
          <cell r="D376">
            <v>33.935099999999998</v>
          </cell>
          <cell r="E376">
            <v>767.39</v>
          </cell>
          <cell r="F376">
            <v>11.1243</v>
          </cell>
          <cell r="G376">
            <v>115.7556</v>
          </cell>
          <cell r="H376">
            <v>3.3099999999999997E-2</v>
          </cell>
          <cell r="I376">
            <v>13.703799999999999</v>
          </cell>
          <cell r="J376">
            <v>62.7926</v>
          </cell>
          <cell r="K376">
            <v>529.85</v>
          </cell>
          <cell r="L376">
            <v>29.844000000000001</v>
          </cell>
          <cell r="M376">
            <v>5.1044999999999998</v>
          </cell>
          <cell r="N376">
            <v>592.91279999999995</v>
          </cell>
          <cell r="O376">
            <v>28.064699999999998</v>
          </cell>
          <cell r="P376">
            <v>24.116299999999999</v>
          </cell>
          <cell r="Q376">
            <v>331.71609999999998</v>
          </cell>
          <cell r="R376">
            <v>3.5276000000000001</v>
          </cell>
          <cell r="S376">
            <v>830.48590000000002</v>
          </cell>
          <cell r="T376">
            <v>132.46250000000001</v>
          </cell>
          <cell r="U376">
            <v>40.474699999999999</v>
          </cell>
          <cell r="V376">
            <v>211.89580000000001</v>
          </cell>
          <cell r="W376">
            <v>238.75120000000001</v>
          </cell>
          <cell r="X376">
            <v>58.7256</v>
          </cell>
          <cell r="Y376">
            <v>133.59559999999999</v>
          </cell>
          <cell r="Z376">
            <v>2.3292000000000002</v>
          </cell>
          <cell r="AA376">
            <v>1.7581</v>
          </cell>
          <cell r="AB376">
            <v>286.37119999999999</v>
          </cell>
          <cell r="AC376">
            <v>10.9153</v>
          </cell>
          <cell r="AD376">
            <v>3.6799999999999999E-2</v>
          </cell>
          <cell r="AE376">
            <v>10.189399999999999</v>
          </cell>
          <cell r="AF376">
            <v>19.045500000000001</v>
          </cell>
          <cell r="AG376">
            <v>0.77010000000000001</v>
          </cell>
          <cell r="AH376">
            <v>78.536500000000004</v>
          </cell>
          <cell r="AI376">
            <v>71.187100000000001</v>
          </cell>
          <cell r="AJ376">
            <v>14.6097</v>
          </cell>
          <cell r="AK376">
            <v>50.203899999999997</v>
          </cell>
          <cell r="AL376">
            <v>314.89429999999999</v>
          </cell>
          <cell r="AM376">
            <v>40.488799999999998</v>
          </cell>
          <cell r="AN376">
            <v>466.95679999999999</v>
          </cell>
          <cell r="AO376">
            <v>665.29049999999995</v>
          </cell>
        </row>
        <row r="377">
          <cell r="C377">
            <v>270.2296</v>
          </cell>
          <cell r="D377">
            <v>33.935099999999998</v>
          </cell>
          <cell r="E377">
            <v>767.39</v>
          </cell>
          <cell r="F377">
            <v>11.1243</v>
          </cell>
          <cell r="G377">
            <v>115.7556</v>
          </cell>
          <cell r="H377">
            <v>3.3099999999999997E-2</v>
          </cell>
          <cell r="I377">
            <v>13.703799999999999</v>
          </cell>
          <cell r="J377">
            <v>62.7926</v>
          </cell>
          <cell r="K377">
            <v>529.85</v>
          </cell>
          <cell r="L377">
            <v>29.844000000000001</v>
          </cell>
          <cell r="M377">
            <v>5.1044999999999998</v>
          </cell>
          <cell r="N377">
            <v>592.91279999999995</v>
          </cell>
          <cell r="O377">
            <v>28.064699999999998</v>
          </cell>
          <cell r="P377">
            <v>24.116299999999999</v>
          </cell>
          <cell r="Q377">
            <v>331.71609999999998</v>
          </cell>
          <cell r="R377">
            <v>3.5276000000000001</v>
          </cell>
          <cell r="S377">
            <v>830.48590000000002</v>
          </cell>
          <cell r="T377">
            <v>132.46250000000001</v>
          </cell>
          <cell r="U377">
            <v>40.474699999999999</v>
          </cell>
          <cell r="V377">
            <v>211.89580000000001</v>
          </cell>
          <cell r="W377">
            <v>238.75120000000001</v>
          </cell>
          <cell r="X377">
            <v>58.7256</v>
          </cell>
          <cell r="Y377">
            <v>133.59559999999999</v>
          </cell>
          <cell r="Z377">
            <v>2.3292000000000002</v>
          </cell>
          <cell r="AA377">
            <v>1.7581</v>
          </cell>
          <cell r="AB377">
            <v>286.37119999999999</v>
          </cell>
          <cell r="AC377">
            <v>10.9153</v>
          </cell>
          <cell r="AD377">
            <v>3.6799999999999999E-2</v>
          </cell>
          <cell r="AE377">
            <v>10.189399999999999</v>
          </cell>
          <cell r="AF377">
            <v>19.045500000000001</v>
          </cell>
          <cell r="AG377">
            <v>0.77010000000000001</v>
          </cell>
          <cell r="AH377">
            <v>78.536500000000004</v>
          </cell>
          <cell r="AI377">
            <v>71.187100000000001</v>
          </cell>
          <cell r="AJ377">
            <v>14.6097</v>
          </cell>
          <cell r="AK377">
            <v>50.203899999999997</v>
          </cell>
          <cell r="AL377">
            <v>314.89429999999999</v>
          </cell>
          <cell r="AM377">
            <v>40.488799999999998</v>
          </cell>
          <cell r="AN377">
            <v>466.95679999999999</v>
          </cell>
          <cell r="AO377">
            <v>665.29049999999995</v>
          </cell>
        </row>
        <row r="378">
          <cell r="C378">
            <v>272.26671612903226</v>
          </cell>
          <cell r="D378">
            <v>34.290299999999995</v>
          </cell>
          <cell r="E378">
            <v>761.7554612903225</v>
          </cell>
          <cell r="F378">
            <v>11.142616129032257</v>
          </cell>
          <cell r="G378">
            <v>116.96725161290323</v>
          </cell>
          <cell r="H378">
            <v>3.3712903225806432E-2</v>
          </cell>
          <cell r="I378">
            <v>13.847235483870966</v>
          </cell>
          <cell r="J378">
            <v>63.397361290322578</v>
          </cell>
          <cell r="K378">
            <v>529.42774193548382</v>
          </cell>
          <cell r="L378">
            <v>30.156377419354843</v>
          </cell>
          <cell r="M378">
            <v>5.0612709677419359</v>
          </cell>
          <cell r="N378">
            <v>599.1191838709675</v>
          </cell>
          <cell r="O378">
            <v>28.358441935483871</v>
          </cell>
          <cell r="P378">
            <v>24.368751612903225</v>
          </cell>
          <cell r="Q378">
            <v>335.15015483870962</v>
          </cell>
          <cell r="R378">
            <v>3.5416645161290328</v>
          </cell>
          <cell r="S378">
            <v>837.36914838709674</v>
          </cell>
          <cell r="T378">
            <v>132.35693548387096</v>
          </cell>
          <cell r="U378">
            <v>40.453719354838718</v>
          </cell>
          <cell r="V378">
            <v>214.11380000000005</v>
          </cell>
          <cell r="W378">
            <v>241.25038064516116</v>
          </cell>
          <cell r="X378">
            <v>59.091674193548386</v>
          </cell>
          <cell r="Y378">
            <v>131.64109032258065</v>
          </cell>
          <cell r="Z378">
            <v>2.3535451612903229</v>
          </cell>
          <cell r="AA378">
            <v>1.7598451612903228</v>
          </cell>
          <cell r="AB378">
            <v>288.24001935483864</v>
          </cell>
          <cell r="AC378">
            <v>10.948522580645157</v>
          </cell>
          <cell r="AD378">
            <v>3.6329032258064518E-2</v>
          </cell>
          <cell r="AE378">
            <v>10.181303225806451</v>
          </cell>
          <cell r="AF378">
            <v>19.064538709677418</v>
          </cell>
          <cell r="AG378">
            <v>0.77284193548387115</v>
          </cell>
          <cell r="AH378">
            <v>79.358587096774215</v>
          </cell>
          <cell r="AI378">
            <v>71.932248387096791</v>
          </cell>
          <cell r="AJ378">
            <v>14.502264516129035</v>
          </cell>
          <cell r="AK378">
            <v>49.995045161290321</v>
          </cell>
          <cell r="AL378">
            <v>320.01139354838716</v>
          </cell>
          <cell r="AM378">
            <v>41.627270967741943</v>
          </cell>
          <cell r="AN378">
            <v>471.84471612903224</v>
          </cell>
          <cell r="AO378">
            <v>669.23043225806441</v>
          </cell>
        </row>
      </sheetData>
      <sheetData sheetId="3" refreshError="1">
        <row r="1">
          <cell r="C1" t="str">
            <v>AUD</v>
          </cell>
          <cell r="D1" t="str">
            <v>ATS</v>
          </cell>
          <cell r="E1" t="str">
            <v>GBP</v>
          </cell>
          <cell r="F1" t="str">
            <v>AZM</v>
          </cell>
          <cell r="G1" t="str">
            <v>BEF</v>
          </cell>
          <cell r="H1" t="str">
            <v>BYR</v>
          </cell>
          <cell r="I1" t="str">
            <v>GRD</v>
          </cell>
          <cell r="J1" t="str">
            <v>DKK</v>
          </cell>
          <cell r="K1" t="str">
            <v>USD</v>
          </cell>
          <cell r="L1" t="str">
            <v>EEK</v>
          </cell>
          <cell r="M1" t="str">
            <v>ISK</v>
          </cell>
          <cell r="N1" t="str">
            <v>IEP</v>
          </cell>
          <cell r="O1" t="str">
            <v>ESP</v>
          </cell>
          <cell r="P1" t="str">
            <v>ITL</v>
          </cell>
          <cell r="Q1" t="str">
            <v>CAD</v>
          </cell>
          <cell r="R1" t="str">
            <v>KZT</v>
          </cell>
          <cell r="S1" t="str">
            <v>LVL</v>
          </cell>
          <cell r="T1" t="str">
            <v>LTL</v>
          </cell>
          <cell r="U1" t="str">
            <v>MDL</v>
          </cell>
          <cell r="V1" t="str">
            <v>NLG</v>
          </cell>
          <cell r="W1" t="str">
            <v>DEM</v>
          </cell>
          <cell r="X1" t="str">
            <v>NOK</v>
          </cell>
          <cell r="Y1" t="str">
            <v>PLN</v>
          </cell>
          <cell r="Z1" t="str">
            <v>PTE</v>
          </cell>
          <cell r="AA1" t="str">
            <v>RUR</v>
          </cell>
          <cell r="AB1" t="str">
            <v>SGD</v>
          </cell>
          <cell r="AC1" t="str">
            <v>SKK</v>
          </cell>
          <cell r="AD1" t="str">
            <v>TRL</v>
          </cell>
          <cell r="AE1" t="str">
            <v>TMM</v>
          </cell>
          <cell r="AF1" t="str">
            <v>HUF</v>
          </cell>
          <cell r="AG1" t="str">
            <v>UZS</v>
          </cell>
          <cell r="AH1" t="str">
            <v>FIM</v>
          </cell>
          <cell r="AI1" t="str">
            <v>FRF</v>
          </cell>
          <cell r="AJ1" t="str">
            <v>CZK</v>
          </cell>
          <cell r="AK1" t="str">
            <v>SEK</v>
          </cell>
          <cell r="AL1" t="str">
            <v>CHF</v>
          </cell>
          <cell r="AM1" t="str">
            <v>JPY</v>
          </cell>
          <cell r="AN1" t="str">
            <v>EUR</v>
          </cell>
          <cell r="AO1" t="str">
            <v>XDR</v>
          </cell>
        </row>
        <row r="2">
          <cell r="B2" t="str">
            <v>січень</v>
          </cell>
        </row>
        <row r="3">
          <cell r="B3" t="str">
            <v>січень</v>
          </cell>
        </row>
        <row r="4">
          <cell r="B4" t="str">
            <v>січень</v>
          </cell>
        </row>
        <row r="5">
          <cell r="B5" t="str">
            <v>січень</v>
          </cell>
        </row>
        <row r="6">
          <cell r="B6" t="str">
            <v>січень</v>
          </cell>
        </row>
        <row r="7">
          <cell r="B7" t="str">
            <v>січень</v>
          </cell>
        </row>
        <row r="8">
          <cell r="B8" t="str">
            <v>січень</v>
          </cell>
        </row>
        <row r="9">
          <cell r="B9" t="str">
            <v>січень</v>
          </cell>
        </row>
        <row r="10">
          <cell r="B10" t="str">
            <v>січень</v>
          </cell>
        </row>
        <row r="11">
          <cell r="B11" t="str">
            <v>січень</v>
          </cell>
        </row>
        <row r="12">
          <cell r="B12" t="str">
            <v>січень</v>
          </cell>
        </row>
        <row r="13">
          <cell r="B13" t="str">
            <v>січень</v>
          </cell>
        </row>
        <row r="14">
          <cell r="B14" t="str">
            <v>січень</v>
          </cell>
        </row>
        <row r="15">
          <cell r="B15" t="str">
            <v>січень</v>
          </cell>
        </row>
        <row r="16">
          <cell r="B16" t="str">
            <v>січень</v>
          </cell>
        </row>
        <row r="17">
          <cell r="B17" t="str">
            <v>січень</v>
          </cell>
        </row>
        <row r="18">
          <cell r="B18" t="str">
            <v>січень</v>
          </cell>
        </row>
        <row r="19">
          <cell r="B19" t="str">
            <v>січень</v>
          </cell>
        </row>
        <row r="20">
          <cell r="B20" t="str">
            <v>січень</v>
          </cell>
        </row>
        <row r="21">
          <cell r="B21" t="str">
            <v>січень</v>
          </cell>
        </row>
        <row r="22">
          <cell r="B22" t="str">
            <v>січень</v>
          </cell>
        </row>
        <row r="23">
          <cell r="B23" t="str">
            <v>січень</v>
          </cell>
        </row>
        <row r="24">
          <cell r="B24" t="str">
            <v>січень</v>
          </cell>
        </row>
        <row r="25">
          <cell r="B25" t="str">
            <v>січень</v>
          </cell>
        </row>
        <row r="26">
          <cell r="B26" t="str">
            <v>січень</v>
          </cell>
        </row>
        <row r="27">
          <cell r="B27" t="str">
            <v>січень</v>
          </cell>
        </row>
        <row r="28">
          <cell r="B28" t="str">
            <v>січень</v>
          </cell>
        </row>
        <row r="29">
          <cell r="B29" t="str">
            <v>січень</v>
          </cell>
        </row>
        <row r="30">
          <cell r="B30" t="str">
            <v>січень</v>
          </cell>
        </row>
        <row r="31">
          <cell r="B31" t="str">
            <v>січень</v>
          </cell>
        </row>
        <row r="32">
          <cell r="B32" t="str">
            <v>січень</v>
          </cell>
        </row>
        <row r="33">
          <cell r="B33" t="str">
            <v>січень середнє</v>
          </cell>
        </row>
        <row r="34">
          <cell r="B34" t="str">
            <v>лютий</v>
          </cell>
        </row>
        <row r="35">
          <cell r="B35" t="str">
            <v>лютий</v>
          </cell>
        </row>
        <row r="36">
          <cell r="B36" t="str">
            <v>лютий</v>
          </cell>
        </row>
        <row r="37">
          <cell r="B37" t="str">
            <v>лютий</v>
          </cell>
        </row>
        <row r="38">
          <cell r="B38" t="str">
            <v>лютий</v>
          </cell>
        </row>
        <row r="39">
          <cell r="B39" t="str">
            <v>лютий</v>
          </cell>
        </row>
        <row r="40">
          <cell r="B40" t="str">
            <v>лютий</v>
          </cell>
        </row>
        <row r="41">
          <cell r="B41" t="str">
            <v>лютий</v>
          </cell>
        </row>
        <row r="42">
          <cell r="B42" t="str">
            <v>лютий</v>
          </cell>
        </row>
        <row r="43">
          <cell r="B43" t="str">
            <v>лютий</v>
          </cell>
        </row>
        <row r="44">
          <cell r="B44" t="str">
            <v>лютий</v>
          </cell>
        </row>
        <row r="45">
          <cell r="B45" t="str">
            <v>лютий</v>
          </cell>
        </row>
        <row r="46">
          <cell r="B46" t="str">
            <v>лютий</v>
          </cell>
        </row>
        <row r="47">
          <cell r="B47" t="str">
            <v>лютий</v>
          </cell>
        </row>
        <row r="48">
          <cell r="B48" t="str">
            <v>лютий</v>
          </cell>
        </row>
        <row r="49">
          <cell r="B49" t="str">
            <v>лютий</v>
          </cell>
        </row>
        <row r="50">
          <cell r="B50" t="str">
            <v>лютий</v>
          </cell>
        </row>
        <row r="51">
          <cell r="B51" t="str">
            <v>лютий</v>
          </cell>
        </row>
        <row r="52">
          <cell r="B52" t="str">
            <v>лютий</v>
          </cell>
        </row>
        <row r="53">
          <cell r="B53" t="str">
            <v>лютий</v>
          </cell>
        </row>
        <row r="54">
          <cell r="B54" t="str">
            <v>лютий</v>
          </cell>
        </row>
        <row r="55">
          <cell r="B55" t="str">
            <v>лютий</v>
          </cell>
        </row>
        <row r="56">
          <cell r="B56" t="str">
            <v>лютий</v>
          </cell>
        </row>
        <row r="57">
          <cell r="B57" t="str">
            <v>лютий</v>
          </cell>
        </row>
        <row r="58">
          <cell r="B58" t="str">
            <v>лютий</v>
          </cell>
        </row>
        <row r="59">
          <cell r="B59" t="str">
            <v>лютий</v>
          </cell>
        </row>
        <row r="60">
          <cell r="B60" t="str">
            <v>лютий</v>
          </cell>
        </row>
        <row r="61">
          <cell r="B61" t="str">
            <v>лютий</v>
          </cell>
        </row>
        <row r="62">
          <cell r="B62" t="str">
            <v>лютий середнє</v>
          </cell>
        </row>
        <row r="63">
          <cell r="B63" t="str">
            <v>березень</v>
          </cell>
        </row>
        <row r="64">
          <cell r="B64" t="str">
            <v>березень</v>
          </cell>
        </row>
        <row r="65">
          <cell r="B65" t="str">
            <v>березень</v>
          </cell>
        </row>
        <row r="66">
          <cell r="B66" t="str">
            <v>березень</v>
          </cell>
        </row>
        <row r="67">
          <cell r="B67" t="str">
            <v>березень</v>
          </cell>
        </row>
        <row r="68">
          <cell r="B68" t="str">
            <v>березень</v>
          </cell>
        </row>
        <row r="69">
          <cell r="B69" t="str">
            <v>березень</v>
          </cell>
        </row>
        <row r="70">
          <cell r="B70" t="str">
            <v>березень</v>
          </cell>
        </row>
        <row r="71">
          <cell r="B71" t="str">
            <v>березень</v>
          </cell>
        </row>
        <row r="72">
          <cell r="B72" t="str">
            <v>березень</v>
          </cell>
        </row>
        <row r="73">
          <cell r="B73" t="str">
            <v>березень</v>
          </cell>
        </row>
        <row r="74">
          <cell r="B74" t="str">
            <v>березень</v>
          </cell>
        </row>
        <row r="75">
          <cell r="B75" t="str">
            <v>березень</v>
          </cell>
        </row>
        <row r="76">
          <cell r="B76" t="str">
            <v>березень</v>
          </cell>
        </row>
        <row r="77">
          <cell r="B77" t="str">
            <v>березень</v>
          </cell>
        </row>
        <row r="78">
          <cell r="B78" t="str">
            <v>березень</v>
          </cell>
        </row>
        <row r="79">
          <cell r="B79" t="str">
            <v>березень</v>
          </cell>
        </row>
        <row r="80">
          <cell r="B80" t="str">
            <v>березень</v>
          </cell>
        </row>
        <row r="81">
          <cell r="B81" t="str">
            <v>березень</v>
          </cell>
        </row>
        <row r="82">
          <cell r="B82" t="str">
            <v>березень</v>
          </cell>
        </row>
        <row r="83">
          <cell r="B83" t="str">
            <v>березень</v>
          </cell>
        </row>
        <row r="84">
          <cell r="B84" t="str">
            <v>березень</v>
          </cell>
        </row>
        <row r="85">
          <cell r="B85" t="str">
            <v>березень</v>
          </cell>
        </row>
        <row r="86">
          <cell r="B86" t="str">
            <v>березень</v>
          </cell>
        </row>
        <row r="87">
          <cell r="B87" t="str">
            <v>березень</v>
          </cell>
        </row>
        <row r="88">
          <cell r="B88" t="str">
            <v>березень</v>
          </cell>
        </row>
        <row r="89">
          <cell r="B89" t="str">
            <v>березень</v>
          </cell>
        </row>
        <row r="90">
          <cell r="B90" t="str">
            <v>березень</v>
          </cell>
        </row>
        <row r="91">
          <cell r="B91" t="str">
            <v>березень</v>
          </cell>
        </row>
        <row r="92">
          <cell r="B92" t="str">
            <v>березень</v>
          </cell>
        </row>
        <row r="93">
          <cell r="B93" t="str">
            <v>березень</v>
          </cell>
        </row>
        <row r="94">
          <cell r="B94" t="str">
            <v>березень середнє</v>
          </cell>
        </row>
        <row r="95">
          <cell r="B95" t="str">
            <v>квітень</v>
          </cell>
        </row>
        <row r="96">
          <cell r="B96" t="str">
            <v>квітень</v>
          </cell>
        </row>
        <row r="97">
          <cell r="B97" t="str">
            <v>квітень</v>
          </cell>
        </row>
        <row r="98">
          <cell r="B98" t="str">
            <v>квітень</v>
          </cell>
        </row>
        <row r="99">
          <cell r="B99" t="str">
            <v>квітень</v>
          </cell>
        </row>
        <row r="100">
          <cell r="B100" t="str">
            <v>квітень</v>
          </cell>
        </row>
        <row r="101">
          <cell r="B101" t="str">
            <v>квітень</v>
          </cell>
        </row>
        <row r="102">
          <cell r="B102" t="str">
            <v>квітень</v>
          </cell>
        </row>
        <row r="103">
          <cell r="B103" t="str">
            <v>квітень</v>
          </cell>
        </row>
        <row r="104">
          <cell r="B104" t="str">
            <v>квітень</v>
          </cell>
        </row>
        <row r="105">
          <cell r="B105" t="str">
            <v>квітень</v>
          </cell>
        </row>
        <row r="106">
          <cell r="B106" t="str">
            <v>квітень</v>
          </cell>
        </row>
        <row r="107">
          <cell r="B107" t="str">
            <v>квітень</v>
          </cell>
        </row>
        <row r="108">
          <cell r="B108" t="str">
            <v>квітень</v>
          </cell>
        </row>
        <row r="109">
          <cell r="B109" t="str">
            <v>квітень</v>
          </cell>
        </row>
        <row r="110">
          <cell r="B110" t="str">
            <v>квітень</v>
          </cell>
        </row>
        <row r="111">
          <cell r="B111" t="str">
            <v>квітень</v>
          </cell>
        </row>
        <row r="112">
          <cell r="B112" t="str">
            <v>квітень</v>
          </cell>
        </row>
        <row r="113">
          <cell r="B113" t="str">
            <v>квітень</v>
          </cell>
        </row>
        <row r="114">
          <cell r="B114" t="str">
            <v>квітень</v>
          </cell>
        </row>
        <row r="115">
          <cell r="B115" t="str">
            <v>квітень</v>
          </cell>
        </row>
        <row r="116">
          <cell r="B116" t="str">
            <v>квітень</v>
          </cell>
        </row>
        <row r="117">
          <cell r="B117" t="str">
            <v>квітень</v>
          </cell>
        </row>
        <row r="118">
          <cell r="B118" t="str">
            <v>квітень</v>
          </cell>
        </row>
        <row r="119">
          <cell r="B119" t="str">
            <v>квітень</v>
          </cell>
        </row>
        <row r="120">
          <cell r="B120" t="str">
            <v>квітень</v>
          </cell>
        </row>
        <row r="121">
          <cell r="B121" t="str">
            <v>квітень</v>
          </cell>
        </row>
        <row r="122">
          <cell r="B122" t="str">
            <v>квітень</v>
          </cell>
        </row>
        <row r="123">
          <cell r="B123" t="str">
            <v>квітень</v>
          </cell>
        </row>
        <row r="124">
          <cell r="B124" t="str">
            <v>квітень</v>
          </cell>
        </row>
        <row r="125">
          <cell r="B125" t="str">
            <v>квітень середнє</v>
          </cell>
        </row>
        <row r="126">
          <cell r="B126" t="str">
            <v>травень</v>
          </cell>
        </row>
        <row r="127">
          <cell r="B127" t="str">
            <v>травень</v>
          </cell>
        </row>
        <row r="128">
          <cell r="B128" t="str">
            <v>травень</v>
          </cell>
        </row>
        <row r="129">
          <cell r="B129" t="str">
            <v>травень</v>
          </cell>
        </row>
        <row r="130">
          <cell r="B130" t="str">
            <v>травень</v>
          </cell>
        </row>
        <row r="131">
          <cell r="B131" t="str">
            <v>травень</v>
          </cell>
        </row>
        <row r="132">
          <cell r="B132" t="str">
            <v>травень</v>
          </cell>
        </row>
        <row r="133">
          <cell r="B133" t="str">
            <v>травень</v>
          </cell>
        </row>
        <row r="134">
          <cell r="B134" t="str">
            <v>травень</v>
          </cell>
        </row>
        <row r="135">
          <cell r="B135" t="str">
            <v>травень</v>
          </cell>
        </row>
        <row r="136">
          <cell r="B136" t="str">
            <v>травень</v>
          </cell>
        </row>
        <row r="137">
          <cell r="B137" t="str">
            <v>травень</v>
          </cell>
        </row>
        <row r="138">
          <cell r="B138" t="str">
            <v>травень</v>
          </cell>
        </row>
        <row r="139">
          <cell r="B139" t="str">
            <v>травень</v>
          </cell>
        </row>
        <row r="140">
          <cell r="B140" t="str">
            <v>травень</v>
          </cell>
        </row>
        <row r="141">
          <cell r="B141" t="str">
            <v>травень</v>
          </cell>
        </row>
        <row r="142">
          <cell r="B142" t="str">
            <v>травень</v>
          </cell>
        </row>
        <row r="143">
          <cell r="B143" t="str">
            <v>травень</v>
          </cell>
        </row>
        <row r="144">
          <cell r="B144" t="str">
            <v>травень</v>
          </cell>
        </row>
        <row r="145">
          <cell r="B145" t="str">
            <v>травень</v>
          </cell>
        </row>
        <row r="146">
          <cell r="B146" t="str">
            <v>травень</v>
          </cell>
        </row>
        <row r="147">
          <cell r="B147" t="str">
            <v>травень</v>
          </cell>
        </row>
        <row r="148">
          <cell r="B148" t="str">
            <v>травень</v>
          </cell>
        </row>
        <row r="149">
          <cell r="B149" t="str">
            <v>травень</v>
          </cell>
        </row>
        <row r="150">
          <cell r="B150" t="str">
            <v>травень</v>
          </cell>
        </row>
        <row r="151">
          <cell r="B151" t="str">
            <v>травень</v>
          </cell>
        </row>
        <row r="152">
          <cell r="B152" t="str">
            <v>травень</v>
          </cell>
        </row>
        <row r="153">
          <cell r="B153" t="str">
            <v>травень</v>
          </cell>
        </row>
        <row r="154">
          <cell r="B154" t="str">
            <v>травень</v>
          </cell>
        </row>
        <row r="155">
          <cell r="B155" t="str">
            <v>травень</v>
          </cell>
        </row>
        <row r="156">
          <cell r="B156" t="str">
            <v>травень</v>
          </cell>
        </row>
        <row r="157">
          <cell r="B157" t="str">
            <v>травень середнє</v>
          </cell>
        </row>
        <row r="158">
          <cell r="B158" t="str">
            <v>червень</v>
          </cell>
        </row>
        <row r="159">
          <cell r="B159" t="str">
            <v>червень</v>
          </cell>
        </row>
        <row r="160">
          <cell r="B160" t="str">
            <v>червень</v>
          </cell>
        </row>
        <row r="161">
          <cell r="B161" t="str">
            <v>червень</v>
          </cell>
        </row>
        <row r="162">
          <cell r="B162" t="str">
            <v>червень</v>
          </cell>
        </row>
        <row r="163">
          <cell r="B163" t="str">
            <v>червень</v>
          </cell>
        </row>
        <row r="164">
          <cell r="B164" t="str">
            <v>червень</v>
          </cell>
        </row>
        <row r="165">
          <cell r="B165" t="str">
            <v>червень</v>
          </cell>
        </row>
        <row r="166">
          <cell r="B166" t="str">
            <v>червень</v>
          </cell>
        </row>
        <row r="167">
          <cell r="B167" t="str">
            <v>червень</v>
          </cell>
        </row>
        <row r="168">
          <cell r="B168" t="str">
            <v>червень</v>
          </cell>
        </row>
        <row r="169">
          <cell r="B169" t="str">
            <v>червень</v>
          </cell>
        </row>
        <row r="170">
          <cell r="B170" t="str">
            <v>червень</v>
          </cell>
        </row>
        <row r="171">
          <cell r="B171" t="str">
            <v>червень</v>
          </cell>
        </row>
        <row r="172">
          <cell r="B172" t="str">
            <v>червень</v>
          </cell>
        </row>
        <row r="173">
          <cell r="B173" t="str">
            <v>червень</v>
          </cell>
        </row>
        <row r="174">
          <cell r="B174" t="str">
            <v>червень</v>
          </cell>
        </row>
        <row r="175">
          <cell r="B175" t="str">
            <v>червень</v>
          </cell>
        </row>
        <row r="176">
          <cell r="B176" t="str">
            <v>червень</v>
          </cell>
        </row>
        <row r="177">
          <cell r="B177" t="str">
            <v>червень</v>
          </cell>
        </row>
        <row r="178">
          <cell r="B178" t="str">
            <v>червень</v>
          </cell>
        </row>
        <row r="179">
          <cell r="B179" t="str">
            <v>червень</v>
          </cell>
        </row>
        <row r="180">
          <cell r="B180" t="str">
            <v>червень</v>
          </cell>
        </row>
        <row r="181">
          <cell r="B181" t="str">
            <v>червень</v>
          </cell>
        </row>
        <row r="182">
          <cell r="B182" t="str">
            <v>червень</v>
          </cell>
        </row>
        <row r="183">
          <cell r="B183" t="str">
            <v>червень</v>
          </cell>
        </row>
        <row r="184">
          <cell r="B184" t="str">
            <v>червень</v>
          </cell>
        </row>
        <row r="185">
          <cell r="B185" t="str">
            <v>червень</v>
          </cell>
        </row>
        <row r="186">
          <cell r="B186" t="str">
            <v>червень</v>
          </cell>
        </row>
        <row r="187">
          <cell r="B187" t="str">
            <v>червень</v>
          </cell>
        </row>
        <row r="188">
          <cell r="B188" t="str">
            <v>червень середнє</v>
          </cell>
        </row>
        <row r="189">
          <cell r="B189" t="str">
            <v>липень</v>
          </cell>
        </row>
        <row r="190">
          <cell r="B190" t="str">
            <v>липень</v>
          </cell>
        </row>
        <row r="191">
          <cell r="B191" t="str">
            <v>липень</v>
          </cell>
        </row>
        <row r="192">
          <cell r="B192" t="str">
            <v>липень</v>
          </cell>
        </row>
        <row r="193">
          <cell r="B193" t="str">
            <v>липень</v>
          </cell>
        </row>
        <row r="194">
          <cell r="B194" t="str">
            <v>липень</v>
          </cell>
        </row>
        <row r="195">
          <cell r="B195" t="str">
            <v>липень</v>
          </cell>
        </row>
        <row r="196">
          <cell r="B196" t="str">
            <v>липень</v>
          </cell>
        </row>
        <row r="197">
          <cell r="B197" t="str">
            <v>липень</v>
          </cell>
        </row>
        <row r="198">
          <cell r="B198" t="str">
            <v>липень</v>
          </cell>
        </row>
        <row r="199">
          <cell r="B199" t="str">
            <v>липень</v>
          </cell>
        </row>
        <row r="200">
          <cell r="B200" t="str">
            <v>липень</v>
          </cell>
        </row>
        <row r="201">
          <cell r="B201" t="str">
            <v>липень</v>
          </cell>
        </row>
        <row r="202">
          <cell r="B202" t="str">
            <v>липень</v>
          </cell>
        </row>
        <row r="203">
          <cell r="B203" t="str">
            <v>липень</v>
          </cell>
        </row>
        <row r="204">
          <cell r="B204" t="str">
            <v>липень</v>
          </cell>
        </row>
        <row r="205">
          <cell r="B205" t="str">
            <v>липень</v>
          </cell>
        </row>
        <row r="206">
          <cell r="B206" t="str">
            <v>липень</v>
          </cell>
        </row>
        <row r="207">
          <cell r="B207" t="str">
            <v>липень</v>
          </cell>
        </row>
        <row r="208">
          <cell r="B208" t="str">
            <v>липень</v>
          </cell>
        </row>
        <row r="209">
          <cell r="B209" t="str">
            <v>липень</v>
          </cell>
        </row>
        <row r="210">
          <cell r="B210" t="str">
            <v>липень</v>
          </cell>
        </row>
        <row r="211">
          <cell r="B211" t="str">
            <v>липень</v>
          </cell>
        </row>
        <row r="212">
          <cell r="B212" t="str">
            <v>липень</v>
          </cell>
        </row>
        <row r="213">
          <cell r="B213" t="str">
            <v>липень</v>
          </cell>
        </row>
        <row r="214">
          <cell r="B214" t="str">
            <v>липень</v>
          </cell>
        </row>
        <row r="215">
          <cell r="B215" t="str">
            <v>липень</v>
          </cell>
        </row>
        <row r="216">
          <cell r="B216" t="str">
            <v>липень</v>
          </cell>
        </row>
        <row r="217">
          <cell r="B217" t="str">
            <v>липень</v>
          </cell>
        </row>
        <row r="218">
          <cell r="B218" t="str">
            <v>липень</v>
          </cell>
        </row>
        <row r="219">
          <cell r="B219" t="str">
            <v>липень</v>
          </cell>
        </row>
        <row r="220">
          <cell r="B220" t="str">
            <v>липень середнє</v>
          </cell>
        </row>
        <row r="221">
          <cell r="B221" t="str">
            <v>серпень</v>
          </cell>
        </row>
        <row r="222">
          <cell r="B222" t="str">
            <v>серпень</v>
          </cell>
        </row>
        <row r="223">
          <cell r="B223" t="str">
            <v>серпень</v>
          </cell>
        </row>
        <row r="224">
          <cell r="B224" t="str">
            <v>серпень</v>
          </cell>
        </row>
        <row r="225">
          <cell r="B225" t="str">
            <v>серпень</v>
          </cell>
        </row>
        <row r="226">
          <cell r="B226" t="str">
            <v>серпень</v>
          </cell>
        </row>
        <row r="227">
          <cell r="B227" t="str">
            <v>серпень</v>
          </cell>
        </row>
        <row r="228">
          <cell r="B228" t="str">
            <v>серпень</v>
          </cell>
        </row>
        <row r="229">
          <cell r="B229" t="str">
            <v>серпень</v>
          </cell>
        </row>
        <row r="230">
          <cell r="B230" t="str">
            <v>серпень</v>
          </cell>
        </row>
        <row r="231">
          <cell r="B231" t="str">
            <v>серпень</v>
          </cell>
        </row>
        <row r="232">
          <cell r="B232" t="str">
            <v>серпень</v>
          </cell>
        </row>
        <row r="233">
          <cell r="B233" t="str">
            <v>серпень</v>
          </cell>
        </row>
        <row r="234">
          <cell r="B234" t="str">
            <v>серпень</v>
          </cell>
        </row>
        <row r="235">
          <cell r="B235" t="str">
            <v>серпень</v>
          </cell>
        </row>
        <row r="236">
          <cell r="B236" t="str">
            <v>серпень</v>
          </cell>
        </row>
        <row r="237">
          <cell r="B237" t="str">
            <v>серпень</v>
          </cell>
        </row>
        <row r="238">
          <cell r="B238" t="str">
            <v>серпень</v>
          </cell>
        </row>
        <row r="239">
          <cell r="B239" t="str">
            <v>серпень</v>
          </cell>
        </row>
        <row r="240">
          <cell r="B240" t="str">
            <v>серпень</v>
          </cell>
        </row>
        <row r="241">
          <cell r="B241" t="str">
            <v>серпень</v>
          </cell>
        </row>
        <row r="242">
          <cell r="B242" t="str">
            <v>серпень</v>
          </cell>
        </row>
        <row r="243">
          <cell r="B243" t="str">
            <v>серпень</v>
          </cell>
        </row>
        <row r="244">
          <cell r="B244" t="str">
            <v>серпень</v>
          </cell>
        </row>
        <row r="245">
          <cell r="B245" t="str">
            <v>серпень</v>
          </cell>
        </row>
        <row r="246">
          <cell r="B246" t="str">
            <v>серпень</v>
          </cell>
        </row>
        <row r="247">
          <cell r="B247" t="str">
            <v>серпень</v>
          </cell>
        </row>
        <row r="248">
          <cell r="B248" t="str">
            <v>серпень</v>
          </cell>
        </row>
        <row r="249">
          <cell r="B249" t="str">
            <v>серпень</v>
          </cell>
        </row>
        <row r="250">
          <cell r="B250" t="str">
            <v>серпень</v>
          </cell>
        </row>
        <row r="251">
          <cell r="B251" t="str">
            <v>серпень</v>
          </cell>
        </row>
        <row r="252">
          <cell r="B252" t="str">
            <v>серпень середнє</v>
          </cell>
        </row>
        <row r="253">
          <cell r="B253" t="str">
            <v>вересень</v>
          </cell>
        </row>
        <row r="254">
          <cell r="B254" t="str">
            <v>вересень</v>
          </cell>
        </row>
        <row r="255">
          <cell r="B255" t="str">
            <v>вересень</v>
          </cell>
        </row>
        <row r="256">
          <cell r="B256" t="str">
            <v>вересень</v>
          </cell>
        </row>
        <row r="257">
          <cell r="B257" t="str">
            <v>вересень</v>
          </cell>
        </row>
        <row r="258">
          <cell r="B258" t="str">
            <v>вересень</v>
          </cell>
        </row>
        <row r="259">
          <cell r="B259" t="str">
            <v>вересень</v>
          </cell>
        </row>
        <row r="260">
          <cell r="B260" t="str">
            <v>вересень</v>
          </cell>
        </row>
        <row r="261">
          <cell r="B261" t="str">
            <v>вересень</v>
          </cell>
        </row>
        <row r="262">
          <cell r="B262" t="str">
            <v>вересень</v>
          </cell>
        </row>
        <row r="263">
          <cell r="B263" t="str">
            <v>вересень</v>
          </cell>
        </row>
        <row r="264">
          <cell r="B264" t="str">
            <v>вересень</v>
          </cell>
        </row>
        <row r="265">
          <cell r="B265" t="str">
            <v>вересень</v>
          </cell>
        </row>
        <row r="266">
          <cell r="B266" t="str">
            <v>вересень</v>
          </cell>
        </row>
        <row r="267">
          <cell r="B267" t="str">
            <v>вересень</v>
          </cell>
        </row>
        <row r="268">
          <cell r="B268" t="str">
            <v>вересень</v>
          </cell>
        </row>
        <row r="269">
          <cell r="B269" t="str">
            <v>вересень</v>
          </cell>
        </row>
        <row r="270">
          <cell r="B270" t="str">
            <v>вересень</v>
          </cell>
        </row>
        <row r="271">
          <cell r="B271" t="str">
            <v>вересень</v>
          </cell>
        </row>
        <row r="272">
          <cell r="B272" t="str">
            <v>вересень</v>
          </cell>
        </row>
        <row r="273">
          <cell r="B273" t="str">
            <v>вересень</v>
          </cell>
        </row>
        <row r="274">
          <cell r="B274" t="str">
            <v>вересень</v>
          </cell>
        </row>
        <row r="275">
          <cell r="B275" t="str">
            <v>вересень</v>
          </cell>
        </row>
        <row r="276">
          <cell r="B276" t="str">
            <v>вересень</v>
          </cell>
        </row>
        <row r="277">
          <cell r="B277" t="str">
            <v>вересень</v>
          </cell>
        </row>
        <row r="278">
          <cell r="B278" t="str">
            <v>вересень</v>
          </cell>
        </row>
        <row r="279">
          <cell r="B279" t="str">
            <v>вересень</v>
          </cell>
        </row>
        <row r="280">
          <cell r="B280" t="str">
            <v>вересень</v>
          </cell>
        </row>
        <row r="281">
          <cell r="B281" t="str">
            <v>вересень</v>
          </cell>
        </row>
        <row r="282">
          <cell r="B282" t="str">
            <v>вересень</v>
          </cell>
        </row>
        <row r="283">
          <cell r="B283" t="str">
            <v>вересень середнє</v>
          </cell>
        </row>
        <row r="284">
          <cell r="B284" t="str">
            <v>жовтень</v>
          </cell>
        </row>
        <row r="285">
          <cell r="B285" t="str">
            <v>жовтень</v>
          </cell>
        </row>
        <row r="286">
          <cell r="B286" t="str">
            <v>жовтень</v>
          </cell>
        </row>
        <row r="287">
          <cell r="B287" t="str">
            <v>жовтень</v>
          </cell>
        </row>
        <row r="288">
          <cell r="B288" t="str">
            <v>жовтень</v>
          </cell>
        </row>
        <row r="289">
          <cell r="B289" t="str">
            <v>жовтень</v>
          </cell>
        </row>
        <row r="290">
          <cell r="B290" t="str">
            <v>жовтень</v>
          </cell>
        </row>
        <row r="291">
          <cell r="B291" t="str">
            <v>жовтень</v>
          </cell>
        </row>
        <row r="292">
          <cell r="B292" t="str">
            <v>жовтень</v>
          </cell>
        </row>
        <row r="293">
          <cell r="B293" t="str">
            <v>жовтень</v>
          </cell>
        </row>
        <row r="294">
          <cell r="B294" t="str">
            <v>жовтень</v>
          </cell>
        </row>
        <row r="295">
          <cell r="B295" t="str">
            <v>жовтень</v>
          </cell>
        </row>
        <row r="296">
          <cell r="B296" t="str">
            <v>жовтень</v>
          </cell>
        </row>
        <row r="297">
          <cell r="B297" t="str">
            <v>жовтень</v>
          </cell>
        </row>
        <row r="298">
          <cell r="B298" t="str">
            <v>жовтень</v>
          </cell>
        </row>
        <row r="299">
          <cell r="B299" t="str">
            <v>жовтень</v>
          </cell>
        </row>
        <row r="300">
          <cell r="B300" t="str">
            <v>жовтень</v>
          </cell>
        </row>
        <row r="301">
          <cell r="B301" t="str">
            <v>жовтень</v>
          </cell>
        </row>
        <row r="302">
          <cell r="B302" t="str">
            <v>жовтень</v>
          </cell>
        </row>
        <row r="303">
          <cell r="B303" t="str">
            <v>жовтень</v>
          </cell>
        </row>
        <row r="304">
          <cell r="B304" t="str">
            <v>жовтень</v>
          </cell>
        </row>
        <row r="305">
          <cell r="B305" t="str">
            <v>жовтень</v>
          </cell>
        </row>
        <row r="306">
          <cell r="B306" t="str">
            <v>жовтень</v>
          </cell>
        </row>
        <row r="307">
          <cell r="B307" t="str">
            <v>жовтень</v>
          </cell>
        </row>
        <row r="308">
          <cell r="B308" t="str">
            <v>жовтень</v>
          </cell>
        </row>
        <row r="309">
          <cell r="B309" t="str">
            <v>жовтень</v>
          </cell>
        </row>
        <row r="310">
          <cell r="B310" t="str">
            <v>жовтень</v>
          </cell>
        </row>
        <row r="311">
          <cell r="B311" t="str">
            <v>жовтень</v>
          </cell>
        </row>
        <row r="312">
          <cell r="B312" t="str">
            <v>жовтень</v>
          </cell>
        </row>
        <row r="313">
          <cell r="B313" t="str">
            <v>жовтень</v>
          </cell>
        </row>
        <row r="314">
          <cell r="B314" t="str">
            <v>жовтень</v>
          </cell>
        </row>
        <row r="315">
          <cell r="B315" t="str">
            <v>жовтень середнє</v>
          </cell>
        </row>
        <row r="316">
          <cell r="B316" t="str">
            <v>листопад</v>
          </cell>
        </row>
        <row r="317">
          <cell r="B317" t="str">
            <v>листопад</v>
          </cell>
        </row>
        <row r="318">
          <cell r="B318" t="str">
            <v>листопад</v>
          </cell>
        </row>
        <row r="319">
          <cell r="B319" t="str">
            <v>листопад</v>
          </cell>
        </row>
        <row r="320">
          <cell r="B320" t="str">
            <v>листопад</v>
          </cell>
        </row>
        <row r="321">
          <cell r="B321" t="str">
            <v>листопад</v>
          </cell>
        </row>
        <row r="322">
          <cell r="B322" t="str">
            <v>листопад</v>
          </cell>
        </row>
        <row r="323">
          <cell r="B323" t="str">
            <v>листопад</v>
          </cell>
        </row>
        <row r="324">
          <cell r="B324" t="str">
            <v>листопад</v>
          </cell>
        </row>
        <row r="325">
          <cell r="B325" t="str">
            <v>листопад</v>
          </cell>
        </row>
        <row r="326">
          <cell r="B326" t="str">
            <v>листопад</v>
          </cell>
        </row>
        <row r="327">
          <cell r="B327" t="str">
            <v>листопад</v>
          </cell>
        </row>
        <row r="328">
          <cell r="B328" t="str">
            <v>листопад</v>
          </cell>
        </row>
        <row r="329">
          <cell r="B329" t="str">
            <v>листопад</v>
          </cell>
        </row>
        <row r="330">
          <cell r="B330" t="str">
            <v>листопад</v>
          </cell>
        </row>
        <row r="331">
          <cell r="B331" t="str">
            <v>листопад</v>
          </cell>
        </row>
        <row r="332">
          <cell r="B332" t="str">
            <v>листопад</v>
          </cell>
        </row>
        <row r="333">
          <cell r="B333" t="str">
            <v>листопад</v>
          </cell>
        </row>
        <row r="334">
          <cell r="B334" t="str">
            <v>листопад</v>
          </cell>
        </row>
        <row r="335">
          <cell r="B335" t="str">
            <v>листопад</v>
          </cell>
        </row>
        <row r="336">
          <cell r="B336" t="str">
            <v>листопад</v>
          </cell>
        </row>
        <row r="337">
          <cell r="B337" t="str">
            <v>листопад</v>
          </cell>
        </row>
        <row r="338">
          <cell r="B338" t="str">
            <v>листопад</v>
          </cell>
        </row>
        <row r="339">
          <cell r="B339" t="str">
            <v>листопад</v>
          </cell>
        </row>
        <row r="340">
          <cell r="B340" t="str">
            <v>листопад</v>
          </cell>
        </row>
        <row r="341">
          <cell r="B341" t="str">
            <v>листопад</v>
          </cell>
        </row>
        <row r="342">
          <cell r="B342" t="str">
            <v>листопад</v>
          </cell>
        </row>
        <row r="343">
          <cell r="B343" t="str">
            <v>листопад</v>
          </cell>
        </row>
        <row r="344">
          <cell r="B344" t="str">
            <v>листопад</v>
          </cell>
        </row>
        <row r="345">
          <cell r="B345" t="str">
            <v>листопад</v>
          </cell>
        </row>
        <row r="346">
          <cell r="B346" t="str">
            <v>листопад середнє</v>
          </cell>
        </row>
        <row r="347">
          <cell r="B347" t="str">
            <v>грудень</v>
          </cell>
        </row>
        <row r="348">
          <cell r="B348" t="str">
            <v>грудень</v>
          </cell>
        </row>
        <row r="349">
          <cell r="B349" t="str">
            <v>грудень</v>
          </cell>
        </row>
        <row r="350">
          <cell r="B350" t="str">
            <v>грудень</v>
          </cell>
        </row>
        <row r="351">
          <cell r="B351" t="str">
            <v>грудень</v>
          </cell>
        </row>
        <row r="352">
          <cell r="B352" t="str">
            <v>грудень</v>
          </cell>
        </row>
        <row r="353">
          <cell r="B353" t="str">
            <v>грудень</v>
          </cell>
        </row>
        <row r="354">
          <cell r="B354" t="str">
            <v>грудень</v>
          </cell>
        </row>
        <row r="355">
          <cell r="B355" t="str">
            <v>грудень</v>
          </cell>
        </row>
        <row r="356">
          <cell r="B356" t="str">
            <v>грудень</v>
          </cell>
        </row>
        <row r="357">
          <cell r="B357" t="str">
            <v>грудень</v>
          </cell>
        </row>
        <row r="358">
          <cell r="B358" t="str">
            <v>грудень</v>
          </cell>
        </row>
        <row r="359">
          <cell r="B359" t="str">
            <v>грудень</v>
          </cell>
        </row>
        <row r="360">
          <cell r="B360" t="str">
            <v>грудень</v>
          </cell>
        </row>
        <row r="361">
          <cell r="B361" t="str">
            <v>грудень</v>
          </cell>
        </row>
        <row r="362">
          <cell r="B362" t="str">
            <v>грудень</v>
          </cell>
        </row>
        <row r="363">
          <cell r="B363" t="str">
            <v>грудень</v>
          </cell>
        </row>
        <row r="364">
          <cell r="B364" t="str">
            <v>грудень</v>
          </cell>
        </row>
        <row r="365">
          <cell r="B365" t="str">
            <v>грудень</v>
          </cell>
        </row>
        <row r="366">
          <cell r="B366" t="str">
            <v>грудень</v>
          </cell>
        </row>
        <row r="367">
          <cell r="B367" t="str">
            <v>грудень</v>
          </cell>
        </row>
        <row r="368">
          <cell r="B368" t="str">
            <v>грудень</v>
          </cell>
        </row>
        <row r="369">
          <cell r="B369" t="str">
            <v>грудень</v>
          </cell>
        </row>
        <row r="370">
          <cell r="B370" t="str">
            <v>грудень</v>
          </cell>
        </row>
        <row r="371">
          <cell r="B371" t="str">
            <v>грудень</v>
          </cell>
        </row>
        <row r="372">
          <cell r="B372" t="str">
            <v>грудень</v>
          </cell>
        </row>
        <row r="373">
          <cell r="B373" t="str">
            <v>грудень</v>
          </cell>
        </row>
        <row r="374">
          <cell r="B374" t="str">
            <v>грудень</v>
          </cell>
        </row>
        <row r="375">
          <cell r="B375" t="str">
            <v>грудень</v>
          </cell>
        </row>
        <row r="376">
          <cell r="B376" t="str">
            <v>грудень</v>
          </cell>
        </row>
        <row r="377">
          <cell r="B377" t="str">
            <v>грудень</v>
          </cell>
        </row>
        <row r="378">
          <cell r="B378" t="str">
            <v>грудень середнє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міст"/>
      <sheetName val="на звітну дату"/>
      <sheetName val="Кількість підрозділів"/>
    </sheetNames>
    <sheetDataSet>
      <sheetData sheetId="0"/>
      <sheetData sheetId="1">
        <row r="1">
          <cell r="J1" t="str">
            <v>січень</v>
          </cell>
          <cell r="K1">
            <v>1</v>
          </cell>
          <cell r="M1">
            <v>2011</v>
          </cell>
        </row>
        <row r="2">
          <cell r="J2" t="str">
            <v>лютий</v>
          </cell>
          <cell r="K2">
            <v>2</v>
          </cell>
          <cell r="M2">
            <v>2012</v>
          </cell>
        </row>
        <row r="3">
          <cell r="J3" t="str">
            <v>березень</v>
          </cell>
          <cell r="K3">
            <v>3</v>
          </cell>
          <cell r="M3">
            <v>2013</v>
          </cell>
        </row>
        <row r="4">
          <cell r="J4" t="str">
            <v>квітень</v>
          </cell>
          <cell r="K4">
            <v>4</v>
          </cell>
          <cell r="M4">
            <v>2014</v>
          </cell>
        </row>
        <row r="5">
          <cell r="J5" t="str">
            <v>травень</v>
          </cell>
          <cell r="K5">
            <v>5</v>
          </cell>
          <cell r="M5">
            <v>2015</v>
          </cell>
        </row>
        <row r="6">
          <cell r="J6" t="str">
            <v>червень</v>
          </cell>
          <cell r="K6">
            <v>6</v>
          </cell>
        </row>
        <row r="7">
          <cell r="J7" t="str">
            <v>липень</v>
          </cell>
          <cell r="K7">
            <v>7</v>
          </cell>
        </row>
        <row r="8">
          <cell r="J8" t="str">
            <v>серпень</v>
          </cell>
          <cell r="K8">
            <v>8</v>
          </cell>
          <cell r="M8">
            <v>0</v>
          </cell>
        </row>
        <row r="9">
          <cell r="J9" t="str">
            <v>вересень</v>
          </cell>
          <cell r="K9">
            <v>9</v>
          </cell>
          <cell r="M9">
            <v>0</v>
          </cell>
        </row>
        <row r="10">
          <cell r="J10" t="str">
            <v>жовтень</v>
          </cell>
          <cell r="K10">
            <v>10</v>
          </cell>
        </row>
        <row r="11">
          <cell r="J11" t="str">
            <v>листопад</v>
          </cell>
          <cell r="K11">
            <v>11</v>
          </cell>
        </row>
        <row r="12">
          <cell r="J12" t="str">
            <v>грудень</v>
          </cell>
          <cell r="K12">
            <v>12</v>
          </cell>
        </row>
        <row r="25">
          <cell r="M25">
            <v>0</v>
          </cell>
        </row>
        <row r="26">
          <cell r="M26">
            <v>0</v>
          </cell>
        </row>
        <row r="46">
          <cell r="M46">
            <v>0</v>
          </cell>
        </row>
      </sheetData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д16-17"/>
      <sheetName val="д17-1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07(98)"/>
    </sheetNames>
    <sheetDataSet>
      <sheetData sheetId="0" refreshError="1">
        <row r="1">
          <cell r="A1" t="str">
            <v>ЗВЕДЕНИЙ БАЛАНСОВИЙ ЗВІТ КОМЕРЦІЙНИХ БАНКІВ УКРАЇНИ
за 1998 рік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09(98) по сек-рам ек-ки"/>
    </sheetNames>
    <sheetDataSet>
      <sheetData sheetId="0" refreshError="1">
        <row r="1">
          <cell r="A1" t="str">
            <v>ЗВЕДЕНИЙ БАЛАНС БАНКІВСЬКОЇ СИСТЕМИ УКРАЇНИ
(резиденти)
на 01.01.99 року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15"/>
    </sheetNames>
    <sheetDataSet>
      <sheetData sheetId="0" refreshError="1">
        <row r="1">
          <cell r="A1" t="str">
            <v>НАЯВНА  ГРОШОВА  МАСА  В  ОБІГУ  УКРАЇНИ  
ТА ЇЇ РОЗМІЩЕННЯ В 1998–2000 РОКАХ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17-1(шаблон)"/>
    </sheetNames>
    <sheetDataSet>
      <sheetData sheetId="0" refreshError="1">
        <row r="1">
          <cell r="A1" t="str">
            <v>КОШТИ НА РАХУНКАХ ПІДПРИЄМСТВ, ОРГАНІЗАЦІЙ ТА НАСЕЛЕННЯ 
В КОМЕРЦІЙНИХ БАНКАХ УКРАЇНИ 
(за видами валют та строками)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17-6"/>
      <sheetName val="т17-4-99"/>
      <sheetName val="т15-0"/>
      <sheetName val="т18"/>
      <sheetName val="т17-3"/>
      <sheetName val="т17-1 "/>
      <sheetName val="т17мб"/>
      <sheetName val="т17-2 "/>
      <sheetName val="т17-5"/>
      <sheetName val="т17-4"/>
      <sheetName val="т18обл"/>
      <sheetName val="т17-4-2000"/>
      <sheetName val="т15"/>
      <sheetName val="т15-0-2000"/>
      <sheetName val="т17-1обл"/>
      <sheetName val="т17-5(на 2001)"/>
      <sheetName val="т18обл(на2001)"/>
      <sheetName val="т17-1 (на 200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КОШТИ НА РАХУНКАХ ПІДПРИЄМСТВ, ОРГАНІЗАЦІЙ ТА НАСЕЛЕННЯ 
В КОМЕРЦІЙНИХ БАНКАХ УКРАЇНИ 
(за формами власності)</v>
          </cell>
          <cell r="G1" t="str">
            <v>Продовження</v>
          </cell>
        </row>
        <row r="2">
          <cell r="A2" t="str">
            <v>(на кінець періоду, млн. грн.)</v>
          </cell>
        </row>
      </sheetData>
      <sheetData sheetId="5" refreshError="1"/>
      <sheetData sheetId="6" refreshError="1"/>
      <sheetData sheetId="7" refreshError="1">
        <row r="1">
          <cell r="A1" t="str">
            <v>КОШТИ НА РАХУНКАХ ПІДПРИЄМСТВ, ОРГАНІЗАЦІЙ ТА НАСЕЛЕННЯ 
В КОМЕРЦІЙНИХ БАНКАХ УКРАЇНИ 
(за секторами економіки)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17мб(шаблон)"/>
    </sheetNames>
    <sheetDataSet>
      <sheetData sheetId="0" refreshError="1">
        <row r="1">
          <cell r="A1" t="str">
            <v>ЗАЛУЧЕНІ КОШТИ КОМЕРЦІЙНИХ БАНКІВ 
НА МІЖБАНКІВСЬКОМУ РИНКУ УКРАЇНИ
в 1998–2000 роках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Офіс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F26"/>
  <sheetViews>
    <sheetView showGridLines="0" zoomScaleNormal="100" workbookViewId="0">
      <selection activeCell="A2" sqref="A2"/>
    </sheetView>
  </sheetViews>
  <sheetFormatPr defaultColWidth="9.109375" defaultRowHeight="15.6"/>
  <cols>
    <col min="1" max="1" width="4.88671875" style="4" customWidth="1"/>
    <col min="2" max="16384" width="9.109375" style="4"/>
  </cols>
  <sheetData>
    <row r="1" spans="1:2" ht="19.5" customHeight="1">
      <c r="A1" s="56" t="s">
        <v>161</v>
      </c>
    </row>
    <row r="2" spans="1:2" ht="19.5" customHeight="1">
      <c r="A2" s="4" t="s">
        <v>162</v>
      </c>
    </row>
    <row r="3" spans="1:2" ht="19.5" customHeight="1">
      <c r="A3" s="57" t="s">
        <v>91</v>
      </c>
      <c r="B3" s="58" t="s">
        <v>71</v>
      </c>
    </row>
    <row r="4" spans="1:2" ht="19.5" customHeight="1">
      <c r="A4" s="57" t="s">
        <v>92</v>
      </c>
      <c r="B4" s="58" t="s">
        <v>81</v>
      </c>
    </row>
    <row r="5" spans="1:2" ht="19.5" customHeight="1">
      <c r="A5" s="57" t="s">
        <v>93</v>
      </c>
      <c r="B5" s="58" t="s">
        <v>80</v>
      </c>
    </row>
    <row r="6" spans="1:2" ht="19.5" customHeight="1">
      <c r="A6" s="57" t="s">
        <v>94</v>
      </c>
      <c r="B6" s="58" t="s">
        <v>72</v>
      </c>
    </row>
    <row r="7" spans="1:2" ht="19.5" customHeight="1">
      <c r="A7" s="57" t="s">
        <v>95</v>
      </c>
      <c r="B7" s="58" t="s">
        <v>73</v>
      </c>
    </row>
    <row r="8" spans="1:2" ht="19.5" customHeight="1">
      <c r="A8" s="57" t="s">
        <v>96</v>
      </c>
      <c r="B8" s="58" t="s">
        <v>75</v>
      </c>
    </row>
    <row r="9" spans="1:2" ht="19.5" customHeight="1">
      <c r="A9" s="4" t="s">
        <v>163</v>
      </c>
      <c r="B9" s="58"/>
    </row>
    <row r="10" spans="1:2" ht="19.5" customHeight="1">
      <c r="A10" s="57" t="s">
        <v>97</v>
      </c>
      <c r="B10" s="58" t="s">
        <v>76</v>
      </c>
    </row>
    <row r="11" spans="1:2" ht="19.5" customHeight="1">
      <c r="A11" s="57" t="s">
        <v>98</v>
      </c>
      <c r="B11" s="58" t="s">
        <v>84</v>
      </c>
    </row>
    <row r="12" spans="1:2" ht="19.5" customHeight="1">
      <c r="A12" s="57" t="s">
        <v>99</v>
      </c>
      <c r="B12" s="59" t="s">
        <v>85</v>
      </c>
    </row>
    <row r="13" spans="1:2" ht="19.5" customHeight="1">
      <c r="A13" s="57" t="s">
        <v>100</v>
      </c>
      <c r="B13" s="58" t="s">
        <v>77</v>
      </c>
    </row>
    <row r="14" spans="1:2" ht="19.5" customHeight="1">
      <c r="A14" s="4" t="s">
        <v>164</v>
      </c>
      <c r="B14" s="58"/>
    </row>
    <row r="15" spans="1:2" ht="19.5" customHeight="1">
      <c r="A15" s="60" t="s">
        <v>86</v>
      </c>
      <c r="B15" s="58"/>
    </row>
    <row r="16" spans="1:2" ht="19.5" customHeight="1">
      <c r="A16" s="57" t="s">
        <v>101</v>
      </c>
      <c r="B16" s="58" t="s">
        <v>88</v>
      </c>
    </row>
    <row r="17" spans="1:6" ht="19.5" customHeight="1">
      <c r="A17" s="57" t="s">
        <v>102</v>
      </c>
      <c r="B17" s="58" t="s">
        <v>85</v>
      </c>
    </row>
    <row r="18" spans="1:6" ht="19.5" customHeight="1">
      <c r="A18" s="57" t="s">
        <v>103</v>
      </c>
      <c r="B18" s="58" t="s">
        <v>89</v>
      </c>
    </row>
    <row r="19" spans="1:6" ht="19.5" customHeight="1">
      <c r="A19" s="57" t="s">
        <v>104</v>
      </c>
      <c r="B19" s="58" t="s">
        <v>90</v>
      </c>
    </row>
    <row r="20" spans="1:6" ht="19.5" customHeight="1">
      <c r="A20" s="60" t="s">
        <v>87</v>
      </c>
      <c r="B20" s="58"/>
    </row>
    <row r="21" spans="1:6" ht="19.5" customHeight="1">
      <c r="A21" s="57" t="s">
        <v>105</v>
      </c>
      <c r="B21" s="58" t="s">
        <v>88</v>
      </c>
    </row>
    <row r="22" spans="1:6" ht="19.5" customHeight="1">
      <c r="A22" s="57" t="s">
        <v>106</v>
      </c>
      <c r="B22" s="58" t="s">
        <v>85</v>
      </c>
    </row>
    <row r="23" spans="1:6" ht="19.5" customHeight="1">
      <c r="A23" s="61" t="s">
        <v>127</v>
      </c>
      <c r="E23" s="58"/>
    </row>
    <row r="24" spans="1:6">
      <c r="A24" s="158" t="s">
        <v>192</v>
      </c>
    </row>
    <row r="26" spans="1:6">
      <c r="F26" s="58"/>
    </row>
  </sheetData>
  <hyperlinks>
    <hyperlink ref="B3" location="'Кредити за секторами'!A1" display="'Кредити за секторами'!A1"/>
    <hyperlink ref="B4" location="'Кредити НФК'!A1" display="нефінансовим корпораціям  у розрізі строків та валют"/>
    <hyperlink ref="B6" location="'Кредити НФК за КВЕД'!A1" display="'Кредити НФК за КВЕД'!A1"/>
    <hyperlink ref="B7" location="'Кредити НФК за цілями'!A1" display="'Кредити НФК за цілями'!A1"/>
    <hyperlink ref="B8" location="'Кредити ДГ за цілями'!A1" display="'Кредити ДГ за цілями'!A1"/>
    <hyperlink ref="B10" location="'Депозити за секторами'!A1" display="'Депозити за секторами'!A1"/>
    <hyperlink ref="B11" location="'Депозити НФК'!A1" display="нефінасових корпорацій у розрізі видів валют та строків"/>
    <hyperlink ref="B13" location="'Депозити НФК за КВЕД'!A1" display="'Депозити НФК за КВЕД'!A1"/>
    <hyperlink ref="B16" location="'% ставки за кредитами НФК'!A1" display="за новими кредитами, наданими нефінансовим корпораціям у розрізі видів валют та строків"/>
    <hyperlink ref="B18" location="'%ставкиЗаКредитамиНФК за цілями'!A1" display="'%ставкиЗаКредитамиНФК за цілями'!A1"/>
    <hyperlink ref="B19" location="'%ставкиЗаКредитамиДГ за цілями'!A1" display="'%ставкиЗаКредитамиДГ за цілями'!A1"/>
    <hyperlink ref="B21" location="'% ставки за депозитами НФК'!A1" display="нефінансових корпорацій у розрізі видів валют та строків"/>
    <hyperlink ref="A23" location="'Банки та філії'!A1" display="'Банки та філії'!A1"/>
    <hyperlink ref="B5" location="'Кредити ДГ'!A1" display="Кредити, надані депозитними корпораціями (крім Національного банку України) домашнім господарствам у розрізі строків та валют"/>
    <hyperlink ref="B12" location="'Депозити ДГ'!A1" display="домашніх господарств у розрізі видів валют та строків"/>
    <hyperlink ref="B17" location="'% ставки за кредитами ДГ'!A1" display="за новими кредитами, наданими домашнім господарствам у розрізі видів валют та строків"/>
    <hyperlink ref="B22" location="'% ставки за депозитами ДГ'!A1" display="домашніх господарств у розрізі видів валют та строків"/>
    <hyperlink ref="A1" location="'на звітну дату'!A2" display="Основні показники грошово-кредитної та фінансової статистики щодо діяльності депозитних корпорацій (банків)"/>
    <hyperlink ref="A24" location="'Кількість підрозділів'!A1" display="'Кількість підрозділів'!A1"/>
  </hyperlinks>
  <pageMargins left="0.70866141732283505" right="0.70866141732283505" top="0.74803149606299202" bottom="0.74803149606299202" header="0.31496062992126" footer="0.31496062992126"/>
  <pageSetup paperSize="9" scale="80" orientation="portrait" cellComments="atEnd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XEZ145"/>
  <sheetViews>
    <sheetView showGridLines="0" tabSelected="1" zoomScaleNormal="100" zoomScaleSheetLayoutView="100" workbookViewId="0">
      <selection activeCell="A2" sqref="A2"/>
    </sheetView>
  </sheetViews>
  <sheetFormatPr defaultColWidth="9.109375" defaultRowHeight="15.6"/>
  <cols>
    <col min="1" max="1" width="41.6640625" style="114" customWidth="1"/>
    <col min="2" max="2" width="8.33203125" style="3" bestFit="1" customWidth="1"/>
    <col min="3" max="3" width="7.44140625" style="3" bestFit="1" customWidth="1"/>
    <col min="4" max="4" width="14.5546875" style="3" customWidth="1"/>
    <col min="5" max="7" width="9.109375" style="3" customWidth="1"/>
    <col min="8" max="8" width="15.6640625" style="3" customWidth="1"/>
    <col min="9" max="9" width="9.109375" style="3"/>
    <col min="10" max="12" width="9.109375" style="66" hidden="1" customWidth="1"/>
    <col min="13" max="13" width="9.109375" style="65" hidden="1" customWidth="1"/>
    <col min="14" max="16384" width="9.109375" style="3"/>
  </cols>
  <sheetData>
    <row r="1" spans="1:16380" ht="18">
      <c r="A1" s="62" t="s">
        <v>168</v>
      </c>
      <c r="B1" s="63">
        <v>2022</v>
      </c>
      <c r="G1" s="64" t="s">
        <v>132</v>
      </c>
      <c r="J1" s="65" t="s">
        <v>166</v>
      </c>
      <c r="K1" s="65">
        <v>1</v>
      </c>
      <c r="M1" s="65">
        <v>2011</v>
      </c>
    </row>
    <row r="2" spans="1:16380">
      <c r="A2" s="67"/>
      <c r="B2" s="68"/>
      <c r="C2" s="68"/>
      <c r="D2" s="68"/>
      <c r="E2" s="68"/>
      <c r="F2" s="68"/>
      <c r="G2" s="68"/>
      <c r="J2" s="65" t="s">
        <v>167</v>
      </c>
      <c r="K2" s="65">
        <v>2</v>
      </c>
      <c r="M2" s="65">
        <v>2012</v>
      </c>
    </row>
    <row r="3" spans="1:16380">
      <c r="A3" s="179" t="s">
        <v>123</v>
      </c>
      <c r="B3" s="179"/>
      <c r="C3" s="179"/>
      <c r="D3" s="179"/>
      <c r="E3" s="179"/>
      <c r="F3" s="179"/>
      <c r="G3" s="179"/>
      <c r="J3" s="65" t="s">
        <v>168</v>
      </c>
      <c r="K3" s="65">
        <v>3</v>
      </c>
      <c r="M3" s="65">
        <v>2013</v>
      </c>
    </row>
    <row r="4" spans="1:16380">
      <c r="A4" s="180" t="s">
        <v>120</v>
      </c>
      <c r="B4" s="180"/>
      <c r="C4" s="180"/>
      <c r="D4" s="180"/>
      <c r="E4" s="180"/>
      <c r="F4" s="180"/>
      <c r="G4" s="180"/>
      <c r="H4" s="69"/>
      <c r="I4" s="69"/>
      <c r="J4" s="65" t="s">
        <v>169</v>
      </c>
      <c r="K4" s="65">
        <v>4</v>
      </c>
      <c r="L4" s="70"/>
      <c r="M4" s="65">
        <v>2014</v>
      </c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  <c r="BC4" s="69"/>
      <c r="BD4" s="69"/>
      <c r="BE4" s="69"/>
      <c r="BF4" s="69"/>
      <c r="BG4" s="69"/>
      <c r="BH4" s="69"/>
      <c r="BI4" s="69"/>
      <c r="BJ4" s="69"/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BW4" s="69"/>
      <c r="BX4" s="69"/>
      <c r="BY4" s="69"/>
      <c r="BZ4" s="69"/>
      <c r="CA4" s="69"/>
      <c r="CB4" s="69"/>
      <c r="CC4" s="69"/>
      <c r="CD4" s="69"/>
      <c r="CE4" s="69"/>
      <c r="CF4" s="69"/>
      <c r="CG4" s="69"/>
      <c r="CH4" s="69"/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69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  <c r="EJ4" s="69"/>
      <c r="EK4" s="69"/>
      <c r="EL4" s="69"/>
      <c r="EM4" s="69"/>
      <c r="EN4" s="69"/>
      <c r="EO4" s="69"/>
      <c r="EP4" s="69"/>
      <c r="EQ4" s="69"/>
      <c r="ER4" s="69"/>
      <c r="ES4" s="69"/>
      <c r="ET4" s="69"/>
      <c r="EU4" s="69"/>
      <c r="EV4" s="69"/>
      <c r="EW4" s="69"/>
      <c r="EX4" s="69"/>
      <c r="EY4" s="69"/>
      <c r="EZ4" s="69"/>
      <c r="FA4" s="69"/>
      <c r="FB4" s="69"/>
      <c r="FC4" s="69"/>
      <c r="FD4" s="69"/>
      <c r="FE4" s="69"/>
      <c r="FF4" s="69"/>
      <c r="FG4" s="69"/>
      <c r="FH4" s="69"/>
      <c r="FI4" s="69"/>
      <c r="FJ4" s="69"/>
      <c r="FK4" s="69"/>
      <c r="FL4" s="69"/>
      <c r="FM4" s="69"/>
      <c r="FN4" s="69"/>
      <c r="FO4" s="69"/>
      <c r="FP4" s="69"/>
      <c r="FQ4" s="69"/>
      <c r="FR4" s="69"/>
      <c r="FS4" s="69"/>
      <c r="FT4" s="69"/>
      <c r="FU4" s="69"/>
      <c r="FV4" s="69"/>
      <c r="FW4" s="69"/>
      <c r="FX4" s="69"/>
      <c r="FY4" s="69"/>
      <c r="FZ4" s="69"/>
      <c r="GA4" s="69"/>
      <c r="GB4" s="69"/>
      <c r="GC4" s="69"/>
      <c r="GD4" s="69"/>
      <c r="GE4" s="69"/>
      <c r="GF4" s="69"/>
      <c r="GG4" s="69"/>
      <c r="GH4" s="69"/>
      <c r="GI4" s="69"/>
      <c r="GJ4" s="69"/>
      <c r="GK4" s="69"/>
      <c r="GL4" s="69"/>
      <c r="GM4" s="69"/>
      <c r="GN4" s="69"/>
      <c r="GO4" s="69"/>
      <c r="GP4" s="69"/>
      <c r="GQ4" s="69"/>
      <c r="GR4" s="69"/>
      <c r="GS4" s="69"/>
      <c r="GT4" s="69"/>
      <c r="GU4" s="69"/>
      <c r="GV4" s="69"/>
      <c r="GW4" s="69"/>
      <c r="GX4" s="69"/>
      <c r="GY4" s="69"/>
      <c r="GZ4" s="69"/>
      <c r="HA4" s="69"/>
      <c r="HB4" s="69"/>
      <c r="HC4" s="69"/>
      <c r="HD4" s="69"/>
      <c r="HE4" s="69"/>
      <c r="HF4" s="69"/>
      <c r="HG4" s="69"/>
      <c r="HH4" s="69"/>
      <c r="HI4" s="69"/>
      <c r="HJ4" s="69"/>
      <c r="HK4" s="69"/>
      <c r="HL4" s="69"/>
      <c r="HM4" s="69"/>
      <c r="HN4" s="69"/>
      <c r="HO4" s="69"/>
      <c r="HP4" s="69"/>
      <c r="HQ4" s="69"/>
      <c r="HR4" s="69"/>
      <c r="HS4" s="69"/>
      <c r="HT4" s="69"/>
      <c r="HU4" s="69"/>
      <c r="HV4" s="69"/>
      <c r="HW4" s="69"/>
      <c r="HX4" s="69"/>
      <c r="HY4" s="69"/>
      <c r="HZ4" s="69"/>
      <c r="IA4" s="69"/>
      <c r="IB4" s="69"/>
      <c r="IC4" s="69"/>
      <c r="ID4" s="69"/>
      <c r="IE4" s="69"/>
      <c r="IF4" s="69"/>
      <c r="IG4" s="69"/>
      <c r="IH4" s="69"/>
      <c r="II4" s="69"/>
      <c r="IJ4" s="69"/>
      <c r="IK4" s="69"/>
      <c r="IL4" s="69"/>
      <c r="IM4" s="69"/>
      <c r="IN4" s="69"/>
      <c r="IO4" s="69"/>
      <c r="IP4" s="69"/>
      <c r="IQ4" s="69"/>
      <c r="IR4" s="69"/>
      <c r="IS4" s="69"/>
      <c r="IT4" s="69"/>
      <c r="IU4" s="69"/>
      <c r="IV4" s="69"/>
      <c r="IW4" s="69"/>
      <c r="IX4" s="69"/>
      <c r="IY4" s="69"/>
      <c r="IZ4" s="69"/>
      <c r="JA4" s="69"/>
      <c r="JB4" s="69"/>
      <c r="JC4" s="69"/>
      <c r="JD4" s="69"/>
      <c r="JE4" s="69"/>
      <c r="JF4" s="69"/>
      <c r="JG4" s="69"/>
      <c r="JH4" s="69"/>
      <c r="JI4" s="69"/>
      <c r="JJ4" s="69"/>
      <c r="JK4" s="69"/>
      <c r="JL4" s="69"/>
      <c r="JM4" s="69"/>
      <c r="JN4" s="69"/>
      <c r="JO4" s="69"/>
      <c r="JP4" s="69"/>
      <c r="JQ4" s="69"/>
      <c r="JR4" s="69"/>
      <c r="JS4" s="69"/>
      <c r="JT4" s="69"/>
      <c r="JU4" s="69"/>
      <c r="JV4" s="69"/>
      <c r="JW4" s="69"/>
      <c r="JX4" s="69"/>
      <c r="JY4" s="69"/>
      <c r="JZ4" s="69"/>
      <c r="KA4" s="69"/>
      <c r="KB4" s="69"/>
      <c r="KC4" s="69"/>
      <c r="KD4" s="69"/>
      <c r="KE4" s="69"/>
      <c r="KF4" s="69"/>
      <c r="KG4" s="69"/>
      <c r="KH4" s="69"/>
      <c r="KI4" s="69"/>
      <c r="KJ4" s="69"/>
      <c r="KK4" s="69"/>
      <c r="KL4" s="69"/>
      <c r="KM4" s="69"/>
      <c r="KN4" s="69"/>
      <c r="KO4" s="69"/>
      <c r="KP4" s="69"/>
      <c r="KQ4" s="69"/>
      <c r="KR4" s="69"/>
      <c r="KS4" s="69"/>
      <c r="KT4" s="69"/>
      <c r="KU4" s="69"/>
      <c r="KV4" s="69"/>
      <c r="KW4" s="69"/>
      <c r="KX4" s="69"/>
      <c r="KY4" s="69"/>
      <c r="KZ4" s="69"/>
      <c r="LA4" s="69"/>
      <c r="LB4" s="69"/>
      <c r="LC4" s="69"/>
      <c r="LD4" s="69"/>
      <c r="LE4" s="69"/>
      <c r="LF4" s="69"/>
      <c r="LG4" s="69"/>
      <c r="LH4" s="69"/>
      <c r="LI4" s="69"/>
      <c r="LJ4" s="69"/>
      <c r="LK4" s="69"/>
      <c r="LL4" s="69"/>
      <c r="LM4" s="69"/>
      <c r="LN4" s="69"/>
      <c r="LO4" s="69"/>
      <c r="LP4" s="69"/>
      <c r="LQ4" s="69"/>
      <c r="LR4" s="69"/>
      <c r="LS4" s="69"/>
      <c r="LT4" s="69"/>
      <c r="LU4" s="69"/>
      <c r="LV4" s="69"/>
      <c r="LW4" s="69"/>
      <c r="LX4" s="69"/>
      <c r="LY4" s="69"/>
      <c r="LZ4" s="69"/>
      <c r="MA4" s="69"/>
      <c r="MB4" s="69"/>
      <c r="MC4" s="69"/>
      <c r="MD4" s="69"/>
      <c r="ME4" s="69"/>
      <c r="MF4" s="69"/>
      <c r="MG4" s="69"/>
      <c r="MH4" s="69"/>
      <c r="MI4" s="69"/>
      <c r="MJ4" s="69"/>
      <c r="MK4" s="69"/>
      <c r="ML4" s="69"/>
      <c r="MM4" s="69"/>
      <c r="MN4" s="69"/>
      <c r="MO4" s="69"/>
      <c r="MP4" s="69"/>
      <c r="MQ4" s="69"/>
      <c r="MR4" s="69"/>
      <c r="MS4" s="69"/>
      <c r="MT4" s="69"/>
      <c r="MU4" s="69"/>
      <c r="MV4" s="69"/>
      <c r="MW4" s="69"/>
      <c r="MX4" s="69"/>
      <c r="MY4" s="69"/>
      <c r="MZ4" s="69"/>
      <c r="NA4" s="69"/>
      <c r="NB4" s="69"/>
      <c r="NC4" s="69"/>
      <c r="ND4" s="69"/>
      <c r="NE4" s="69"/>
      <c r="NF4" s="69"/>
      <c r="NG4" s="69"/>
      <c r="NH4" s="69"/>
      <c r="NI4" s="69"/>
      <c r="NJ4" s="69"/>
      <c r="NK4" s="69"/>
      <c r="NL4" s="69"/>
      <c r="NM4" s="69"/>
      <c r="NN4" s="69"/>
      <c r="NO4" s="69"/>
      <c r="NP4" s="69"/>
      <c r="NQ4" s="69"/>
      <c r="NR4" s="69"/>
      <c r="NS4" s="69"/>
      <c r="NT4" s="69"/>
      <c r="NU4" s="69"/>
      <c r="NV4" s="69"/>
      <c r="NW4" s="69"/>
      <c r="NX4" s="69"/>
      <c r="NY4" s="69"/>
      <c r="NZ4" s="69"/>
      <c r="OA4" s="69"/>
      <c r="OB4" s="69"/>
      <c r="OC4" s="69"/>
      <c r="OD4" s="69"/>
      <c r="OE4" s="69"/>
      <c r="OF4" s="69"/>
      <c r="OG4" s="69"/>
      <c r="OH4" s="69"/>
      <c r="OI4" s="69"/>
      <c r="OJ4" s="69"/>
      <c r="OK4" s="69"/>
      <c r="OL4" s="69"/>
      <c r="OM4" s="69"/>
      <c r="ON4" s="69"/>
      <c r="OO4" s="69"/>
      <c r="OP4" s="69"/>
      <c r="OQ4" s="69"/>
      <c r="OR4" s="69"/>
      <c r="OS4" s="69"/>
      <c r="OT4" s="69"/>
      <c r="OU4" s="69"/>
      <c r="OV4" s="69"/>
      <c r="OW4" s="69"/>
      <c r="OX4" s="69"/>
      <c r="OY4" s="69"/>
      <c r="OZ4" s="69"/>
      <c r="PA4" s="69"/>
      <c r="PB4" s="69"/>
      <c r="PC4" s="69"/>
      <c r="PD4" s="69"/>
      <c r="PE4" s="69"/>
      <c r="PF4" s="69"/>
      <c r="PG4" s="69"/>
      <c r="PH4" s="69"/>
      <c r="PI4" s="69"/>
      <c r="PJ4" s="69"/>
      <c r="PK4" s="69"/>
      <c r="PL4" s="69"/>
      <c r="PM4" s="69"/>
      <c r="PN4" s="69"/>
      <c r="PO4" s="69"/>
      <c r="PP4" s="69"/>
      <c r="PQ4" s="69"/>
      <c r="PR4" s="69"/>
      <c r="PS4" s="69"/>
      <c r="PT4" s="69"/>
      <c r="PU4" s="69"/>
      <c r="PV4" s="69"/>
      <c r="PW4" s="69"/>
      <c r="PX4" s="69"/>
      <c r="PY4" s="69"/>
      <c r="PZ4" s="69"/>
      <c r="QA4" s="69"/>
      <c r="QB4" s="69"/>
      <c r="QC4" s="69"/>
      <c r="QD4" s="69"/>
      <c r="QE4" s="69"/>
      <c r="QF4" s="69"/>
      <c r="QG4" s="69"/>
      <c r="QH4" s="69"/>
      <c r="QI4" s="69"/>
      <c r="QJ4" s="69"/>
      <c r="QK4" s="69"/>
      <c r="QL4" s="69"/>
      <c r="QM4" s="69"/>
      <c r="QN4" s="69"/>
      <c r="QO4" s="69"/>
      <c r="QP4" s="69"/>
      <c r="QQ4" s="69"/>
      <c r="QR4" s="69"/>
      <c r="QS4" s="69"/>
      <c r="QT4" s="69"/>
      <c r="QU4" s="69"/>
      <c r="QV4" s="69"/>
      <c r="QW4" s="69"/>
      <c r="QX4" s="69"/>
      <c r="QY4" s="69"/>
      <c r="QZ4" s="69"/>
      <c r="RA4" s="69"/>
      <c r="RB4" s="69"/>
      <c r="RC4" s="69"/>
      <c r="RD4" s="69"/>
      <c r="RE4" s="69"/>
      <c r="RF4" s="69"/>
      <c r="RG4" s="69"/>
      <c r="RH4" s="69"/>
      <c r="RI4" s="69"/>
      <c r="RJ4" s="69"/>
      <c r="RK4" s="69"/>
      <c r="RL4" s="69"/>
      <c r="RM4" s="69"/>
      <c r="RN4" s="69"/>
      <c r="RO4" s="69"/>
      <c r="RP4" s="69"/>
      <c r="RQ4" s="69"/>
      <c r="RR4" s="69"/>
      <c r="RS4" s="69"/>
      <c r="RT4" s="69"/>
      <c r="RU4" s="69"/>
      <c r="RV4" s="69"/>
      <c r="RW4" s="69"/>
      <c r="RX4" s="69"/>
      <c r="RY4" s="69"/>
      <c r="RZ4" s="69"/>
      <c r="SA4" s="69"/>
      <c r="SB4" s="69"/>
      <c r="SC4" s="69"/>
      <c r="SD4" s="69"/>
      <c r="SE4" s="69"/>
      <c r="SF4" s="69"/>
      <c r="SG4" s="69"/>
      <c r="SH4" s="69"/>
      <c r="SI4" s="69"/>
      <c r="SJ4" s="69"/>
      <c r="SK4" s="69"/>
      <c r="SL4" s="69"/>
      <c r="SM4" s="69"/>
      <c r="SN4" s="69"/>
      <c r="SO4" s="69"/>
      <c r="SP4" s="69"/>
      <c r="SQ4" s="69"/>
      <c r="SR4" s="69"/>
      <c r="SS4" s="69"/>
      <c r="ST4" s="69"/>
      <c r="SU4" s="69"/>
      <c r="SV4" s="69"/>
      <c r="SW4" s="69"/>
      <c r="SX4" s="69"/>
      <c r="SY4" s="69"/>
      <c r="SZ4" s="69"/>
      <c r="TA4" s="69"/>
      <c r="TB4" s="69"/>
      <c r="TC4" s="69"/>
      <c r="TD4" s="69"/>
      <c r="TE4" s="69"/>
      <c r="TF4" s="69"/>
      <c r="TG4" s="69"/>
      <c r="TH4" s="69"/>
      <c r="TI4" s="69"/>
      <c r="TJ4" s="69"/>
      <c r="TK4" s="69"/>
      <c r="TL4" s="69"/>
      <c r="TM4" s="69"/>
      <c r="TN4" s="69"/>
      <c r="TO4" s="69"/>
      <c r="TP4" s="69"/>
      <c r="TQ4" s="69"/>
      <c r="TR4" s="69"/>
      <c r="TS4" s="69"/>
      <c r="TT4" s="69"/>
      <c r="TU4" s="69"/>
      <c r="TV4" s="69"/>
      <c r="TW4" s="69"/>
      <c r="TX4" s="69"/>
      <c r="TY4" s="69"/>
      <c r="TZ4" s="69"/>
      <c r="UA4" s="69"/>
      <c r="UB4" s="69"/>
      <c r="UC4" s="69"/>
      <c r="UD4" s="69"/>
      <c r="UE4" s="69"/>
      <c r="UF4" s="69"/>
      <c r="UG4" s="69"/>
      <c r="UH4" s="69"/>
      <c r="UI4" s="69"/>
      <c r="UJ4" s="69"/>
      <c r="UK4" s="69"/>
      <c r="UL4" s="69"/>
      <c r="UM4" s="69"/>
      <c r="UN4" s="69"/>
      <c r="UO4" s="69"/>
      <c r="UP4" s="69"/>
      <c r="UQ4" s="69"/>
      <c r="UR4" s="69"/>
      <c r="US4" s="69"/>
      <c r="UT4" s="69"/>
      <c r="UU4" s="69"/>
      <c r="UV4" s="69"/>
      <c r="UW4" s="69"/>
      <c r="UX4" s="69"/>
      <c r="UY4" s="69"/>
      <c r="UZ4" s="69"/>
      <c r="VA4" s="69"/>
      <c r="VB4" s="69"/>
      <c r="VC4" s="69"/>
      <c r="VD4" s="69"/>
      <c r="VE4" s="69"/>
      <c r="VF4" s="69"/>
      <c r="VG4" s="69"/>
      <c r="VH4" s="69"/>
      <c r="VI4" s="69"/>
      <c r="VJ4" s="69"/>
      <c r="VK4" s="69"/>
      <c r="VL4" s="69"/>
      <c r="VM4" s="69"/>
      <c r="VN4" s="69"/>
      <c r="VO4" s="69"/>
      <c r="VP4" s="69"/>
      <c r="VQ4" s="69"/>
      <c r="VR4" s="69"/>
      <c r="VS4" s="69"/>
      <c r="VT4" s="69"/>
      <c r="VU4" s="69"/>
      <c r="VV4" s="69"/>
      <c r="VW4" s="69"/>
      <c r="VX4" s="69"/>
      <c r="VY4" s="69"/>
      <c r="VZ4" s="69"/>
      <c r="WA4" s="69"/>
      <c r="WB4" s="69"/>
      <c r="WC4" s="69"/>
      <c r="WD4" s="69"/>
      <c r="WE4" s="69"/>
      <c r="WF4" s="69"/>
      <c r="WG4" s="69"/>
      <c r="WH4" s="69"/>
      <c r="WI4" s="69"/>
      <c r="WJ4" s="69"/>
      <c r="WK4" s="69"/>
      <c r="WL4" s="69"/>
      <c r="WM4" s="69"/>
      <c r="WN4" s="69"/>
      <c r="WO4" s="69"/>
      <c r="WP4" s="69"/>
      <c r="WQ4" s="69"/>
      <c r="WR4" s="69"/>
      <c r="WS4" s="69"/>
      <c r="WT4" s="69"/>
      <c r="WU4" s="69"/>
      <c r="WV4" s="69"/>
      <c r="WW4" s="69"/>
      <c r="WX4" s="69"/>
      <c r="WY4" s="69"/>
      <c r="WZ4" s="69"/>
      <c r="XA4" s="69"/>
      <c r="XB4" s="69"/>
      <c r="XC4" s="69"/>
      <c r="XD4" s="69"/>
      <c r="XE4" s="69"/>
      <c r="XF4" s="69"/>
      <c r="XG4" s="69"/>
      <c r="XH4" s="69"/>
      <c r="XI4" s="69"/>
      <c r="XJ4" s="69"/>
      <c r="XK4" s="69"/>
      <c r="XL4" s="69"/>
      <c r="XM4" s="69"/>
      <c r="XN4" s="69"/>
      <c r="XO4" s="69"/>
      <c r="XP4" s="69"/>
      <c r="XQ4" s="69"/>
      <c r="XR4" s="69"/>
      <c r="XS4" s="69"/>
      <c r="XT4" s="69"/>
      <c r="XU4" s="69"/>
      <c r="XV4" s="69"/>
      <c r="XW4" s="69"/>
      <c r="XX4" s="69"/>
      <c r="XY4" s="69"/>
      <c r="XZ4" s="69"/>
      <c r="YA4" s="69"/>
      <c r="YB4" s="69"/>
      <c r="YC4" s="69"/>
      <c r="YD4" s="69"/>
      <c r="YE4" s="69"/>
      <c r="YF4" s="69"/>
      <c r="YG4" s="69"/>
      <c r="YH4" s="69"/>
      <c r="YI4" s="69"/>
      <c r="YJ4" s="69"/>
      <c r="YK4" s="69"/>
      <c r="YL4" s="69"/>
      <c r="YM4" s="69"/>
      <c r="YN4" s="69"/>
      <c r="YO4" s="69"/>
      <c r="YP4" s="69"/>
      <c r="YQ4" s="69"/>
      <c r="YR4" s="69"/>
      <c r="YS4" s="69"/>
      <c r="YT4" s="69"/>
      <c r="YU4" s="69"/>
      <c r="YV4" s="69"/>
      <c r="YW4" s="69"/>
      <c r="YX4" s="69"/>
      <c r="YY4" s="69"/>
      <c r="YZ4" s="69"/>
      <c r="ZA4" s="69"/>
      <c r="ZB4" s="69"/>
      <c r="ZC4" s="69"/>
      <c r="ZD4" s="69"/>
      <c r="ZE4" s="69"/>
      <c r="ZF4" s="69"/>
      <c r="ZG4" s="69"/>
      <c r="ZH4" s="69"/>
      <c r="ZI4" s="69"/>
      <c r="ZJ4" s="69"/>
      <c r="ZK4" s="69"/>
      <c r="ZL4" s="69"/>
      <c r="ZM4" s="69"/>
      <c r="ZN4" s="69"/>
      <c r="ZO4" s="69"/>
      <c r="ZP4" s="69"/>
      <c r="ZQ4" s="69"/>
      <c r="ZR4" s="69"/>
      <c r="ZS4" s="69"/>
      <c r="ZT4" s="69"/>
      <c r="ZU4" s="69"/>
      <c r="ZV4" s="69"/>
      <c r="ZW4" s="69"/>
      <c r="ZX4" s="69"/>
      <c r="ZY4" s="69"/>
      <c r="ZZ4" s="69"/>
      <c r="AAA4" s="69"/>
      <c r="AAB4" s="69"/>
      <c r="AAC4" s="69"/>
      <c r="AAD4" s="69"/>
      <c r="AAE4" s="69"/>
      <c r="AAF4" s="69"/>
      <c r="AAG4" s="69"/>
      <c r="AAH4" s="69"/>
      <c r="AAI4" s="69"/>
      <c r="AAJ4" s="69"/>
      <c r="AAK4" s="69"/>
      <c r="AAL4" s="69"/>
      <c r="AAM4" s="69"/>
      <c r="AAN4" s="69"/>
      <c r="AAO4" s="69"/>
      <c r="AAP4" s="69"/>
      <c r="AAQ4" s="69"/>
      <c r="AAR4" s="69"/>
      <c r="AAS4" s="69"/>
      <c r="AAT4" s="69"/>
      <c r="AAU4" s="69"/>
      <c r="AAV4" s="69"/>
      <c r="AAW4" s="69"/>
      <c r="AAX4" s="69"/>
      <c r="AAY4" s="69"/>
      <c r="AAZ4" s="69"/>
      <c r="ABA4" s="69"/>
      <c r="ABB4" s="69"/>
      <c r="ABC4" s="69"/>
      <c r="ABD4" s="69"/>
      <c r="ABE4" s="69"/>
      <c r="ABF4" s="69"/>
      <c r="ABG4" s="69"/>
      <c r="ABH4" s="69"/>
      <c r="ABI4" s="69"/>
      <c r="ABJ4" s="69"/>
      <c r="ABK4" s="69"/>
      <c r="ABL4" s="69"/>
      <c r="ABM4" s="69"/>
      <c r="ABN4" s="69"/>
      <c r="ABO4" s="69"/>
      <c r="ABP4" s="69"/>
      <c r="ABQ4" s="69"/>
      <c r="ABR4" s="69"/>
      <c r="ABS4" s="69"/>
      <c r="ABT4" s="69"/>
      <c r="ABU4" s="69"/>
      <c r="ABV4" s="69"/>
      <c r="ABW4" s="69"/>
      <c r="ABX4" s="69"/>
      <c r="ABY4" s="69"/>
      <c r="ABZ4" s="69"/>
      <c r="ACA4" s="69"/>
      <c r="ACB4" s="69"/>
      <c r="ACC4" s="69"/>
      <c r="ACD4" s="69"/>
      <c r="ACE4" s="69"/>
      <c r="ACF4" s="69"/>
      <c r="ACG4" s="69"/>
      <c r="ACH4" s="69"/>
      <c r="ACI4" s="69"/>
      <c r="ACJ4" s="69"/>
      <c r="ACK4" s="69"/>
      <c r="ACL4" s="69"/>
      <c r="ACM4" s="69"/>
      <c r="ACN4" s="69"/>
      <c r="ACO4" s="69"/>
      <c r="ACP4" s="69"/>
      <c r="ACQ4" s="69"/>
      <c r="ACR4" s="69"/>
      <c r="ACS4" s="69"/>
      <c r="ACT4" s="69"/>
      <c r="ACU4" s="69"/>
      <c r="ACV4" s="69"/>
      <c r="ACW4" s="69"/>
      <c r="ACX4" s="69"/>
      <c r="ACY4" s="69"/>
      <c r="ACZ4" s="69"/>
      <c r="ADA4" s="69"/>
      <c r="ADB4" s="69"/>
      <c r="ADC4" s="69"/>
      <c r="ADD4" s="69"/>
      <c r="ADE4" s="69"/>
      <c r="ADF4" s="69"/>
      <c r="ADG4" s="69"/>
      <c r="ADH4" s="69"/>
      <c r="ADI4" s="69"/>
      <c r="ADJ4" s="69"/>
      <c r="ADK4" s="69"/>
      <c r="ADL4" s="69"/>
      <c r="ADM4" s="69"/>
      <c r="ADN4" s="69"/>
      <c r="ADO4" s="69"/>
      <c r="ADP4" s="69"/>
      <c r="ADQ4" s="69"/>
      <c r="ADR4" s="69"/>
      <c r="ADS4" s="69"/>
      <c r="ADT4" s="69"/>
      <c r="ADU4" s="69"/>
      <c r="ADV4" s="69"/>
      <c r="ADW4" s="69"/>
      <c r="ADX4" s="69"/>
      <c r="ADY4" s="69"/>
      <c r="ADZ4" s="69"/>
      <c r="AEA4" s="69"/>
      <c r="AEB4" s="69"/>
      <c r="AEC4" s="69"/>
      <c r="AED4" s="69"/>
      <c r="AEE4" s="69"/>
      <c r="AEF4" s="69"/>
      <c r="AEG4" s="69"/>
      <c r="AEH4" s="69"/>
      <c r="AEI4" s="69"/>
      <c r="AEJ4" s="69"/>
      <c r="AEK4" s="69"/>
      <c r="AEL4" s="69"/>
      <c r="AEM4" s="69"/>
      <c r="AEN4" s="69"/>
      <c r="AEO4" s="69"/>
      <c r="AEP4" s="69"/>
      <c r="AEQ4" s="69"/>
      <c r="AER4" s="69"/>
      <c r="AES4" s="69"/>
      <c r="AET4" s="69"/>
      <c r="AEU4" s="69"/>
      <c r="AEV4" s="69"/>
      <c r="AEW4" s="69"/>
      <c r="AEX4" s="69"/>
      <c r="AEY4" s="69"/>
      <c r="AEZ4" s="69"/>
      <c r="AFA4" s="69"/>
      <c r="AFB4" s="69"/>
      <c r="AFC4" s="69"/>
      <c r="AFD4" s="69"/>
      <c r="AFE4" s="69"/>
      <c r="AFF4" s="69"/>
      <c r="AFG4" s="69"/>
      <c r="AFH4" s="69"/>
      <c r="AFI4" s="69"/>
      <c r="AFJ4" s="69"/>
      <c r="AFK4" s="69"/>
      <c r="AFL4" s="69"/>
      <c r="AFM4" s="69"/>
      <c r="AFN4" s="69"/>
      <c r="AFO4" s="69"/>
      <c r="AFP4" s="69"/>
      <c r="AFQ4" s="69"/>
      <c r="AFR4" s="69"/>
      <c r="AFS4" s="69"/>
      <c r="AFT4" s="69"/>
      <c r="AFU4" s="69"/>
      <c r="AFV4" s="69"/>
      <c r="AFW4" s="69"/>
      <c r="AFX4" s="69"/>
      <c r="AFY4" s="69"/>
      <c r="AFZ4" s="69"/>
      <c r="AGA4" s="69"/>
      <c r="AGB4" s="69"/>
      <c r="AGC4" s="69"/>
      <c r="AGD4" s="69"/>
      <c r="AGE4" s="69"/>
      <c r="AGF4" s="69"/>
      <c r="AGG4" s="69"/>
      <c r="AGH4" s="69"/>
      <c r="AGI4" s="69"/>
      <c r="AGJ4" s="69"/>
      <c r="AGK4" s="69"/>
      <c r="AGL4" s="69"/>
      <c r="AGM4" s="69"/>
      <c r="AGN4" s="69"/>
      <c r="AGO4" s="69"/>
      <c r="AGP4" s="69"/>
      <c r="AGQ4" s="69"/>
      <c r="AGR4" s="69"/>
      <c r="AGS4" s="69"/>
      <c r="AGT4" s="69"/>
      <c r="AGU4" s="69"/>
      <c r="AGV4" s="69"/>
      <c r="AGW4" s="69"/>
      <c r="AGX4" s="69"/>
      <c r="AGY4" s="69"/>
      <c r="AGZ4" s="69"/>
      <c r="AHA4" s="69"/>
      <c r="AHB4" s="69"/>
      <c r="AHC4" s="69"/>
      <c r="AHD4" s="69"/>
      <c r="AHE4" s="69"/>
      <c r="AHF4" s="69"/>
      <c r="AHG4" s="69"/>
      <c r="AHH4" s="69"/>
      <c r="AHI4" s="69"/>
      <c r="AHJ4" s="69"/>
      <c r="AHK4" s="69"/>
      <c r="AHL4" s="69"/>
      <c r="AHM4" s="69"/>
      <c r="AHN4" s="69"/>
      <c r="AHO4" s="69"/>
      <c r="AHP4" s="69"/>
      <c r="AHQ4" s="69"/>
      <c r="AHR4" s="69"/>
      <c r="AHS4" s="69"/>
      <c r="AHT4" s="69"/>
      <c r="AHU4" s="69"/>
      <c r="AHV4" s="69"/>
      <c r="AHW4" s="69"/>
      <c r="AHX4" s="69"/>
      <c r="AHY4" s="69"/>
      <c r="AHZ4" s="69"/>
      <c r="AIA4" s="69"/>
      <c r="AIB4" s="69"/>
      <c r="AIC4" s="69"/>
      <c r="AID4" s="69"/>
      <c r="AIE4" s="69"/>
      <c r="AIF4" s="69"/>
      <c r="AIG4" s="69"/>
      <c r="AIH4" s="69"/>
      <c r="AII4" s="69"/>
      <c r="AIJ4" s="69"/>
      <c r="AIK4" s="69"/>
      <c r="AIL4" s="69"/>
      <c r="AIM4" s="69"/>
      <c r="AIN4" s="69"/>
      <c r="AIO4" s="69"/>
      <c r="AIP4" s="69"/>
      <c r="AIQ4" s="69"/>
      <c r="AIR4" s="69"/>
      <c r="AIS4" s="69"/>
      <c r="AIT4" s="69"/>
      <c r="AIU4" s="69"/>
      <c r="AIV4" s="69"/>
      <c r="AIW4" s="69"/>
      <c r="AIX4" s="69"/>
      <c r="AIY4" s="69"/>
      <c r="AIZ4" s="69"/>
      <c r="AJA4" s="69"/>
      <c r="AJB4" s="69"/>
      <c r="AJC4" s="69"/>
      <c r="AJD4" s="69"/>
      <c r="AJE4" s="69"/>
      <c r="AJF4" s="69"/>
      <c r="AJG4" s="69"/>
      <c r="AJH4" s="69"/>
      <c r="AJI4" s="69"/>
      <c r="AJJ4" s="69"/>
      <c r="AJK4" s="69"/>
      <c r="AJL4" s="69"/>
      <c r="AJM4" s="69"/>
      <c r="AJN4" s="69"/>
      <c r="AJO4" s="69"/>
      <c r="AJP4" s="69"/>
      <c r="AJQ4" s="69"/>
      <c r="AJR4" s="69"/>
      <c r="AJS4" s="69"/>
      <c r="AJT4" s="69"/>
      <c r="AJU4" s="69"/>
      <c r="AJV4" s="69"/>
      <c r="AJW4" s="69"/>
      <c r="AJX4" s="69"/>
      <c r="AJY4" s="69"/>
      <c r="AJZ4" s="69"/>
      <c r="AKA4" s="69"/>
      <c r="AKB4" s="69"/>
      <c r="AKC4" s="69"/>
      <c r="AKD4" s="69"/>
      <c r="AKE4" s="69"/>
      <c r="AKF4" s="69"/>
      <c r="AKG4" s="69"/>
      <c r="AKH4" s="69"/>
      <c r="AKI4" s="69"/>
      <c r="AKJ4" s="69"/>
      <c r="AKK4" s="69"/>
      <c r="AKL4" s="69"/>
      <c r="AKM4" s="69"/>
      <c r="AKN4" s="69"/>
      <c r="AKO4" s="69"/>
      <c r="AKP4" s="69"/>
      <c r="AKQ4" s="69"/>
      <c r="AKR4" s="69"/>
      <c r="AKS4" s="69"/>
      <c r="AKT4" s="69"/>
      <c r="AKU4" s="69"/>
      <c r="AKV4" s="69"/>
      <c r="AKW4" s="69"/>
      <c r="AKX4" s="69"/>
      <c r="AKY4" s="69"/>
      <c r="AKZ4" s="69"/>
      <c r="ALA4" s="69"/>
      <c r="ALB4" s="69"/>
      <c r="ALC4" s="69"/>
      <c r="ALD4" s="69"/>
      <c r="ALE4" s="69"/>
      <c r="ALF4" s="69"/>
      <c r="ALG4" s="69"/>
      <c r="ALH4" s="69"/>
      <c r="ALI4" s="69"/>
      <c r="ALJ4" s="69"/>
      <c r="ALK4" s="69"/>
      <c r="ALL4" s="69"/>
      <c r="ALM4" s="69"/>
      <c r="ALN4" s="69"/>
      <c r="ALO4" s="69"/>
      <c r="ALP4" s="69"/>
      <c r="ALQ4" s="69"/>
      <c r="ALR4" s="69"/>
      <c r="ALS4" s="69"/>
      <c r="ALT4" s="69"/>
      <c r="ALU4" s="69"/>
      <c r="ALV4" s="69"/>
      <c r="ALW4" s="69"/>
      <c r="ALX4" s="69"/>
      <c r="ALY4" s="69"/>
      <c r="ALZ4" s="69"/>
      <c r="AMA4" s="69"/>
      <c r="AMB4" s="69"/>
      <c r="AMC4" s="69"/>
      <c r="AMD4" s="69"/>
      <c r="AME4" s="69"/>
      <c r="AMF4" s="69"/>
      <c r="AMG4" s="69"/>
      <c r="AMH4" s="69"/>
      <c r="AMI4" s="69"/>
      <c r="AMJ4" s="69"/>
      <c r="AMK4" s="69"/>
      <c r="AML4" s="69"/>
      <c r="AMM4" s="69"/>
      <c r="AMN4" s="69"/>
      <c r="AMO4" s="69"/>
      <c r="AMP4" s="69"/>
      <c r="AMQ4" s="69"/>
      <c r="AMR4" s="69"/>
      <c r="AMS4" s="69"/>
      <c r="AMT4" s="69"/>
      <c r="AMU4" s="69"/>
      <c r="AMV4" s="69"/>
      <c r="AMW4" s="69"/>
      <c r="AMX4" s="69"/>
      <c r="AMY4" s="69"/>
      <c r="AMZ4" s="69"/>
      <c r="ANA4" s="69"/>
      <c r="ANB4" s="69"/>
      <c r="ANC4" s="69"/>
      <c r="AND4" s="69"/>
      <c r="ANE4" s="69"/>
      <c r="ANF4" s="69"/>
      <c r="ANG4" s="69"/>
      <c r="ANH4" s="69"/>
      <c r="ANI4" s="69"/>
      <c r="ANJ4" s="69"/>
      <c r="ANK4" s="69"/>
      <c r="ANL4" s="69"/>
      <c r="ANM4" s="69"/>
      <c r="ANN4" s="69"/>
      <c r="ANO4" s="69"/>
      <c r="ANP4" s="69"/>
      <c r="ANQ4" s="69"/>
      <c r="ANR4" s="69"/>
      <c r="ANS4" s="69"/>
      <c r="ANT4" s="69"/>
      <c r="ANU4" s="69"/>
      <c r="ANV4" s="69"/>
      <c r="ANW4" s="69"/>
      <c r="ANX4" s="69"/>
      <c r="ANY4" s="69"/>
      <c r="ANZ4" s="69"/>
      <c r="AOA4" s="69"/>
      <c r="AOB4" s="69"/>
      <c r="AOC4" s="69"/>
      <c r="AOD4" s="69"/>
      <c r="AOE4" s="69"/>
      <c r="AOF4" s="69"/>
      <c r="AOG4" s="69"/>
      <c r="AOH4" s="69"/>
      <c r="AOI4" s="69"/>
      <c r="AOJ4" s="69"/>
      <c r="AOK4" s="69"/>
      <c r="AOL4" s="69"/>
      <c r="AOM4" s="69"/>
      <c r="AON4" s="69"/>
      <c r="AOO4" s="69"/>
      <c r="AOP4" s="69"/>
      <c r="AOQ4" s="69"/>
      <c r="AOR4" s="69"/>
      <c r="AOS4" s="69"/>
      <c r="AOT4" s="69"/>
      <c r="AOU4" s="69"/>
      <c r="AOV4" s="69"/>
      <c r="AOW4" s="69"/>
      <c r="AOX4" s="69"/>
      <c r="AOY4" s="69"/>
      <c r="AOZ4" s="69"/>
      <c r="APA4" s="69"/>
      <c r="APB4" s="69"/>
      <c r="APC4" s="69"/>
      <c r="APD4" s="69"/>
      <c r="APE4" s="69"/>
      <c r="APF4" s="69"/>
      <c r="APG4" s="69"/>
      <c r="APH4" s="69"/>
      <c r="API4" s="69"/>
      <c r="APJ4" s="69"/>
      <c r="APK4" s="69"/>
      <c r="APL4" s="69"/>
      <c r="APM4" s="69"/>
      <c r="APN4" s="69"/>
      <c r="APO4" s="69"/>
      <c r="APP4" s="69"/>
      <c r="APQ4" s="69"/>
      <c r="APR4" s="69"/>
      <c r="APS4" s="69"/>
      <c r="APT4" s="69"/>
      <c r="APU4" s="69"/>
      <c r="APV4" s="69"/>
      <c r="APW4" s="69"/>
      <c r="APX4" s="69"/>
      <c r="APY4" s="69"/>
      <c r="APZ4" s="69"/>
      <c r="AQA4" s="69"/>
      <c r="AQB4" s="69"/>
      <c r="AQC4" s="69"/>
      <c r="AQD4" s="69"/>
      <c r="AQE4" s="69"/>
      <c r="AQF4" s="69"/>
      <c r="AQG4" s="69"/>
      <c r="AQH4" s="69"/>
      <c r="AQI4" s="69"/>
      <c r="AQJ4" s="69"/>
      <c r="AQK4" s="69"/>
      <c r="AQL4" s="69"/>
      <c r="AQM4" s="69"/>
      <c r="AQN4" s="69"/>
      <c r="AQO4" s="69"/>
      <c r="AQP4" s="69"/>
      <c r="AQQ4" s="69"/>
      <c r="AQR4" s="69"/>
      <c r="AQS4" s="69"/>
      <c r="AQT4" s="69"/>
      <c r="AQU4" s="69"/>
      <c r="AQV4" s="69"/>
      <c r="AQW4" s="69"/>
      <c r="AQX4" s="69"/>
      <c r="AQY4" s="69"/>
      <c r="AQZ4" s="69"/>
      <c r="ARA4" s="69"/>
      <c r="ARB4" s="69"/>
      <c r="ARC4" s="69"/>
      <c r="ARD4" s="69"/>
      <c r="ARE4" s="69"/>
      <c r="ARF4" s="69"/>
      <c r="ARG4" s="69"/>
      <c r="ARH4" s="69"/>
      <c r="ARI4" s="69"/>
      <c r="ARJ4" s="69"/>
      <c r="ARK4" s="69"/>
      <c r="ARL4" s="69"/>
      <c r="ARM4" s="69"/>
      <c r="ARN4" s="69"/>
      <c r="ARO4" s="69"/>
      <c r="ARP4" s="69"/>
      <c r="ARQ4" s="69"/>
      <c r="ARR4" s="69"/>
      <c r="ARS4" s="69"/>
      <c r="ART4" s="69"/>
      <c r="ARU4" s="69"/>
      <c r="ARV4" s="69"/>
      <c r="ARW4" s="69"/>
      <c r="ARX4" s="69"/>
      <c r="ARY4" s="69"/>
      <c r="ARZ4" s="69"/>
      <c r="ASA4" s="69"/>
      <c r="ASB4" s="69"/>
      <c r="ASC4" s="69"/>
      <c r="ASD4" s="69"/>
      <c r="ASE4" s="69"/>
      <c r="ASF4" s="69"/>
      <c r="ASG4" s="69"/>
      <c r="ASH4" s="69"/>
      <c r="ASI4" s="69"/>
      <c r="ASJ4" s="69"/>
      <c r="ASK4" s="69"/>
      <c r="ASL4" s="69"/>
      <c r="ASM4" s="69"/>
      <c r="ASN4" s="69"/>
      <c r="ASO4" s="69"/>
      <c r="ASP4" s="69"/>
      <c r="ASQ4" s="69"/>
      <c r="ASR4" s="69"/>
      <c r="ASS4" s="69"/>
      <c r="AST4" s="69"/>
      <c r="ASU4" s="69"/>
      <c r="ASV4" s="69"/>
      <c r="ASW4" s="69"/>
      <c r="ASX4" s="69"/>
      <c r="ASY4" s="69"/>
      <c r="ASZ4" s="69"/>
      <c r="ATA4" s="69"/>
      <c r="ATB4" s="69"/>
      <c r="ATC4" s="69"/>
      <c r="ATD4" s="69"/>
      <c r="ATE4" s="69"/>
      <c r="ATF4" s="69"/>
      <c r="ATG4" s="69"/>
      <c r="ATH4" s="69"/>
      <c r="ATI4" s="69"/>
      <c r="ATJ4" s="69"/>
      <c r="ATK4" s="69"/>
      <c r="ATL4" s="69"/>
      <c r="ATM4" s="69"/>
      <c r="ATN4" s="69"/>
      <c r="ATO4" s="69"/>
      <c r="ATP4" s="69"/>
      <c r="ATQ4" s="69"/>
      <c r="ATR4" s="69"/>
      <c r="ATS4" s="69"/>
      <c r="ATT4" s="69"/>
      <c r="ATU4" s="69"/>
      <c r="ATV4" s="69"/>
      <c r="ATW4" s="69"/>
      <c r="ATX4" s="69"/>
      <c r="ATY4" s="69"/>
      <c r="ATZ4" s="69"/>
      <c r="AUA4" s="69"/>
      <c r="AUB4" s="69"/>
      <c r="AUC4" s="69"/>
      <c r="AUD4" s="69"/>
      <c r="AUE4" s="69"/>
      <c r="AUF4" s="69"/>
      <c r="AUG4" s="69"/>
      <c r="AUH4" s="69"/>
      <c r="AUI4" s="69"/>
      <c r="AUJ4" s="69"/>
      <c r="AUK4" s="69"/>
      <c r="AUL4" s="69"/>
      <c r="AUM4" s="69"/>
      <c r="AUN4" s="69"/>
      <c r="AUO4" s="69"/>
      <c r="AUP4" s="69"/>
      <c r="AUQ4" s="69"/>
      <c r="AUR4" s="69"/>
      <c r="AUS4" s="69"/>
      <c r="AUT4" s="69"/>
      <c r="AUU4" s="69"/>
      <c r="AUV4" s="69"/>
      <c r="AUW4" s="69"/>
      <c r="AUX4" s="69"/>
      <c r="AUY4" s="69"/>
      <c r="AUZ4" s="69"/>
      <c r="AVA4" s="69"/>
      <c r="AVB4" s="69"/>
      <c r="AVC4" s="69"/>
      <c r="AVD4" s="69"/>
      <c r="AVE4" s="69"/>
      <c r="AVF4" s="69"/>
      <c r="AVG4" s="69"/>
      <c r="AVH4" s="69"/>
      <c r="AVI4" s="69"/>
      <c r="AVJ4" s="69"/>
      <c r="AVK4" s="69"/>
      <c r="AVL4" s="69"/>
      <c r="AVM4" s="69"/>
      <c r="AVN4" s="69"/>
      <c r="AVO4" s="69"/>
      <c r="AVP4" s="69"/>
      <c r="AVQ4" s="69"/>
      <c r="AVR4" s="69"/>
      <c r="AVS4" s="69"/>
      <c r="AVT4" s="69"/>
      <c r="AVU4" s="69"/>
      <c r="AVV4" s="69"/>
      <c r="AVW4" s="69"/>
      <c r="AVX4" s="69"/>
      <c r="AVY4" s="69"/>
      <c r="AVZ4" s="69"/>
      <c r="AWA4" s="69"/>
      <c r="AWB4" s="69"/>
      <c r="AWC4" s="69"/>
      <c r="AWD4" s="69"/>
      <c r="AWE4" s="69"/>
      <c r="AWF4" s="69"/>
      <c r="AWG4" s="69"/>
      <c r="AWH4" s="69"/>
      <c r="AWI4" s="69"/>
      <c r="AWJ4" s="69"/>
      <c r="AWK4" s="69"/>
      <c r="AWL4" s="69"/>
      <c r="AWM4" s="69"/>
      <c r="AWN4" s="69"/>
      <c r="AWO4" s="69"/>
      <c r="AWP4" s="69"/>
      <c r="AWQ4" s="69"/>
      <c r="AWR4" s="69"/>
      <c r="AWS4" s="69"/>
      <c r="AWT4" s="69"/>
      <c r="AWU4" s="69"/>
      <c r="AWV4" s="69"/>
      <c r="AWW4" s="69"/>
      <c r="AWX4" s="69"/>
      <c r="AWY4" s="69"/>
      <c r="AWZ4" s="69"/>
      <c r="AXA4" s="69"/>
      <c r="AXB4" s="69"/>
      <c r="AXC4" s="69"/>
      <c r="AXD4" s="69"/>
      <c r="AXE4" s="69"/>
      <c r="AXF4" s="69"/>
      <c r="AXG4" s="69"/>
      <c r="AXH4" s="69"/>
      <c r="AXI4" s="69"/>
      <c r="AXJ4" s="69"/>
      <c r="AXK4" s="69"/>
      <c r="AXL4" s="69"/>
      <c r="AXM4" s="69"/>
      <c r="AXN4" s="69"/>
      <c r="AXO4" s="69"/>
      <c r="AXP4" s="69"/>
      <c r="AXQ4" s="69"/>
      <c r="AXR4" s="69"/>
      <c r="AXS4" s="69"/>
      <c r="AXT4" s="69"/>
      <c r="AXU4" s="69"/>
      <c r="AXV4" s="69"/>
      <c r="AXW4" s="69"/>
      <c r="AXX4" s="69"/>
      <c r="AXY4" s="69"/>
      <c r="AXZ4" s="69"/>
      <c r="AYA4" s="69"/>
      <c r="AYB4" s="69"/>
      <c r="AYC4" s="69"/>
      <c r="AYD4" s="69"/>
      <c r="AYE4" s="69"/>
      <c r="AYF4" s="69"/>
      <c r="AYG4" s="69"/>
      <c r="AYH4" s="69"/>
      <c r="AYI4" s="69"/>
      <c r="AYJ4" s="69"/>
      <c r="AYK4" s="69"/>
      <c r="AYL4" s="69"/>
      <c r="AYM4" s="69"/>
      <c r="AYN4" s="69"/>
      <c r="AYO4" s="69"/>
      <c r="AYP4" s="69"/>
      <c r="AYQ4" s="69"/>
      <c r="AYR4" s="69"/>
      <c r="AYS4" s="69"/>
      <c r="AYT4" s="69"/>
      <c r="AYU4" s="69"/>
      <c r="AYV4" s="69"/>
      <c r="AYW4" s="69"/>
      <c r="AYX4" s="69"/>
      <c r="AYY4" s="69"/>
      <c r="AYZ4" s="69"/>
      <c r="AZA4" s="69"/>
      <c r="AZB4" s="69"/>
      <c r="AZC4" s="69"/>
      <c r="AZD4" s="69"/>
      <c r="AZE4" s="69"/>
      <c r="AZF4" s="69"/>
      <c r="AZG4" s="69"/>
      <c r="AZH4" s="69"/>
      <c r="AZI4" s="69"/>
      <c r="AZJ4" s="69"/>
      <c r="AZK4" s="69"/>
      <c r="AZL4" s="69"/>
      <c r="AZM4" s="69"/>
      <c r="AZN4" s="69"/>
      <c r="AZO4" s="69"/>
      <c r="AZP4" s="69"/>
      <c r="AZQ4" s="69"/>
      <c r="AZR4" s="69"/>
      <c r="AZS4" s="69"/>
      <c r="AZT4" s="69"/>
      <c r="AZU4" s="69"/>
      <c r="AZV4" s="69"/>
      <c r="AZW4" s="69"/>
      <c r="AZX4" s="69"/>
      <c r="AZY4" s="69"/>
      <c r="AZZ4" s="69"/>
      <c r="BAA4" s="69"/>
      <c r="BAB4" s="69"/>
      <c r="BAC4" s="69"/>
      <c r="BAD4" s="69"/>
      <c r="BAE4" s="69"/>
      <c r="BAF4" s="69"/>
      <c r="BAG4" s="69"/>
      <c r="BAH4" s="69"/>
      <c r="BAI4" s="69"/>
      <c r="BAJ4" s="69"/>
      <c r="BAK4" s="69"/>
      <c r="BAL4" s="69"/>
      <c r="BAM4" s="69"/>
      <c r="BAN4" s="69"/>
      <c r="BAO4" s="69"/>
      <c r="BAP4" s="69"/>
      <c r="BAQ4" s="69"/>
      <c r="BAR4" s="69"/>
      <c r="BAS4" s="69"/>
      <c r="BAT4" s="69"/>
      <c r="BAU4" s="69"/>
      <c r="BAV4" s="69"/>
      <c r="BAW4" s="69"/>
      <c r="BAX4" s="69"/>
      <c r="BAY4" s="69"/>
      <c r="BAZ4" s="69"/>
      <c r="BBA4" s="69"/>
      <c r="BBB4" s="69"/>
      <c r="BBC4" s="69"/>
      <c r="BBD4" s="69"/>
      <c r="BBE4" s="69"/>
      <c r="BBF4" s="69"/>
      <c r="BBG4" s="69"/>
      <c r="BBH4" s="69"/>
      <c r="BBI4" s="69"/>
      <c r="BBJ4" s="69"/>
      <c r="BBK4" s="69"/>
      <c r="BBL4" s="69"/>
      <c r="BBM4" s="69"/>
      <c r="BBN4" s="69"/>
      <c r="BBO4" s="69"/>
      <c r="BBP4" s="69"/>
      <c r="BBQ4" s="69"/>
      <c r="BBR4" s="69"/>
      <c r="BBS4" s="69"/>
      <c r="BBT4" s="69"/>
      <c r="BBU4" s="69"/>
      <c r="BBV4" s="69"/>
      <c r="BBW4" s="69"/>
      <c r="BBX4" s="69"/>
      <c r="BBY4" s="69"/>
      <c r="BBZ4" s="69"/>
      <c r="BCA4" s="69"/>
      <c r="BCB4" s="69"/>
      <c r="BCC4" s="69"/>
      <c r="BCD4" s="69"/>
      <c r="BCE4" s="69"/>
      <c r="BCF4" s="69"/>
      <c r="BCG4" s="69"/>
      <c r="BCH4" s="69"/>
      <c r="BCI4" s="69"/>
      <c r="BCJ4" s="69"/>
      <c r="BCK4" s="69"/>
      <c r="BCL4" s="69"/>
      <c r="BCM4" s="69"/>
      <c r="BCN4" s="69"/>
      <c r="BCO4" s="69"/>
      <c r="BCP4" s="69"/>
      <c r="BCQ4" s="69"/>
      <c r="BCR4" s="69"/>
      <c r="BCS4" s="69"/>
      <c r="BCT4" s="69"/>
      <c r="BCU4" s="69"/>
      <c r="BCV4" s="69"/>
      <c r="BCW4" s="69"/>
      <c r="BCX4" s="69"/>
      <c r="BCY4" s="69"/>
      <c r="BCZ4" s="69"/>
      <c r="BDA4" s="69"/>
      <c r="BDB4" s="69"/>
      <c r="BDC4" s="69"/>
      <c r="BDD4" s="69"/>
      <c r="BDE4" s="69"/>
      <c r="BDF4" s="69"/>
      <c r="BDG4" s="69"/>
      <c r="BDH4" s="69"/>
      <c r="BDI4" s="69"/>
      <c r="BDJ4" s="69"/>
      <c r="BDK4" s="69"/>
      <c r="BDL4" s="69"/>
      <c r="BDM4" s="69"/>
      <c r="BDN4" s="69"/>
      <c r="BDO4" s="69"/>
      <c r="BDP4" s="69"/>
      <c r="BDQ4" s="69"/>
      <c r="BDR4" s="69"/>
      <c r="BDS4" s="69"/>
      <c r="BDT4" s="69"/>
      <c r="BDU4" s="69"/>
      <c r="BDV4" s="69"/>
      <c r="BDW4" s="69"/>
      <c r="BDX4" s="69"/>
      <c r="BDY4" s="69"/>
      <c r="BDZ4" s="69"/>
      <c r="BEA4" s="69"/>
      <c r="BEB4" s="69"/>
      <c r="BEC4" s="69"/>
      <c r="BED4" s="69"/>
      <c r="BEE4" s="69"/>
      <c r="BEF4" s="69"/>
      <c r="BEG4" s="69"/>
      <c r="BEH4" s="69"/>
      <c r="BEI4" s="69"/>
      <c r="BEJ4" s="69"/>
      <c r="BEK4" s="69"/>
      <c r="BEL4" s="69"/>
      <c r="BEM4" s="69"/>
      <c r="BEN4" s="69"/>
      <c r="BEO4" s="69"/>
      <c r="BEP4" s="69"/>
      <c r="BEQ4" s="69"/>
      <c r="BER4" s="69"/>
      <c r="BES4" s="69"/>
      <c r="BET4" s="69"/>
      <c r="BEU4" s="69"/>
      <c r="BEV4" s="69"/>
      <c r="BEW4" s="69"/>
      <c r="BEX4" s="69"/>
      <c r="BEY4" s="69"/>
      <c r="BEZ4" s="69"/>
      <c r="BFA4" s="69"/>
      <c r="BFB4" s="69"/>
      <c r="BFC4" s="69"/>
      <c r="BFD4" s="69"/>
      <c r="BFE4" s="69"/>
      <c r="BFF4" s="69"/>
      <c r="BFG4" s="69"/>
      <c r="BFH4" s="69"/>
      <c r="BFI4" s="69"/>
      <c r="BFJ4" s="69"/>
      <c r="BFK4" s="69"/>
      <c r="BFL4" s="69"/>
      <c r="BFM4" s="69"/>
      <c r="BFN4" s="69"/>
      <c r="BFO4" s="69"/>
      <c r="BFP4" s="69"/>
      <c r="BFQ4" s="69"/>
      <c r="BFR4" s="69"/>
      <c r="BFS4" s="69"/>
      <c r="BFT4" s="69"/>
      <c r="BFU4" s="69"/>
      <c r="BFV4" s="69"/>
      <c r="BFW4" s="69"/>
      <c r="BFX4" s="69"/>
      <c r="BFY4" s="69"/>
      <c r="BFZ4" s="69"/>
      <c r="BGA4" s="69"/>
      <c r="BGB4" s="69"/>
      <c r="BGC4" s="69"/>
      <c r="BGD4" s="69"/>
      <c r="BGE4" s="69"/>
      <c r="BGF4" s="69"/>
      <c r="BGG4" s="69"/>
      <c r="BGH4" s="69"/>
      <c r="BGI4" s="69"/>
      <c r="BGJ4" s="69"/>
      <c r="BGK4" s="69"/>
      <c r="BGL4" s="69"/>
      <c r="BGM4" s="69"/>
      <c r="BGN4" s="69"/>
      <c r="BGO4" s="69"/>
      <c r="BGP4" s="69"/>
      <c r="BGQ4" s="69"/>
      <c r="BGR4" s="69"/>
      <c r="BGS4" s="69"/>
      <c r="BGT4" s="69"/>
      <c r="BGU4" s="69"/>
      <c r="BGV4" s="69"/>
      <c r="BGW4" s="69"/>
      <c r="BGX4" s="69"/>
      <c r="BGY4" s="69"/>
      <c r="BGZ4" s="69"/>
      <c r="BHA4" s="69"/>
      <c r="BHB4" s="69"/>
      <c r="BHC4" s="69"/>
      <c r="BHD4" s="69"/>
      <c r="BHE4" s="69"/>
      <c r="BHF4" s="69"/>
      <c r="BHG4" s="69"/>
      <c r="BHH4" s="69"/>
      <c r="BHI4" s="69"/>
      <c r="BHJ4" s="69"/>
      <c r="BHK4" s="69"/>
      <c r="BHL4" s="69"/>
      <c r="BHM4" s="69"/>
      <c r="BHN4" s="69"/>
      <c r="BHO4" s="69"/>
      <c r="BHP4" s="69"/>
      <c r="BHQ4" s="69"/>
      <c r="BHR4" s="69"/>
      <c r="BHS4" s="69"/>
      <c r="BHT4" s="69"/>
      <c r="BHU4" s="69"/>
      <c r="BHV4" s="69"/>
      <c r="BHW4" s="69"/>
      <c r="BHX4" s="69"/>
      <c r="BHY4" s="69"/>
      <c r="BHZ4" s="69"/>
      <c r="BIA4" s="69"/>
      <c r="BIB4" s="69"/>
      <c r="BIC4" s="69"/>
      <c r="BID4" s="69"/>
      <c r="BIE4" s="69"/>
      <c r="BIF4" s="69"/>
      <c r="BIG4" s="69"/>
      <c r="BIH4" s="69"/>
      <c r="BII4" s="69"/>
      <c r="BIJ4" s="69"/>
      <c r="BIK4" s="69"/>
      <c r="BIL4" s="69"/>
      <c r="BIM4" s="69"/>
      <c r="BIN4" s="69"/>
      <c r="BIO4" s="69"/>
      <c r="BIP4" s="69"/>
      <c r="BIQ4" s="69"/>
      <c r="BIR4" s="69"/>
      <c r="BIS4" s="69"/>
      <c r="BIT4" s="69"/>
      <c r="BIU4" s="69"/>
      <c r="BIV4" s="69"/>
      <c r="BIW4" s="69"/>
      <c r="BIX4" s="69"/>
      <c r="BIY4" s="69"/>
      <c r="BIZ4" s="69"/>
      <c r="BJA4" s="69"/>
      <c r="BJB4" s="69"/>
      <c r="BJC4" s="69"/>
      <c r="BJD4" s="69"/>
      <c r="BJE4" s="69"/>
      <c r="BJF4" s="69"/>
      <c r="BJG4" s="69"/>
      <c r="BJH4" s="69"/>
      <c r="BJI4" s="69"/>
      <c r="BJJ4" s="69"/>
      <c r="BJK4" s="69"/>
      <c r="BJL4" s="69"/>
      <c r="BJM4" s="69"/>
      <c r="BJN4" s="69"/>
      <c r="BJO4" s="69"/>
      <c r="BJP4" s="69"/>
      <c r="BJQ4" s="69"/>
      <c r="BJR4" s="69"/>
      <c r="BJS4" s="69"/>
      <c r="BJT4" s="69"/>
      <c r="BJU4" s="69"/>
      <c r="BJV4" s="69"/>
      <c r="BJW4" s="69"/>
      <c r="BJX4" s="69"/>
      <c r="BJY4" s="69"/>
      <c r="BJZ4" s="69"/>
      <c r="BKA4" s="69"/>
      <c r="BKB4" s="69"/>
      <c r="BKC4" s="69"/>
      <c r="BKD4" s="69"/>
      <c r="BKE4" s="69"/>
      <c r="BKF4" s="69"/>
      <c r="BKG4" s="69"/>
      <c r="BKH4" s="69"/>
      <c r="BKI4" s="69"/>
      <c r="BKJ4" s="69"/>
      <c r="BKK4" s="69"/>
      <c r="BKL4" s="69"/>
      <c r="BKM4" s="69"/>
      <c r="BKN4" s="69"/>
      <c r="BKO4" s="69"/>
      <c r="BKP4" s="69"/>
      <c r="BKQ4" s="69"/>
      <c r="BKR4" s="69"/>
      <c r="BKS4" s="69"/>
      <c r="BKT4" s="69"/>
      <c r="BKU4" s="69"/>
      <c r="BKV4" s="69"/>
      <c r="BKW4" s="69"/>
      <c r="BKX4" s="69"/>
      <c r="BKY4" s="69"/>
      <c r="BKZ4" s="69"/>
      <c r="BLA4" s="69"/>
      <c r="BLB4" s="69"/>
      <c r="BLC4" s="69"/>
      <c r="BLD4" s="69"/>
      <c r="BLE4" s="69"/>
      <c r="BLF4" s="69"/>
      <c r="BLG4" s="69"/>
      <c r="BLH4" s="69"/>
      <c r="BLI4" s="69"/>
      <c r="BLJ4" s="69"/>
      <c r="BLK4" s="69"/>
      <c r="BLL4" s="69"/>
      <c r="BLM4" s="69"/>
      <c r="BLN4" s="69"/>
      <c r="BLO4" s="69"/>
      <c r="BLP4" s="69"/>
      <c r="BLQ4" s="69"/>
      <c r="BLR4" s="69"/>
      <c r="BLS4" s="69"/>
      <c r="BLT4" s="69"/>
      <c r="BLU4" s="69"/>
      <c r="BLV4" s="69"/>
      <c r="BLW4" s="69"/>
      <c r="BLX4" s="69"/>
      <c r="BLY4" s="69"/>
      <c r="BLZ4" s="69"/>
      <c r="BMA4" s="69"/>
      <c r="BMB4" s="69"/>
      <c r="BMC4" s="69"/>
      <c r="BMD4" s="69"/>
      <c r="BME4" s="69"/>
      <c r="BMF4" s="69"/>
      <c r="BMG4" s="69"/>
      <c r="BMH4" s="69"/>
      <c r="BMI4" s="69"/>
      <c r="BMJ4" s="69"/>
      <c r="BMK4" s="69"/>
      <c r="BML4" s="69"/>
      <c r="BMM4" s="69"/>
      <c r="BMN4" s="69"/>
      <c r="BMO4" s="69"/>
      <c r="BMP4" s="69"/>
      <c r="BMQ4" s="69"/>
      <c r="BMR4" s="69"/>
      <c r="BMS4" s="69"/>
      <c r="BMT4" s="69"/>
      <c r="BMU4" s="69"/>
      <c r="BMV4" s="69"/>
      <c r="BMW4" s="69"/>
      <c r="BMX4" s="69"/>
      <c r="BMY4" s="69"/>
      <c r="BMZ4" s="69"/>
      <c r="BNA4" s="69"/>
      <c r="BNB4" s="69"/>
      <c r="BNC4" s="69"/>
      <c r="BND4" s="69"/>
      <c r="BNE4" s="69"/>
      <c r="BNF4" s="69"/>
      <c r="BNG4" s="69"/>
      <c r="BNH4" s="69"/>
      <c r="BNI4" s="69"/>
      <c r="BNJ4" s="69"/>
      <c r="BNK4" s="69"/>
      <c r="BNL4" s="69"/>
      <c r="BNM4" s="69"/>
      <c r="BNN4" s="69"/>
      <c r="BNO4" s="69"/>
      <c r="BNP4" s="69"/>
      <c r="BNQ4" s="69"/>
      <c r="BNR4" s="69"/>
      <c r="BNS4" s="69"/>
      <c r="BNT4" s="69"/>
      <c r="BNU4" s="69"/>
      <c r="BNV4" s="69"/>
      <c r="BNW4" s="69"/>
      <c r="BNX4" s="69"/>
      <c r="BNY4" s="69"/>
      <c r="BNZ4" s="69"/>
      <c r="BOA4" s="69"/>
      <c r="BOB4" s="69"/>
      <c r="BOC4" s="69"/>
      <c r="BOD4" s="69"/>
      <c r="BOE4" s="69"/>
      <c r="BOF4" s="69"/>
      <c r="BOG4" s="69"/>
      <c r="BOH4" s="69"/>
      <c r="BOI4" s="69"/>
      <c r="BOJ4" s="69"/>
      <c r="BOK4" s="69"/>
      <c r="BOL4" s="69"/>
      <c r="BOM4" s="69"/>
      <c r="BON4" s="69"/>
      <c r="BOO4" s="69"/>
      <c r="BOP4" s="69"/>
      <c r="BOQ4" s="69"/>
      <c r="BOR4" s="69"/>
      <c r="BOS4" s="69"/>
      <c r="BOT4" s="69"/>
      <c r="BOU4" s="69"/>
      <c r="BOV4" s="69"/>
      <c r="BOW4" s="69"/>
      <c r="BOX4" s="69"/>
      <c r="BOY4" s="69"/>
      <c r="BOZ4" s="69"/>
      <c r="BPA4" s="69"/>
      <c r="BPB4" s="69"/>
      <c r="BPC4" s="69"/>
      <c r="BPD4" s="69"/>
      <c r="BPE4" s="69"/>
      <c r="BPF4" s="69"/>
      <c r="BPG4" s="69"/>
      <c r="BPH4" s="69"/>
      <c r="BPI4" s="69"/>
      <c r="BPJ4" s="69"/>
      <c r="BPK4" s="69"/>
      <c r="BPL4" s="69"/>
      <c r="BPM4" s="69"/>
      <c r="BPN4" s="69"/>
      <c r="BPO4" s="69"/>
      <c r="BPP4" s="69"/>
      <c r="BPQ4" s="69"/>
      <c r="BPR4" s="69"/>
      <c r="BPS4" s="69"/>
      <c r="BPT4" s="69"/>
      <c r="BPU4" s="69"/>
      <c r="BPV4" s="69"/>
      <c r="BPW4" s="69"/>
      <c r="BPX4" s="69"/>
      <c r="BPY4" s="69"/>
      <c r="BPZ4" s="69"/>
      <c r="BQA4" s="69"/>
      <c r="BQB4" s="69"/>
      <c r="BQC4" s="69"/>
      <c r="BQD4" s="69"/>
      <c r="BQE4" s="69"/>
      <c r="BQF4" s="69"/>
      <c r="BQG4" s="69"/>
      <c r="BQH4" s="69"/>
      <c r="BQI4" s="69"/>
      <c r="BQJ4" s="69"/>
      <c r="BQK4" s="69"/>
      <c r="BQL4" s="69"/>
      <c r="BQM4" s="69"/>
      <c r="BQN4" s="69"/>
      <c r="BQO4" s="69"/>
      <c r="BQP4" s="69"/>
      <c r="BQQ4" s="69"/>
      <c r="BQR4" s="69"/>
      <c r="BQS4" s="69"/>
      <c r="BQT4" s="69"/>
      <c r="BQU4" s="69"/>
      <c r="BQV4" s="69"/>
      <c r="BQW4" s="69"/>
      <c r="BQX4" s="69"/>
      <c r="BQY4" s="69"/>
      <c r="BQZ4" s="69"/>
      <c r="BRA4" s="69"/>
      <c r="BRB4" s="69"/>
      <c r="BRC4" s="69"/>
      <c r="BRD4" s="69"/>
      <c r="BRE4" s="69"/>
      <c r="BRF4" s="69"/>
      <c r="BRG4" s="69"/>
      <c r="BRH4" s="69"/>
      <c r="BRI4" s="69"/>
      <c r="BRJ4" s="69"/>
      <c r="BRK4" s="69"/>
      <c r="BRL4" s="69"/>
      <c r="BRM4" s="69"/>
      <c r="BRN4" s="69"/>
      <c r="BRO4" s="69"/>
      <c r="BRP4" s="69"/>
      <c r="BRQ4" s="69"/>
      <c r="BRR4" s="69"/>
      <c r="BRS4" s="69"/>
      <c r="BRT4" s="69"/>
      <c r="BRU4" s="69"/>
      <c r="BRV4" s="69"/>
      <c r="BRW4" s="69"/>
      <c r="BRX4" s="69"/>
      <c r="BRY4" s="69"/>
      <c r="BRZ4" s="69"/>
      <c r="BSA4" s="69"/>
      <c r="BSB4" s="69"/>
      <c r="BSC4" s="69"/>
      <c r="BSD4" s="69"/>
      <c r="BSE4" s="69"/>
      <c r="BSF4" s="69"/>
      <c r="BSG4" s="69"/>
      <c r="BSH4" s="69"/>
      <c r="BSI4" s="69"/>
      <c r="BSJ4" s="69"/>
      <c r="BSK4" s="69"/>
      <c r="BSL4" s="69"/>
      <c r="BSM4" s="69"/>
      <c r="BSN4" s="69"/>
      <c r="BSO4" s="69"/>
      <c r="BSP4" s="69"/>
      <c r="BSQ4" s="69"/>
      <c r="BSR4" s="69"/>
      <c r="BSS4" s="69"/>
      <c r="BST4" s="69"/>
      <c r="BSU4" s="69"/>
      <c r="BSV4" s="69"/>
      <c r="BSW4" s="69"/>
      <c r="BSX4" s="69"/>
      <c r="BSY4" s="69"/>
      <c r="BSZ4" s="69"/>
      <c r="BTA4" s="69"/>
      <c r="BTB4" s="69"/>
      <c r="BTC4" s="69"/>
      <c r="BTD4" s="69"/>
      <c r="BTE4" s="69"/>
      <c r="BTF4" s="69"/>
      <c r="BTG4" s="69"/>
      <c r="BTH4" s="69"/>
      <c r="BTI4" s="69"/>
      <c r="BTJ4" s="69"/>
      <c r="BTK4" s="69"/>
      <c r="BTL4" s="69"/>
      <c r="BTM4" s="69"/>
      <c r="BTN4" s="69"/>
      <c r="BTO4" s="69"/>
      <c r="BTP4" s="69"/>
      <c r="BTQ4" s="69"/>
      <c r="BTR4" s="69"/>
      <c r="BTS4" s="69"/>
      <c r="BTT4" s="69"/>
      <c r="BTU4" s="69"/>
      <c r="BTV4" s="69"/>
      <c r="BTW4" s="69"/>
      <c r="BTX4" s="69"/>
      <c r="BTY4" s="69"/>
      <c r="BTZ4" s="69"/>
      <c r="BUA4" s="69"/>
      <c r="BUB4" s="69"/>
      <c r="BUC4" s="69"/>
      <c r="BUD4" s="69"/>
      <c r="BUE4" s="69"/>
      <c r="BUF4" s="69"/>
      <c r="BUG4" s="69"/>
      <c r="BUH4" s="69"/>
      <c r="BUI4" s="69"/>
      <c r="BUJ4" s="69"/>
      <c r="BUK4" s="69"/>
      <c r="BUL4" s="69"/>
      <c r="BUM4" s="69"/>
      <c r="BUN4" s="69"/>
      <c r="BUO4" s="69"/>
      <c r="BUP4" s="69"/>
      <c r="BUQ4" s="69"/>
      <c r="BUR4" s="69"/>
      <c r="BUS4" s="69"/>
      <c r="BUT4" s="69"/>
      <c r="BUU4" s="69"/>
      <c r="BUV4" s="69"/>
      <c r="BUW4" s="69"/>
      <c r="BUX4" s="69"/>
      <c r="BUY4" s="69"/>
      <c r="BUZ4" s="69"/>
      <c r="BVA4" s="69"/>
      <c r="BVB4" s="69"/>
      <c r="BVC4" s="69"/>
      <c r="BVD4" s="69"/>
      <c r="BVE4" s="69"/>
      <c r="BVF4" s="69"/>
      <c r="BVG4" s="69"/>
      <c r="BVH4" s="69"/>
      <c r="BVI4" s="69"/>
      <c r="BVJ4" s="69"/>
      <c r="BVK4" s="69"/>
      <c r="BVL4" s="69"/>
      <c r="BVM4" s="69"/>
      <c r="BVN4" s="69"/>
      <c r="BVO4" s="69"/>
      <c r="BVP4" s="69"/>
      <c r="BVQ4" s="69"/>
      <c r="BVR4" s="69"/>
      <c r="BVS4" s="69"/>
      <c r="BVT4" s="69"/>
      <c r="BVU4" s="69"/>
      <c r="BVV4" s="69"/>
      <c r="BVW4" s="69"/>
      <c r="BVX4" s="69"/>
      <c r="BVY4" s="69"/>
      <c r="BVZ4" s="69"/>
      <c r="BWA4" s="69"/>
      <c r="BWB4" s="69"/>
      <c r="BWC4" s="69"/>
      <c r="BWD4" s="69"/>
      <c r="BWE4" s="69"/>
      <c r="BWF4" s="69"/>
      <c r="BWG4" s="69"/>
      <c r="BWH4" s="69"/>
      <c r="BWI4" s="69"/>
      <c r="BWJ4" s="69"/>
      <c r="BWK4" s="69"/>
      <c r="BWL4" s="69"/>
      <c r="BWM4" s="69"/>
      <c r="BWN4" s="69"/>
      <c r="BWO4" s="69"/>
      <c r="BWP4" s="69"/>
      <c r="BWQ4" s="69"/>
      <c r="BWR4" s="69"/>
      <c r="BWS4" s="69"/>
      <c r="BWT4" s="69"/>
      <c r="BWU4" s="69"/>
      <c r="BWV4" s="69"/>
      <c r="BWW4" s="69"/>
      <c r="BWX4" s="69"/>
      <c r="BWY4" s="69"/>
      <c r="BWZ4" s="69"/>
      <c r="BXA4" s="69"/>
      <c r="BXB4" s="69"/>
      <c r="BXC4" s="69"/>
      <c r="BXD4" s="69"/>
      <c r="BXE4" s="69"/>
      <c r="BXF4" s="69"/>
      <c r="BXG4" s="69"/>
      <c r="BXH4" s="69"/>
      <c r="BXI4" s="69"/>
      <c r="BXJ4" s="69"/>
      <c r="BXK4" s="69"/>
      <c r="BXL4" s="69"/>
      <c r="BXM4" s="69"/>
      <c r="BXN4" s="69"/>
      <c r="BXO4" s="69"/>
      <c r="BXP4" s="69"/>
      <c r="BXQ4" s="69"/>
      <c r="BXR4" s="69"/>
      <c r="BXS4" s="69"/>
      <c r="BXT4" s="69"/>
      <c r="BXU4" s="69"/>
      <c r="BXV4" s="69"/>
      <c r="BXW4" s="69"/>
      <c r="BXX4" s="69"/>
      <c r="BXY4" s="69"/>
      <c r="BXZ4" s="69"/>
      <c r="BYA4" s="69"/>
      <c r="BYB4" s="69"/>
      <c r="BYC4" s="69"/>
      <c r="BYD4" s="69"/>
      <c r="BYE4" s="69"/>
      <c r="BYF4" s="69"/>
      <c r="BYG4" s="69"/>
      <c r="BYH4" s="69"/>
      <c r="BYI4" s="69"/>
      <c r="BYJ4" s="69"/>
      <c r="BYK4" s="69"/>
      <c r="BYL4" s="69"/>
      <c r="BYM4" s="69"/>
      <c r="BYN4" s="69"/>
      <c r="BYO4" s="69"/>
      <c r="BYP4" s="69"/>
      <c r="BYQ4" s="69"/>
      <c r="BYR4" s="69"/>
      <c r="BYS4" s="69"/>
      <c r="BYT4" s="69"/>
      <c r="BYU4" s="69"/>
      <c r="BYV4" s="69"/>
      <c r="BYW4" s="69"/>
      <c r="BYX4" s="69"/>
      <c r="BYY4" s="69"/>
      <c r="BYZ4" s="69"/>
      <c r="BZA4" s="69"/>
      <c r="BZB4" s="69"/>
      <c r="BZC4" s="69"/>
      <c r="BZD4" s="69"/>
      <c r="BZE4" s="69"/>
      <c r="BZF4" s="69"/>
      <c r="BZG4" s="69"/>
      <c r="BZH4" s="69"/>
      <c r="BZI4" s="69"/>
      <c r="BZJ4" s="69"/>
      <c r="BZK4" s="69"/>
      <c r="BZL4" s="69"/>
      <c r="BZM4" s="69"/>
      <c r="BZN4" s="69"/>
      <c r="BZO4" s="69"/>
      <c r="BZP4" s="69"/>
      <c r="BZQ4" s="69"/>
      <c r="BZR4" s="69"/>
      <c r="BZS4" s="69"/>
      <c r="BZT4" s="69"/>
      <c r="BZU4" s="69"/>
      <c r="BZV4" s="69"/>
      <c r="BZW4" s="69"/>
      <c r="BZX4" s="69"/>
      <c r="BZY4" s="69"/>
      <c r="BZZ4" s="69"/>
      <c r="CAA4" s="69"/>
      <c r="CAB4" s="69"/>
      <c r="CAC4" s="69"/>
      <c r="CAD4" s="69"/>
      <c r="CAE4" s="69"/>
      <c r="CAF4" s="69"/>
      <c r="CAG4" s="69"/>
      <c r="CAH4" s="69"/>
      <c r="CAI4" s="69"/>
      <c r="CAJ4" s="69"/>
      <c r="CAK4" s="69"/>
      <c r="CAL4" s="69"/>
      <c r="CAM4" s="69"/>
      <c r="CAN4" s="69"/>
      <c r="CAO4" s="69"/>
      <c r="CAP4" s="69"/>
      <c r="CAQ4" s="69"/>
      <c r="CAR4" s="69"/>
      <c r="CAS4" s="69"/>
      <c r="CAT4" s="69"/>
      <c r="CAU4" s="69"/>
      <c r="CAV4" s="69"/>
      <c r="CAW4" s="69"/>
      <c r="CAX4" s="69"/>
      <c r="CAY4" s="69"/>
      <c r="CAZ4" s="69"/>
      <c r="CBA4" s="69"/>
      <c r="CBB4" s="69"/>
      <c r="CBC4" s="69"/>
      <c r="CBD4" s="69"/>
      <c r="CBE4" s="69"/>
      <c r="CBF4" s="69"/>
      <c r="CBG4" s="69"/>
      <c r="CBH4" s="69"/>
      <c r="CBI4" s="69"/>
      <c r="CBJ4" s="69"/>
      <c r="CBK4" s="69"/>
      <c r="CBL4" s="69"/>
      <c r="CBM4" s="69"/>
      <c r="CBN4" s="69"/>
      <c r="CBO4" s="69"/>
      <c r="CBP4" s="69"/>
      <c r="CBQ4" s="69"/>
      <c r="CBR4" s="69"/>
      <c r="CBS4" s="69"/>
      <c r="CBT4" s="69"/>
      <c r="CBU4" s="69"/>
      <c r="CBV4" s="69"/>
      <c r="CBW4" s="69"/>
      <c r="CBX4" s="69"/>
      <c r="CBY4" s="69"/>
      <c r="CBZ4" s="69"/>
      <c r="CCA4" s="69"/>
      <c r="CCB4" s="69"/>
      <c r="CCC4" s="69"/>
      <c r="CCD4" s="69"/>
      <c r="CCE4" s="69"/>
      <c r="CCF4" s="69"/>
      <c r="CCG4" s="69"/>
      <c r="CCH4" s="69"/>
      <c r="CCI4" s="69"/>
      <c r="CCJ4" s="69"/>
      <c r="CCK4" s="69"/>
      <c r="CCL4" s="69"/>
      <c r="CCM4" s="69"/>
      <c r="CCN4" s="69"/>
      <c r="CCO4" s="69"/>
      <c r="CCP4" s="69"/>
      <c r="CCQ4" s="69"/>
      <c r="CCR4" s="69"/>
      <c r="CCS4" s="69"/>
      <c r="CCT4" s="69"/>
      <c r="CCU4" s="69"/>
      <c r="CCV4" s="69"/>
      <c r="CCW4" s="69"/>
      <c r="CCX4" s="69"/>
      <c r="CCY4" s="69"/>
      <c r="CCZ4" s="69"/>
      <c r="CDA4" s="69"/>
      <c r="CDB4" s="69"/>
      <c r="CDC4" s="69"/>
      <c r="CDD4" s="69"/>
      <c r="CDE4" s="69"/>
      <c r="CDF4" s="69"/>
      <c r="CDG4" s="69"/>
      <c r="CDH4" s="69"/>
      <c r="CDI4" s="69"/>
      <c r="CDJ4" s="69"/>
      <c r="CDK4" s="69"/>
      <c r="CDL4" s="69"/>
      <c r="CDM4" s="69"/>
      <c r="CDN4" s="69"/>
      <c r="CDO4" s="69"/>
      <c r="CDP4" s="69"/>
      <c r="CDQ4" s="69"/>
      <c r="CDR4" s="69"/>
      <c r="CDS4" s="69"/>
      <c r="CDT4" s="69"/>
      <c r="CDU4" s="69"/>
      <c r="CDV4" s="69"/>
      <c r="CDW4" s="69"/>
      <c r="CDX4" s="69"/>
      <c r="CDY4" s="69"/>
      <c r="CDZ4" s="69"/>
      <c r="CEA4" s="69"/>
      <c r="CEB4" s="69"/>
      <c r="CEC4" s="69"/>
      <c r="CED4" s="69"/>
      <c r="CEE4" s="69"/>
      <c r="CEF4" s="69"/>
      <c r="CEG4" s="69"/>
      <c r="CEH4" s="69"/>
      <c r="CEI4" s="69"/>
      <c r="CEJ4" s="69"/>
      <c r="CEK4" s="69"/>
      <c r="CEL4" s="69"/>
      <c r="CEM4" s="69"/>
      <c r="CEN4" s="69"/>
      <c r="CEO4" s="69"/>
      <c r="CEP4" s="69"/>
      <c r="CEQ4" s="69"/>
      <c r="CER4" s="69"/>
      <c r="CES4" s="69"/>
      <c r="CET4" s="69"/>
      <c r="CEU4" s="69"/>
      <c r="CEV4" s="69"/>
      <c r="CEW4" s="69"/>
      <c r="CEX4" s="69"/>
      <c r="CEY4" s="69"/>
      <c r="CEZ4" s="69"/>
      <c r="CFA4" s="69"/>
      <c r="CFB4" s="69"/>
      <c r="CFC4" s="69"/>
      <c r="CFD4" s="69"/>
      <c r="CFE4" s="69"/>
      <c r="CFF4" s="69"/>
      <c r="CFG4" s="69"/>
      <c r="CFH4" s="69"/>
      <c r="CFI4" s="69"/>
      <c r="CFJ4" s="69"/>
      <c r="CFK4" s="69"/>
      <c r="CFL4" s="69"/>
      <c r="CFM4" s="69"/>
      <c r="CFN4" s="69"/>
      <c r="CFO4" s="69"/>
      <c r="CFP4" s="69"/>
      <c r="CFQ4" s="69"/>
      <c r="CFR4" s="69"/>
      <c r="CFS4" s="69"/>
      <c r="CFT4" s="69"/>
      <c r="CFU4" s="69"/>
      <c r="CFV4" s="69"/>
      <c r="CFW4" s="69"/>
      <c r="CFX4" s="69"/>
      <c r="CFY4" s="69"/>
      <c r="CFZ4" s="69"/>
      <c r="CGA4" s="69"/>
      <c r="CGB4" s="69"/>
      <c r="CGC4" s="69"/>
      <c r="CGD4" s="69"/>
      <c r="CGE4" s="69"/>
      <c r="CGF4" s="69"/>
      <c r="CGG4" s="69"/>
      <c r="CGH4" s="69"/>
      <c r="CGI4" s="69"/>
      <c r="CGJ4" s="69"/>
      <c r="CGK4" s="69"/>
      <c r="CGL4" s="69"/>
      <c r="CGM4" s="69"/>
      <c r="CGN4" s="69"/>
      <c r="CGO4" s="69"/>
      <c r="CGP4" s="69"/>
      <c r="CGQ4" s="69"/>
      <c r="CGR4" s="69"/>
      <c r="CGS4" s="69"/>
      <c r="CGT4" s="69"/>
      <c r="CGU4" s="69"/>
      <c r="CGV4" s="69"/>
      <c r="CGW4" s="69"/>
      <c r="CGX4" s="69"/>
      <c r="CGY4" s="69"/>
      <c r="CGZ4" s="69"/>
      <c r="CHA4" s="69"/>
      <c r="CHB4" s="69"/>
      <c r="CHC4" s="69"/>
      <c r="CHD4" s="69"/>
      <c r="CHE4" s="69"/>
      <c r="CHF4" s="69"/>
      <c r="CHG4" s="69"/>
      <c r="CHH4" s="69"/>
      <c r="CHI4" s="69"/>
      <c r="CHJ4" s="69"/>
      <c r="CHK4" s="69"/>
      <c r="CHL4" s="69"/>
      <c r="CHM4" s="69"/>
      <c r="CHN4" s="69"/>
      <c r="CHO4" s="69"/>
      <c r="CHP4" s="69"/>
      <c r="CHQ4" s="69"/>
      <c r="CHR4" s="69"/>
      <c r="CHS4" s="69"/>
      <c r="CHT4" s="69"/>
      <c r="CHU4" s="69"/>
      <c r="CHV4" s="69"/>
      <c r="CHW4" s="69"/>
      <c r="CHX4" s="69"/>
      <c r="CHY4" s="69"/>
      <c r="CHZ4" s="69"/>
      <c r="CIA4" s="69"/>
      <c r="CIB4" s="69"/>
      <c r="CIC4" s="69"/>
      <c r="CID4" s="69"/>
      <c r="CIE4" s="69"/>
      <c r="CIF4" s="69"/>
      <c r="CIG4" s="69"/>
      <c r="CIH4" s="69"/>
      <c r="CII4" s="69"/>
      <c r="CIJ4" s="69"/>
      <c r="CIK4" s="69"/>
      <c r="CIL4" s="69"/>
      <c r="CIM4" s="69"/>
      <c r="CIN4" s="69"/>
      <c r="CIO4" s="69"/>
      <c r="CIP4" s="69"/>
      <c r="CIQ4" s="69"/>
      <c r="CIR4" s="69"/>
      <c r="CIS4" s="69"/>
      <c r="CIT4" s="69"/>
      <c r="CIU4" s="69"/>
      <c r="CIV4" s="69"/>
      <c r="CIW4" s="69"/>
      <c r="CIX4" s="69"/>
      <c r="CIY4" s="69"/>
      <c r="CIZ4" s="69"/>
      <c r="CJA4" s="69"/>
      <c r="CJB4" s="69"/>
      <c r="CJC4" s="69"/>
      <c r="CJD4" s="69"/>
      <c r="CJE4" s="69"/>
      <c r="CJF4" s="69"/>
      <c r="CJG4" s="69"/>
      <c r="CJH4" s="69"/>
      <c r="CJI4" s="69"/>
      <c r="CJJ4" s="69"/>
      <c r="CJK4" s="69"/>
      <c r="CJL4" s="69"/>
      <c r="CJM4" s="69"/>
      <c r="CJN4" s="69"/>
      <c r="CJO4" s="69"/>
      <c r="CJP4" s="69"/>
      <c r="CJQ4" s="69"/>
      <c r="CJR4" s="69"/>
      <c r="CJS4" s="69"/>
      <c r="CJT4" s="69"/>
      <c r="CJU4" s="69"/>
      <c r="CJV4" s="69"/>
      <c r="CJW4" s="69"/>
      <c r="CJX4" s="69"/>
      <c r="CJY4" s="69"/>
      <c r="CJZ4" s="69"/>
      <c r="CKA4" s="69"/>
      <c r="CKB4" s="69"/>
      <c r="CKC4" s="69"/>
      <c r="CKD4" s="69"/>
      <c r="CKE4" s="69"/>
      <c r="CKF4" s="69"/>
      <c r="CKG4" s="69"/>
      <c r="CKH4" s="69"/>
      <c r="CKI4" s="69"/>
      <c r="CKJ4" s="69"/>
      <c r="CKK4" s="69"/>
      <c r="CKL4" s="69"/>
      <c r="CKM4" s="69"/>
      <c r="CKN4" s="69"/>
      <c r="CKO4" s="69"/>
      <c r="CKP4" s="69"/>
      <c r="CKQ4" s="69"/>
      <c r="CKR4" s="69"/>
      <c r="CKS4" s="69"/>
      <c r="CKT4" s="69"/>
      <c r="CKU4" s="69"/>
      <c r="CKV4" s="69"/>
      <c r="CKW4" s="69"/>
      <c r="CKX4" s="69"/>
      <c r="CKY4" s="69"/>
      <c r="CKZ4" s="69"/>
      <c r="CLA4" s="69"/>
      <c r="CLB4" s="69"/>
      <c r="CLC4" s="69"/>
      <c r="CLD4" s="69"/>
      <c r="CLE4" s="69"/>
      <c r="CLF4" s="69"/>
      <c r="CLG4" s="69"/>
      <c r="CLH4" s="69"/>
      <c r="CLI4" s="69"/>
      <c r="CLJ4" s="69"/>
      <c r="CLK4" s="69"/>
      <c r="CLL4" s="69"/>
      <c r="CLM4" s="69"/>
      <c r="CLN4" s="69"/>
      <c r="CLO4" s="69"/>
      <c r="CLP4" s="69"/>
      <c r="CLQ4" s="69"/>
      <c r="CLR4" s="69"/>
      <c r="CLS4" s="69"/>
      <c r="CLT4" s="69"/>
      <c r="CLU4" s="69"/>
      <c r="CLV4" s="69"/>
      <c r="CLW4" s="69"/>
      <c r="CLX4" s="69"/>
      <c r="CLY4" s="69"/>
      <c r="CLZ4" s="69"/>
      <c r="CMA4" s="69"/>
      <c r="CMB4" s="69"/>
      <c r="CMC4" s="69"/>
      <c r="CMD4" s="69"/>
      <c r="CME4" s="69"/>
      <c r="CMF4" s="69"/>
      <c r="CMG4" s="69"/>
      <c r="CMH4" s="69"/>
      <c r="CMI4" s="69"/>
      <c r="CMJ4" s="69"/>
      <c r="CMK4" s="69"/>
      <c r="CML4" s="69"/>
      <c r="CMM4" s="69"/>
      <c r="CMN4" s="69"/>
      <c r="CMO4" s="69"/>
      <c r="CMP4" s="69"/>
      <c r="CMQ4" s="69"/>
      <c r="CMR4" s="69"/>
      <c r="CMS4" s="69"/>
      <c r="CMT4" s="69"/>
      <c r="CMU4" s="69"/>
      <c r="CMV4" s="69"/>
      <c r="CMW4" s="69"/>
      <c r="CMX4" s="69"/>
      <c r="CMY4" s="69"/>
      <c r="CMZ4" s="69"/>
      <c r="CNA4" s="69"/>
      <c r="CNB4" s="69"/>
      <c r="CNC4" s="69"/>
      <c r="CND4" s="69"/>
      <c r="CNE4" s="69"/>
      <c r="CNF4" s="69"/>
      <c r="CNG4" s="69"/>
      <c r="CNH4" s="69"/>
      <c r="CNI4" s="69"/>
      <c r="CNJ4" s="69"/>
      <c r="CNK4" s="69"/>
      <c r="CNL4" s="69"/>
      <c r="CNM4" s="69"/>
      <c r="CNN4" s="69"/>
      <c r="CNO4" s="69"/>
      <c r="CNP4" s="69"/>
      <c r="CNQ4" s="69"/>
      <c r="CNR4" s="69"/>
      <c r="CNS4" s="69"/>
      <c r="CNT4" s="69"/>
      <c r="CNU4" s="69"/>
      <c r="CNV4" s="69"/>
      <c r="CNW4" s="69"/>
      <c r="CNX4" s="69"/>
      <c r="CNY4" s="69"/>
      <c r="CNZ4" s="69"/>
      <c r="COA4" s="69"/>
      <c r="COB4" s="69"/>
      <c r="COC4" s="69"/>
      <c r="COD4" s="69"/>
      <c r="COE4" s="69"/>
      <c r="COF4" s="69"/>
      <c r="COG4" s="69"/>
      <c r="COH4" s="69"/>
      <c r="COI4" s="69"/>
      <c r="COJ4" s="69"/>
      <c r="COK4" s="69"/>
      <c r="COL4" s="69"/>
      <c r="COM4" s="69"/>
      <c r="CON4" s="69"/>
      <c r="COO4" s="69"/>
      <c r="COP4" s="69"/>
      <c r="COQ4" s="69"/>
      <c r="COR4" s="69"/>
      <c r="COS4" s="69"/>
      <c r="COT4" s="69"/>
      <c r="COU4" s="69"/>
      <c r="COV4" s="69"/>
      <c r="COW4" s="69"/>
      <c r="COX4" s="69"/>
      <c r="COY4" s="69"/>
      <c r="COZ4" s="69"/>
      <c r="CPA4" s="69"/>
      <c r="CPB4" s="69"/>
      <c r="CPC4" s="69"/>
      <c r="CPD4" s="69"/>
      <c r="CPE4" s="69"/>
      <c r="CPF4" s="69"/>
      <c r="CPG4" s="69"/>
      <c r="CPH4" s="69"/>
      <c r="CPI4" s="69"/>
      <c r="CPJ4" s="69"/>
      <c r="CPK4" s="69"/>
      <c r="CPL4" s="69"/>
      <c r="CPM4" s="69"/>
      <c r="CPN4" s="69"/>
      <c r="CPO4" s="69"/>
      <c r="CPP4" s="69"/>
      <c r="CPQ4" s="69"/>
      <c r="CPR4" s="69"/>
      <c r="CPS4" s="69"/>
      <c r="CPT4" s="69"/>
      <c r="CPU4" s="69"/>
      <c r="CPV4" s="69"/>
      <c r="CPW4" s="69"/>
      <c r="CPX4" s="69"/>
      <c r="CPY4" s="69"/>
      <c r="CPZ4" s="69"/>
      <c r="CQA4" s="69"/>
      <c r="CQB4" s="69"/>
      <c r="CQC4" s="69"/>
      <c r="CQD4" s="69"/>
      <c r="CQE4" s="69"/>
      <c r="CQF4" s="69"/>
      <c r="CQG4" s="69"/>
      <c r="CQH4" s="69"/>
      <c r="CQI4" s="69"/>
      <c r="CQJ4" s="69"/>
      <c r="CQK4" s="69"/>
      <c r="CQL4" s="69"/>
      <c r="CQM4" s="69"/>
      <c r="CQN4" s="69"/>
      <c r="CQO4" s="69"/>
      <c r="CQP4" s="69"/>
      <c r="CQQ4" s="69"/>
      <c r="CQR4" s="69"/>
      <c r="CQS4" s="69"/>
      <c r="CQT4" s="69"/>
      <c r="CQU4" s="69"/>
      <c r="CQV4" s="69"/>
      <c r="CQW4" s="69"/>
      <c r="CQX4" s="69"/>
      <c r="CQY4" s="69"/>
      <c r="CQZ4" s="69"/>
      <c r="CRA4" s="69"/>
      <c r="CRB4" s="69"/>
      <c r="CRC4" s="69"/>
      <c r="CRD4" s="69"/>
      <c r="CRE4" s="69"/>
      <c r="CRF4" s="69"/>
      <c r="CRG4" s="69"/>
      <c r="CRH4" s="69"/>
      <c r="CRI4" s="69"/>
      <c r="CRJ4" s="69"/>
      <c r="CRK4" s="69"/>
      <c r="CRL4" s="69"/>
      <c r="CRM4" s="69"/>
      <c r="CRN4" s="69"/>
      <c r="CRO4" s="69"/>
      <c r="CRP4" s="69"/>
      <c r="CRQ4" s="69"/>
      <c r="CRR4" s="69"/>
      <c r="CRS4" s="69"/>
      <c r="CRT4" s="69"/>
      <c r="CRU4" s="69"/>
      <c r="CRV4" s="69"/>
      <c r="CRW4" s="69"/>
      <c r="CRX4" s="69"/>
      <c r="CRY4" s="69"/>
      <c r="CRZ4" s="69"/>
      <c r="CSA4" s="69"/>
      <c r="CSB4" s="69"/>
      <c r="CSC4" s="69"/>
      <c r="CSD4" s="69"/>
      <c r="CSE4" s="69"/>
      <c r="CSF4" s="69"/>
      <c r="CSG4" s="69"/>
      <c r="CSH4" s="69"/>
      <c r="CSI4" s="69"/>
      <c r="CSJ4" s="69"/>
      <c r="CSK4" s="69"/>
      <c r="CSL4" s="69"/>
      <c r="CSM4" s="69"/>
      <c r="CSN4" s="69"/>
      <c r="CSO4" s="69"/>
      <c r="CSP4" s="69"/>
      <c r="CSQ4" s="69"/>
      <c r="CSR4" s="69"/>
      <c r="CSS4" s="69"/>
      <c r="CST4" s="69"/>
      <c r="CSU4" s="69"/>
      <c r="CSV4" s="69"/>
      <c r="CSW4" s="69"/>
      <c r="CSX4" s="69"/>
      <c r="CSY4" s="69"/>
      <c r="CSZ4" s="69"/>
      <c r="CTA4" s="69"/>
      <c r="CTB4" s="69"/>
      <c r="CTC4" s="69"/>
      <c r="CTD4" s="69"/>
      <c r="CTE4" s="69"/>
      <c r="CTF4" s="69"/>
      <c r="CTG4" s="69"/>
      <c r="CTH4" s="69"/>
      <c r="CTI4" s="69"/>
      <c r="CTJ4" s="69"/>
      <c r="CTK4" s="69"/>
      <c r="CTL4" s="69"/>
      <c r="CTM4" s="69"/>
      <c r="CTN4" s="69"/>
      <c r="CTO4" s="69"/>
      <c r="CTP4" s="69"/>
      <c r="CTQ4" s="69"/>
      <c r="CTR4" s="69"/>
      <c r="CTS4" s="69"/>
      <c r="CTT4" s="69"/>
      <c r="CTU4" s="69"/>
      <c r="CTV4" s="69"/>
      <c r="CTW4" s="69"/>
      <c r="CTX4" s="69"/>
      <c r="CTY4" s="69"/>
      <c r="CTZ4" s="69"/>
      <c r="CUA4" s="69"/>
      <c r="CUB4" s="69"/>
      <c r="CUC4" s="69"/>
      <c r="CUD4" s="69"/>
      <c r="CUE4" s="69"/>
      <c r="CUF4" s="69"/>
      <c r="CUG4" s="69"/>
      <c r="CUH4" s="69"/>
      <c r="CUI4" s="69"/>
      <c r="CUJ4" s="69"/>
      <c r="CUK4" s="69"/>
      <c r="CUL4" s="69"/>
      <c r="CUM4" s="69"/>
      <c r="CUN4" s="69"/>
      <c r="CUO4" s="69"/>
      <c r="CUP4" s="69"/>
      <c r="CUQ4" s="69"/>
      <c r="CUR4" s="69"/>
      <c r="CUS4" s="69"/>
      <c r="CUT4" s="69"/>
      <c r="CUU4" s="69"/>
      <c r="CUV4" s="69"/>
      <c r="CUW4" s="69"/>
      <c r="CUX4" s="69"/>
      <c r="CUY4" s="69"/>
      <c r="CUZ4" s="69"/>
      <c r="CVA4" s="69"/>
      <c r="CVB4" s="69"/>
      <c r="CVC4" s="69"/>
      <c r="CVD4" s="69"/>
      <c r="CVE4" s="69"/>
      <c r="CVF4" s="69"/>
      <c r="CVG4" s="69"/>
      <c r="CVH4" s="69"/>
      <c r="CVI4" s="69"/>
      <c r="CVJ4" s="69"/>
      <c r="CVK4" s="69"/>
      <c r="CVL4" s="69"/>
      <c r="CVM4" s="69"/>
      <c r="CVN4" s="69"/>
      <c r="CVO4" s="69"/>
      <c r="CVP4" s="69"/>
      <c r="CVQ4" s="69"/>
      <c r="CVR4" s="69"/>
      <c r="CVS4" s="69"/>
      <c r="CVT4" s="69"/>
      <c r="CVU4" s="69"/>
      <c r="CVV4" s="69"/>
      <c r="CVW4" s="69"/>
      <c r="CVX4" s="69"/>
      <c r="CVY4" s="69"/>
      <c r="CVZ4" s="69"/>
      <c r="CWA4" s="69"/>
      <c r="CWB4" s="69"/>
      <c r="CWC4" s="69"/>
      <c r="CWD4" s="69"/>
      <c r="CWE4" s="69"/>
      <c r="CWF4" s="69"/>
      <c r="CWG4" s="69"/>
      <c r="CWH4" s="69"/>
      <c r="CWI4" s="69"/>
      <c r="CWJ4" s="69"/>
      <c r="CWK4" s="69"/>
      <c r="CWL4" s="69"/>
      <c r="CWM4" s="69"/>
      <c r="CWN4" s="69"/>
      <c r="CWO4" s="69"/>
      <c r="CWP4" s="69"/>
      <c r="CWQ4" s="69"/>
      <c r="CWR4" s="69"/>
      <c r="CWS4" s="69"/>
      <c r="CWT4" s="69"/>
      <c r="CWU4" s="69"/>
      <c r="CWV4" s="69"/>
      <c r="CWW4" s="69"/>
      <c r="CWX4" s="69"/>
      <c r="CWY4" s="69"/>
      <c r="CWZ4" s="69"/>
      <c r="CXA4" s="69"/>
      <c r="CXB4" s="69"/>
      <c r="CXC4" s="69"/>
      <c r="CXD4" s="69"/>
      <c r="CXE4" s="69"/>
      <c r="CXF4" s="69"/>
      <c r="CXG4" s="69"/>
      <c r="CXH4" s="69"/>
      <c r="CXI4" s="69"/>
      <c r="CXJ4" s="69"/>
      <c r="CXK4" s="69"/>
      <c r="CXL4" s="69"/>
      <c r="CXM4" s="69"/>
      <c r="CXN4" s="69"/>
      <c r="CXO4" s="69"/>
      <c r="CXP4" s="69"/>
      <c r="CXQ4" s="69"/>
      <c r="CXR4" s="69"/>
      <c r="CXS4" s="69"/>
      <c r="CXT4" s="69"/>
      <c r="CXU4" s="69"/>
      <c r="CXV4" s="69"/>
      <c r="CXW4" s="69"/>
      <c r="CXX4" s="69"/>
      <c r="CXY4" s="69"/>
      <c r="CXZ4" s="69"/>
      <c r="CYA4" s="69"/>
      <c r="CYB4" s="69"/>
      <c r="CYC4" s="69"/>
      <c r="CYD4" s="69"/>
      <c r="CYE4" s="69"/>
      <c r="CYF4" s="69"/>
      <c r="CYG4" s="69"/>
      <c r="CYH4" s="69"/>
      <c r="CYI4" s="69"/>
      <c r="CYJ4" s="69"/>
      <c r="CYK4" s="69"/>
      <c r="CYL4" s="69"/>
      <c r="CYM4" s="69"/>
      <c r="CYN4" s="69"/>
      <c r="CYO4" s="69"/>
      <c r="CYP4" s="69"/>
      <c r="CYQ4" s="69"/>
      <c r="CYR4" s="69"/>
      <c r="CYS4" s="69"/>
      <c r="CYT4" s="69"/>
      <c r="CYU4" s="69"/>
      <c r="CYV4" s="69"/>
      <c r="CYW4" s="69"/>
      <c r="CYX4" s="69"/>
      <c r="CYY4" s="69"/>
      <c r="CYZ4" s="69"/>
      <c r="CZA4" s="69"/>
      <c r="CZB4" s="69"/>
      <c r="CZC4" s="69"/>
      <c r="CZD4" s="69"/>
      <c r="CZE4" s="69"/>
      <c r="CZF4" s="69"/>
      <c r="CZG4" s="69"/>
      <c r="CZH4" s="69"/>
      <c r="CZI4" s="69"/>
      <c r="CZJ4" s="69"/>
      <c r="CZK4" s="69"/>
      <c r="CZL4" s="69"/>
      <c r="CZM4" s="69"/>
      <c r="CZN4" s="69"/>
      <c r="CZO4" s="69"/>
      <c r="CZP4" s="69"/>
      <c r="CZQ4" s="69"/>
      <c r="CZR4" s="69"/>
      <c r="CZS4" s="69"/>
      <c r="CZT4" s="69"/>
      <c r="CZU4" s="69"/>
      <c r="CZV4" s="69"/>
      <c r="CZW4" s="69"/>
      <c r="CZX4" s="69"/>
      <c r="CZY4" s="69"/>
      <c r="CZZ4" s="69"/>
      <c r="DAA4" s="69"/>
      <c r="DAB4" s="69"/>
      <c r="DAC4" s="69"/>
      <c r="DAD4" s="69"/>
      <c r="DAE4" s="69"/>
      <c r="DAF4" s="69"/>
      <c r="DAG4" s="69"/>
      <c r="DAH4" s="69"/>
      <c r="DAI4" s="69"/>
      <c r="DAJ4" s="69"/>
      <c r="DAK4" s="69"/>
      <c r="DAL4" s="69"/>
      <c r="DAM4" s="69"/>
      <c r="DAN4" s="69"/>
      <c r="DAO4" s="69"/>
      <c r="DAP4" s="69"/>
      <c r="DAQ4" s="69"/>
      <c r="DAR4" s="69"/>
      <c r="DAS4" s="69"/>
      <c r="DAT4" s="69"/>
      <c r="DAU4" s="69"/>
      <c r="DAV4" s="69"/>
      <c r="DAW4" s="69"/>
      <c r="DAX4" s="69"/>
      <c r="DAY4" s="69"/>
      <c r="DAZ4" s="69"/>
      <c r="DBA4" s="69"/>
      <c r="DBB4" s="69"/>
      <c r="DBC4" s="69"/>
      <c r="DBD4" s="69"/>
      <c r="DBE4" s="69"/>
      <c r="DBF4" s="69"/>
      <c r="DBG4" s="69"/>
      <c r="DBH4" s="69"/>
      <c r="DBI4" s="69"/>
      <c r="DBJ4" s="69"/>
      <c r="DBK4" s="69"/>
      <c r="DBL4" s="69"/>
      <c r="DBM4" s="69"/>
      <c r="DBN4" s="69"/>
      <c r="DBO4" s="69"/>
      <c r="DBP4" s="69"/>
      <c r="DBQ4" s="69"/>
      <c r="DBR4" s="69"/>
      <c r="DBS4" s="69"/>
      <c r="DBT4" s="69"/>
      <c r="DBU4" s="69"/>
      <c r="DBV4" s="69"/>
      <c r="DBW4" s="69"/>
      <c r="DBX4" s="69"/>
      <c r="DBY4" s="69"/>
      <c r="DBZ4" s="69"/>
      <c r="DCA4" s="69"/>
      <c r="DCB4" s="69"/>
      <c r="DCC4" s="69"/>
      <c r="DCD4" s="69"/>
      <c r="DCE4" s="69"/>
      <c r="DCF4" s="69"/>
      <c r="DCG4" s="69"/>
      <c r="DCH4" s="69"/>
      <c r="DCI4" s="69"/>
      <c r="DCJ4" s="69"/>
      <c r="DCK4" s="69"/>
      <c r="DCL4" s="69"/>
      <c r="DCM4" s="69"/>
      <c r="DCN4" s="69"/>
      <c r="DCO4" s="69"/>
      <c r="DCP4" s="69"/>
      <c r="DCQ4" s="69"/>
      <c r="DCR4" s="69"/>
      <c r="DCS4" s="69"/>
      <c r="DCT4" s="69"/>
      <c r="DCU4" s="69"/>
      <c r="DCV4" s="69"/>
      <c r="DCW4" s="69"/>
      <c r="DCX4" s="69"/>
      <c r="DCY4" s="69"/>
      <c r="DCZ4" s="69"/>
      <c r="DDA4" s="69"/>
      <c r="DDB4" s="69"/>
      <c r="DDC4" s="69"/>
      <c r="DDD4" s="69"/>
      <c r="DDE4" s="69"/>
      <c r="DDF4" s="69"/>
      <c r="DDG4" s="69"/>
      <c r="DDH4" s="69"/>
      <c r="DDI4" s="69"/>
      <c r="DDJ4" s="69"/>
      <c r="DDK4" s="69"/>
      <c r="DDL4" s="69"/>
      <c r="DDM4" s="69"/>
      <c r="DDN4" s="69"/>
      <c r="DDO4" s="69"/>
      <c r="DDP4" s="69"/>
      <c r="DDQ4" s="69"/>
      <c r="DDR4" s="69"/>
      <c r="DDS4" s="69"/>
      <c r="DDT4" s="69"/>
      <c r="DDU4" s="69"/>
      <c r="DDV4" s="69"/>
      <c r="DDW4" s="69"/>
      <c r="DDX4" s="69"/>
      <c r="DDY4" s="69"/>
      <c r="DDZ4" s="69"/>
      <c r="DEA4" s="69"/>
      <c r="DEB4" s="69"/>
      <c r="DEC4" s="69"/>
      <c r="DED4" s="69"/>
      <c r="DEE4" s="69"/>
      <c r="DEF4" s="69"/>
      <c r="DEG4" s="69"/>
      <c r="DEH4" s="69"/>
      <c r="DEI4" s="69"/>
      <c r="DEJ4" s="69"/>
      <c r="DEK4" s="69"/>
      <c r="DEL4" s="69"/>
      <c r="DEM4" s="69"/>
      <c r="DEN4" s="69"/>
      <c r="DEO4" s="69"/>
      <c r="DEP4" s="69"/>
      <c r="DEQ4" s="69"/>
      <c r="DER4" s="69"/>
      <c r="DES4" s="69"/>
      <c r="DET4" s="69"/>
      <c r="DEU4" s="69"/>
      <c r="DEV4" s="69"/>
      <c r="DEW4" s="69"/>
      <c r="DEX4" s="69"/>
      <c r="DEY4" s="69"/>
      <c r="DEZ4" s="69"/>
      <c r="DFA4" s="69"/>
      <c r="DFB4" s="69"/>
      <c r="DFC4" s="69"/>
      <c r="DFD4" s="69"/>
      <c r="DFE4" s="69"/>
      <c r="DFF4" s="69"/>
      <c r="DFG4" s="69"/>
      <c r="DFH4" s="69"/>
      <c r="DFI4" s="69"/>
      <c r="DFJ4" s="69"/>
      <c r="DFK4" s="69"/>
      <c r="DFL4" s="69"/>
      <c r="DFM4" s="69"/>
      <c r="DFN4" s="69"/>
      <c r="DFO4" s="69"/>
      <c r="DFP4" s="69"/>
      <c r="DFQ4" s="69"/>
      <c r="DFR4" s="69"/>
      <c r="DFS4" s="69"/>
      <c r="DFT4" s="69"/>
      <c r="DFU4" s="69"/>
      <c r="DFV4" s="69"/>
      <c r="DFW4" s="69"/>
      <c r="DFX4" s="69"/>
      <c r="DFY4" s="69"/>
      <c r="DFZ4" s="69"/>
      <c r="DGA4" s="69"/>
      <c r="DGB4" s="69"/>
      <c r="DGC4" s="69"/>
      <c r="DGD4" s="69"/>
      <c r="DGE4" s="69"/>
      <c r="DGF4" s="69"/>
      <c r="DGG4" s="69"/>
      <c r="DGH4" s="69"/>
      <c r="DGI4" s="69"/>
      <c r="DGJ4" s="69"/>
      <c r="DGK4" s="69"/>
      <c r="DGL4" s="69"/>
      <c r="DGM4" s="69"/>
      <c r="DGN4" s="69"/>
      <c r="DGO4" s="69"/>
      <c r="DGP4" s="69"/>
      <c r="DGQ4" s="69"/>
      <c r="DGR4" s="69"/>
      <c r="DGS4" s="69"/>
      <c r="DGT4" s="69"/>
      <c r="DGU4" s="69"/>
      <c r="DGV4" s="69"/>
      <c r="DGW4" s="69"/>
      <c r="DGX4" s="69"/>
      <c r="DGY4" s="69"/>
      <c r="DGZ4" s="69"/>
      <c r="DHA4" s="69"/>
      <c r="DHB4" s="69"/>
      <c r="DHC4" s="69"/>
      <c r="DHD4" s="69"/>
      <c r="DHE4" s="69"/>
      <c r="DHF4" s="69"/>
      <c r="DHG4" s="69"/>
      <c r="DHH4" s="69"/>
      <c r="DHI4" s="69"/>
      <c r="DHJ4" s="69"/>
      <c r="DHK4" s="69"/>
      <c r="DHL4" s="69"/>
      <c r="DHM4" s="69"/>
      <c r="DHN4" s="69"/>
      <c r="DHO4" s="69"/>
      <c r="DHP4" s="69"/>
      <c r="DHQ4" s="69"/>
      <c r="DHR4" s="69"/>
      <c r="DHS4" s="69"/>
      <c r="DHT4" s="69"/>
      <c r="DHU4" s="69"/>
      <c r="DHV4" s="69"/>
      <c r="DHW4" s="69"/>
      <c r="DHX4" s="69"/>
      <c r="DHY4" s="69"/>
      <c r="DHZ4" s="69"/>
      <c r="DIA4" s="69"/>
      <c r="DIB4" s="69"/>
      <c r="DIC4" s="69"/>
      <c r="DID4" s="69"/>
      <c r="DIE4" s="69"/>
      <c r="DIF4" s="69"/>
      <c r="DIG4" s="69"/>
      <c r="DIH4" s="69"/>
      <c r="DII4" s="69"/>
      <c r="DIJ4" s="69"/>
      <c r="DIK4" s="69"/>
      <c r="DIL4" s="69"/>
      <c r="DIM4" s="69"/>
      <c r="DIN4" s="69"/>
      <c r="DIO4" s="69"/>
      <c r="DIP4" s="69"/>
      <c r="DIQ4" s="69"/>
      <c r="DIR4" s="69"/>
      <c r="DIS4" s="69"/>
      <c r="DIT4" s="69"/>
      <c r="DIU4" s="69"/>
      <c r="DIV4" s="69"/>
      <c r="DIW4" s="69"/>
      <c r="DIX4" s="69"/>
      <c r="DIY4" s="69"/>
      <c r="DIZ4" s="69"/>
      <c r="DJA4" s="69"/>
      <c r="DJB4" s="69"/>
      <c r="DJC4" s="69"/>
      <c r="DJD4" s="69"/>
      <c r="DJE4" s="69"/>
      <c r="DJF4" s="69"/>
      <c r="DJG4" s="69"/>
      <c r="DJH4" s="69"/>
      <c r="DJI4" s="69"/>
      <c r="DJJ4" s="69"/>
      <c r="DJK4" s="69"/>
      <c r="DJL4" s="69"/>
      <c r="DJM4" s="69"/>
      <c r="DJN4" s="69"/>
      <c r="DJO4" s="69"/>
      <c r="DJP4" s="69"/>
      <c r="DJQ4" s="69"/>
      <c r="DJR4" s="69"/>
      <c r="DJS4" s="69"/>
      <c r="DJT4" s="69"/>
      <c r="DJU4" s="69"/>
      <c r="DJV4" s="69"/>
      <c r="DJW4" s="69"/>
      <c r="DJX4" s="69"/>
      <c r="DJY4" s="69"/>
      <c r="DJZ4" s="69"/>
      <c r="DKA4" s="69"/>
      <c r="DKB4" s="69"/>
      <c r="DKC4" s="69"/>
      <c r="DKD4" s="69"/>
      <c r="DKE4" s="69"/>
      <c r="DKF4" s="69"/>
      <c r="DKG4" s="69"/>
      <c r="DKH4" s="69"/>
      <c r="DKI4" s="69"/>
      <c r="DKJ4" s="69"/>
      <c r="DKK4" s="69"/>
      <c r="DKL4" s="69"/>
      <c r="DKM4" s="69"/>
      <c r="DKN4" s="69"/>
      <c r="DKO4" s="69"/>
      <c r="DKP4" s="69"/>
      <c r="DKQ4" s="69"/>
      <c r="DKR4" s="69"/>
      <c r="DKS4" s="69"/>
      <c r="DKT4" s="69"/>
      <c r="DKU4" s="69"/>
      <c r="DKV4" s="69"/>
      <c r="DKW4" s="69"/>
      <c r="DKX4" s="69"/>
      <c r="DKY4" s="69"/>
      <c r="DKZ4" s="69"/>
      <c r="DLA4" s="69"/>
      <c r="DLB4" s="69"/>
      <c r="DLC4" s="69"/>
      <c r="DLD4" s="69"/>
      <c r="DLE4" s="69"/>
      <c r="DLF4" s="69"/>
      <c r="DLG4" s="69"/>
      <c r="DLH4" s="69"/>
      <c r="DLI4" s="69"/>
      <c r="DLJ4" s="69"/>
      <c r="DLK4" s="69"/>
      <c r="DLL4" s="69"/>
      <c r="DLM4" s="69"/>
      <c r="DLN4" s="69"/>
      <c r="DLO4" s="69"/>
      <c r="DLP4" s="69"/>
      <c r="DLQ4" s="69"/>
      <c r="DLR4" s="69"/>
      <c r="DLS4" s="69"/>
      <c r="DLT4" s="69"/>
      <c r="DLU4" s="69"/>
      <c r="DLV4" s="69"/>
      <c r="DLW4" s="69"/>
      <c r="DLX4" s="69"/>
      <c r="DLY4" s="69"/>
      <c r="DLZ4" s="69"/>
      <c r="DMA4" s="69"/>
      <c r="DMB4" s="69"/>
      <c r="DMC4" s="69"/>
      <c r="DMD4" s="69"/>
      <c r="DME4" s="69"/>
      <c r="DMF4" s="69"/>
      <c r="DMG4" s="69"/>
      <c r="DMH4" s="69"/>
      <c r="DMI4" s="69"/>
      <c r="DMJ4" s="69"/>
      <c r="DMK4" s="69"/>
      <c r="DML4" s="69"/>
      <c r="DMM4" s="69"/>
      <c r="DMN4" s="69"/>
      <c r="DMO4" s="69"/>
      <c r="DMP4" s="69"/>
      <c r="DMQ4" s="69"/>
      <c r="DMR4" s="69"/>
      <c r="DMS4" s="69"/>
      <c r="DMT4" s="69"/>
      <c r="DMU4" s="69"/>
      <c r="DMV4" s="69"/>
      <c r="DMW4" s="69"/>
      <c r="DMX4" s="69"/>
      <c r="DMY4" s="69"/>
      <c r="DMZ4" s="69"/>
      <c r="DNA4" s="69"/>
      <c r="DNB4" s="69"/>
      <c r="DNC4" s="69"/>
      <c r="DND4" s="69"/>
      <c r="DNE4" s="69"/>
      <c r="DNF4" s="69"/>
      <c r="DNG4" s="69"/>
      <c r="DNH4" s="69"/>
      <c r="DNI4" s="69"/>
      <c r="DNJ4" s="69"/>
      <c r="DNK4" s="69"/>
      <c r="DNL4" s="69"/>
      <c r="DNM4" s="69"/>
      <c r="DNN4" s="69"/>
      <c r="DNO4" s="69"/>
      <c r="DNP4" s="69"/>
      <c r="DNQ4" s="69"/>
      <c r="DNR4" s="69"/>
      <c r="DNS4" s="69"/>
      <c r="DNT4" s="69"/>
      <c r="DNU4" s="69"/>
      <c r="DNV4" s="69"/>
      <c r="DNW4" s="69"/>
      <c r="DNX4" s="69"/>
      <c r="DNY4" s="69"/>
      <c r="DNZ4" s="69"/>
      <c r="DOA4" s="69"/>
      <c r="DOB4" s="69"/>
      <c r="DOC4" s="69"/>
      <c r="DOD4" s="69"/>
      <c r="DOE4" s="69"/>
      <c r="DOF4" s="69"/>
      <c r="DOG4" s="69"/>
      <c r="DOH4" s="69"/>
      <c r="DOI4" s="69"/>
      <c r="DOJ4" s="69"/>
      <c r="DOK4" s="69"/>
      <c r="DOL4" s="69"/>
      <c r="DOM4" s="69"/>
      <c r="DON4" s="69"/>
      <c r="DOO4" s="69"/>
      <c r="DOP4" s="69"/>
      <c r="DOQ4" s="69"/>
      <c r="DOR4" s="69"/>
      <c r="DOS4" s="69"/>
      <c r="DOT4" s="69"/>
      <c r="DOU4" s="69"/>
      <c r="DOV4" s="69"/>
      <c r="DOW4" s="69"/>
      <c r="DOX4" s="69"/>
      <c r="DOY4" s="69"/>
      <c r="DOZ4" s="69"/>
      <c r="DPA4" s="69"/>
      <c r="DPB4" s="69"/>
      <c r="DPC4" s="69"/>
      <c r="DPD4" s="69"/>
      <c r="DPE4" s="69"/>
      <c r="DPF4" s="69"/>
      <c r="DPG4" s="69"/>
      <c r="DPH4" s="69"/>
      <c r="DPI4" s="69"/>
      <c r="DPJ4" s="69"/>
      <c r="DPK4" s="69"/>
      <c r="DPL4" s="69"/>
      <c r="DPM4" s="69"/>
      <c r="DPN4" s="69"/>
      <c r="DPO4" s="69"/>
      <c r="DPP4" s="69"/>
      <c r="DPQ4" s="69"/>
      <c r="DPR4" s="69"/>
      <c r="DPS4" s="69"/>
      <c r="DPT4" s="69"/>
      <c r="DPU4" s="69"/>
      <c r="DPV4" s="69"/>
      <c r="DPW4" s="69"/>
      <c r="DPX4" s="69"/>
      <c r="DPY4" s="69"/>
      <c r="DPZ4" s="69"/>
      <c r="DQA4" s="69"/>
      <c r="DQB4" s="69"/>
      <c r="DQC4" s="69"/>
      <c r="DQD4" s="69"/>
      <c r="DQE4" s="69"/>
      <c r="DQF4" s="69"/>
      <c r="DQG4" s="69"/>
      <c r="DQH4" s="69"/>
      <c r="DQI4" s="69"/>
      <c r="DQJ4" s="69"/>
      <c r="DQK4" s="69"/>
      <c r="DQL4" s="69"/>
      <c r="DQM4" s="69"/>
      <c r="DQN4" s="69"/>
      <c r="DQO4" s="69"/>
      <c r="DQP4" s="69"/>
      <c r="DQQ4" s="69"/>
      <c r="DQR4" s="69"/>
      <c r="DQS4" s="69"/>
      <c r="DQT4" s="69"/>
      <c r="DQU4" s="69"/>
      <c r="DQV4" s="69"/>
      <c r="DQW4" s="69"/>
      <c r="DQX4" s="69"/>
      <c r="DQY4" s="69"/>
      <c r="DQZ4" s="69"/>
      <c r="DRA4" s="69"/>
      <c r="DRB4" s="69"/>
      <c r="DRC4" s="69"/>
      <c r="DRD4" s="69"/>
      <c r="DRE4" s="69"/>
      <c r="DRF4" s="69"/>
      <c r="DRG4" s="69"/>
      <c r="DRH4" s="69"/>
      <c r="DRI4" s="69"/>
      <c r="DRJ4" s="69"/>
      <c r="DRK4" s="69"/>
      <c r="DRL4" s="69"/>
      <c r="DRM4" s="69"/>
      <c r="DRN4" s="69"/>
      <c r="DRO4" s="69"/>
      <c r="DRP4" s="69"/>
      <c r="DRQ4" s="69"/>
      <c r="DRR4" s="69"/>
      <c r="DRS4" s="69"/>
      <c r="DRT4" s="69"/>
      <c r="DRU4" s="69"/>
      <c r="DRV4" s="69"/>
      <c r="DRW4" s="69"/>
      <c r="DRX4" s="69"/>
      <c r="DRY4" s="69"/>
      <c r="DRZ4" s="69"/>
      <c r="DSA4" s="69"/>
      <c r="DSB4" s="69"/>
      <c r="DSC4" s="69"/>
      <c r="DSD4" s="69"/>
      <c r="DSE4" s="69"/>
      <c r="DSF4" s="69"/>
      <c r="DSG4" s="69"/>
      <c r="DSH4" s="69"/>
      <c r="DSI4" s="69"/>
      <c r="DSJ4" s="69"/>
      <c r="DSK4" s="69"/>
      <c r="DSL4" s="69"/>
      <c r="DSM4" s="69"/>
      <c r="DSN4" s="69"/>
      <c r="DSO4" s="69"/>
      <c r="DSP4" s="69"/>
      <c r="DSQ4" s="69"/>
      <c r="DSR4" s="69"/>
      <c r="DSS4" s="69"/>
      <c r="DST4" s="69"/>
      <c r="DSU4" s="69"/>
      <c r="DSV4" s="69"/>
      <c r="DSW4" s="69"/>
      <c r="DSX4" s="69"/>
      <c r="DSY4" s="69"/>
      <c r="DSZ4" s="69"/>
      <c r="DTA4" s="69"/>
      <c r="DTB4" s="69"/>
      <c r="DTC4" s="69"/>
      <c r="DTD4" s="69"/>
      <c r="DTE4" s="69"/>
      <c r="DTF4" s="69"/>
      <c r="DTG4" s="69"/>
      <c r="DTH4" s="69"/>
      <c r="DTI4" s="69"/>
      <c r="DTJ4" s="69"/>
      <c r="DTK4" s="69"/>
      <c r="DTL4" s="69"/>
      <c r="DTM4" s="69"/>
      <c r="DTN4" s="69"/>
      <c r="DTO4" s="69"/>
      <c r="DTP4" s="69"/>
      <c r="DTQ4" s="69"/>
      <c r="DTR4" s="69"/>
      <c r="DTS4" s="69"/>
      <c r="DTT4" s="69"/>
      <c r="DTU4" s="69"/>
      <c r="DTV4" s="69"/>
      <c r="DTW4" s="69"/>
      <c r="DTX4" s="69"/>
      <c r="DTY4" s="69"/>
      <c r="DTZ4" s="69"/>
      <c r="DUA4" s="69"/>
      <c r="DUB4" s="69"/>
      <c r="DUC4" s="69"/>
      <c r="DUD4" s="69"/>
      <c r="DUE4" s="69"/>
      <c r="DUF4" s="69"/>
      <c r="DUG4" s="69"/>
      <c r="DUH4" s="69"/>
      <c r="DUI4" s="69"/>
      <c r="DUJ4" s="69"/>
      <c r="DUK4" s="69"/>
      <c r="DUL4" s="69"/>
      <c r="DUM4" s="69"/>
      <c r="DUN4" s="69"/>
      <c r="DUO4" s="69"/>
      <c r="DUP4" s="69"/>
      <c r="DUQ4" s="69"/>
      <c r="DUR4" s="69"/>
      <c r="DUS4" s="69"/>
      <c r="DUT4" s="69"/>
      <c r="DUU4" s="69"/>
      <c r="DUV4" s="69"/>
      <c r="DUW4" s="69"/>
      <c r="DUX4" s="69"/>
      <c r="DUY4" s="69"/>
      <c r="DUZ4" s="69"/>
      <c r="DVA4" s="69"/>
      <c r="DVB4" s="69"/>
      <c r="DVC4" s="69"/>
      <c r="DVD4" s="69"/>
      <c r="DVE4" s="69"/>
      <c r="DVF4" s="69"/>
      <c r="DVG4" s="69"/>
      <c r="DVH4" s="69"/>
      <c r="DVI4" s="69"/>
      <c r="DVJ4" s="69"/>
      <c r="DVK4" s="69"/>
      <c r="DVL4" s="69"/>
      <c r="DVM4" s="69"/>
      <c r="DVN4" s="69"/>
      <c r="DVO4" s="69"/>
      <c r="DVP4" s="69"/>
      <c r="DVQ4" s="69"/>
      <c r="DVR4" s="69"/>
      <c r="DVS4" s="69"/>
      <c r="DVT4" s="69"/>
      <c r="DVU4" s="69"/>
      <c r="DVV4" s="69"/>
      <c r="DVW4" s="69"/>
      <c r="DVX4" s="69"/>
      <c r="DVY4" s="69"/>
      <c r="DVZ4" s="69"/>
      <c r="DWA4" s="69"/>
      <c r="DWB4" s="69"/>
      <c r="DWC4" s="69"/>
      <c r="DWD4" s="69"/>
      <c r="DWE4" s="69"/>
      <c r="DWF4" s="69"/>
      <c r="DWG4" s="69"/>
      <c r="DWH4" s="69"/>
      <c r="DWI4" s="69"/>
      <c r="DWJ4" s="69"/>
      <c r="DWK4" s="69"/>
      <c r="DWL4" s="69"/>
      <c r="DWM4" s="69"/>
      <c r="DWN4" s="69"/>
      <c r="DWO4" s="69"/>
      <c r="DWP4" s="69"/>
      <c r="DWQ4" s="69"/>
      <c r="DWR4" s="69"/>
      <c r="DWS4" s="69"/>
      <c r="DWT4" s="69"/>
      <c r="DWU4" s="69"/>
      <c r="DWV4" s="69"/>
      <c r="DWW4" s="69"/>
      <c r="DWX4" s="69"/>
      <c r="DWY4" s="69"/>
      <c r="DWZ4" s="69"/>
      <c r="DXA4" s="69"/>
      <c r="DXB4" s="69"/>
      <c r="DXC4" s="69"/>
      <c r="DXD4" s="69"/>
      <c r="DXE4" s="69"/>
      <c r="DXF4" s="69"/>
      <c r="DXG4" s="69"/>
      <c r="DXH4" s="69"/>
      <c r="DXI4" s="69"/>
      <c r="DXJ4" s="69"/>
      <c r="DXK4" s="69"/>
      <c r="DXL4" s="69"/>
      <c r="DXM4" s="69"/>
      <c r="DXN4" s="69"/>
      <c r="DXO4" s="69"/>
      <c r="DXP4" s="69"/>
      <c r="DXQ4" s="69"/>
      <c r="DXR4" s="69"/>
      <c r="DXS4" s="69"/>
      <c r="DXT4" s="69"/>
      <c r="DXU4" s="69"/>
      <c r="DXV4" s="69"/>
      <c r="DXW4" s="69"/>
      <c r="DXX4" s="69"/>
      <c r="DXY4" s="69"/>
      <c r="DXZ4" s="69"/>
      <c r="DYA4" s="69"/>
      <c r="DYB4" s="69"/>
      <c r="DYC4" s="69"/>
      <c r="DYD4" s="69"/>
      <c r="DYE4" s="69"/>
      <c r="DYF4" s="69"/>
      <c r="DYG4" s="69"/>
      <c r="DYH4" s="69"/>
      <c r="DYI4" s="69"/>
      <c r="DYJ4" s="69"/>
      <c r="DYK4" s="69"/>
      <c r="DYL4" s="69"/>
      <c r="DYM4" s="69"/>
      <c r="DYN4" s="69"/>
      <c r="DYO4" s="69"/>
      <c r="DYP4" s="69"/>
      <c r="DYQ4" s="69"/>
      <c r="DYR4" s="69"/>
      <c r="DYS4" s="69"/>
      <c r="DYT4" s="69"/>
      <c r="DYU4" s="69"/>
      <c r="DYV4" s="69"/>
      <c r="DYW4" s="69"/>
      <c r="DYX4" s="69"/>
      <c r="DYY4" s="69"/>
      <c r="DYZ4" s="69"/>
      <c r="DZA4" s="69"/>
      <c r="DZB4" s="69"/>
      <c r="DZC4" s="69"/>
      <c r="DZD4" s="69"/>
      <c r="DZE4" s="69"/>
      <c r="DZF4" s="69"/>
      <c r="DZG4" s="69"/>
      <c r="DZH4" s="69"/>
      <c r="DZI4" s="69"/>
      <c r="DZJ4" s="69"/>
      <c r="DZK4" s="69"/>
      <c r="DZL4" s="69"/>
      <c r="DZM4" s="69"/>
      <c r="DZN4" s="69"/>
      <c r="DZO4" s="69"/>
      <c r="DZP4" s="69"/>
      <c r="DZQ4" s="69"/>
      <c r="DZR4" s="69"/>
      <c r="DZS4" s="69"/>
      <c r="DZT4" s="69"/>
      <c r="DZU4" s="69"/>
      <c r="DZV4" s="69"/>
      <c r="DZW4" s="69"/>
      <c r="DZX4" s="69"/>
      <c r="DZY4" s="69"/>
      <c r="DZZ4" s="69"/>
      <c r="EAA4" s="69"/>
      <c r="EAB4" s="69"/>
      <c r="EAC4" s="69"/>
      <c r="EAD4" s="69"/>
      <c r="EAE4" s="69"/>
      <c r="EAF4" s="69"/>
      <c r="EAG4" s="69"/>
      <c r="EAH4" s="69"/>
      <c r="EAI4" s="69"/>
      <c r="EAJ4" s="69"/>
      <c r="EAK4" s="69"/>
      <c r="EAL4" s="69"/>
      <c r="EAM4" s="69"/>
      <c r="EAN4" s="69"/>
      <c r="EAO4" s="69"/>
      <c r="EAP4" s="69"/>
      <c r="EAQ4" s="69"/>
      <c r="EAR4" s="69"/>
      <c r="EAS4" s="69"/>
      <c r="EAT4" s="69"/>
      <c r="EAU4" s="69"/>
      <c r="EAV4" s="69"/>
      <c r="EAW4" s="69"/>
      <c r="EAX4" s="69"/>
      <c r="EAY4" s="69"/>
      <c r="EAZ4" s="69"/>
      <c r="EBA4" s="69"/>
      <c r="EBB4" s="69"/>
      <c r="EBC4" s="69"/>
      <c r="EBD4" s="69"/>
      <c r="EBE4" s="69"/>
      <c r="EBF4" s="69"/>
      <c r="EBG4" s="69"/>
      <c r="EBH4" s="69"/>
      <c r="EBI4" s="69"/>
      <c r="EBJ4" s="69"/>
      <c r="EBK4" s="69"/>
      <c r="EBL4" s="69"/>
      <c r="EBM4" s="69"/>
      <c r="EBN4" s="69"/>
      <c r="EBO4" s="69"/>
      <c r="EBP4" s="69"/>
      <c r="EBQ4" s="69"/>
      <c r="EBR4" s="69"/>
      <c r="EBS4" s="69"/>
      <c r="EBT4" s="69"/>
      <c r="EBU4" s="69"/>
      <c r="EBV4" s="69"/>
      <c r="EBW4" s="69"/>
      <c r="EBX4" s="69"/>
      <c r="EBY4" s="69"/>
      <c r="EBZ4" s="69"/>
      <c r="ECA4" s="69"/>
      <c r="ECB4" s="69"/>
      <c r="ECC4" s="69"/>
      <c r="ECD4" s="69"/>
      <c r="ECE4" s="69"/>
      <c r="ECF4" s="69"/>
      <c r="ECG4" s="69"/>
      <c r="ECH4" s="69"/>
      <c r="ECI4" s="69"/>
      <c r="ECJ4" s="69"/>
      <c r="ECK4" s="69"/>
      <c r="ECL4" s="69"/>
      <c r="ECM4" s="69"/>
      <c r="ECN4" s="69"/>
      <c r="ECO4" s="69"/>
      <c r="ECP4" s="69"/>
      <c r="ECQ4" s="69"/>
      <c r="ECR4" s="69"/>
      <c r="ECS4" s="69"/>
      <c r="ECT4" s="69"/>
      <c r="ECU4" s="69"/>
      <c r="ECV4" s="69"/>
      <c r="ECW4" s="69"/>
      <c r="ECX4" s="69"/>
      <c r="ECY4" s="69"/>
      <c r="ECZ4" s="69"/>
      <c r="EDA4" s="69"/>
      <c r="EDB4" s="69"/>
      <c r="EDC4" s="69"/>
      <c r="EDD4" s="69"/>
      <c r="EDE4" s="69"/>
      <c r="EDF4" s="69"/>
      <c r="EDG4" s="69"/>
      <c r="EDH4" s="69"/>
      <c r="EDI4" s="69"/>
      <c r="EDJ4" s="69"/>
      <c r="EDK4" s="69"/>
      <c r="EDL4" s="69"/>
      <c r="EDM4" s="69"/>
      <c r="EDN4" s="69"/>
      <c r="EDO4" s="69"/>
      <c r="EDP4" s="69"/>
      <c r="EDQ4" s="69"/>
      <c r="EDR4" s="69"/>
      <c r="EDS4" s="69"/>
      <c r="EDT4" s="69"/>
      <c r="EDU4" s="69"/>
      <c r="EDV4" s="69"/>
      <c r="EDW4" s="69"/>
      <c r="EDX4" s="69"/>
      <c r="EDY4" s="69"/>
      <c r="EDZ4" s="69"/>
      <c r="EEA4" s="69"/>
      <c r="EEB4" s="69"/>
      <c r="EEC4" s="69"/>
      <c r="EED4" s="69"/>
      <c r="EEE4" s="69"/>
      <c r="EEF4" s="69"/>
      <c r="EEG4" s="69"/>
      <c r="EEH4" s="69"/>
      <c r="EEI4" s="69"/>
      <c r="EEJ4" s="69"/>
      <c r="EEK4" s="69"/>
      <c r="EEL4" s="69"/>
      <c r="EEM4" s="69"/>
      <c r="EEN4" s="69"/>
      <c r="EEO4" s="69"/>
      <c r="EEP4" s="69"/>
      <c r="EEQ4" s="69"/>
      <c r="EER4" s="69"/>
      <c r="EES4" s="69"/>
      <c r="EET4" s="69"/>
      <c r="EEU4" s="69"/>
      <c r="EEV4" s="69"/>
      <c r="EEW4" s="69"/>
      <c r="EEX4" s="69"/>
      <c r="EEY4" s="69"/>
      <c r="EEZ4" s="69"/>
      <c r="EFA4" s="69"/>
      <c r="EFB4" s="69"/>
      <c r="EFC4" s="69"/>
      <c r="EFD4" s="69"/>
      <c r="EFE4" s="69"/>
      <c r="EFF4" s="69"/>
      <c r="EFG4" s="69"/>
      <c r="EFH4" s="69"/>
      <c r="EFI4" s="69"/>
      <c r="EFJ4" s="69"/>
      <c r="EFK4" s="69"/>
      <c r="EFL4" s="69"/>
      <c r="EFM4" s="69"/>
      <c r="EFN4" s="69"/>
      <c r="EFO4" s="69"/>
      <c r="EFP4" s="69"/>
      <c r="EFQ4" s="69"/>
      <c r="EFR4" s="69"/>
      <c r="EFS4" s="69"/>
      <c r="EFT4" s="69"/>
      <c r="EFU4" s="69"/>
      <c r="EFV4" s="69"/>
      <c r="EFW4" s="69"/>
      <c r="EFX4" s="69"/>
      <c r="EFY4" s="69"/>
      <c r="EFZ4" s="69"/>
      <c r="EGA4" s="69"/>
      <c r="EGB4" s="69"/>
      <c r="EGC4" s="69"/>
      <c r="EGD4" s="69"/>
      <c r="EGE4" s="69"/>
      <c r="EGF4" s="69"/>
      <c r="EGG4" s="69"/>
      <c r="EGH4" s="69"/>
      <c r="EGI4" s="69"/>
      <c r="EGJ4" s="69"/>
      <c r="EGK4" s="69"/>
      <c r="EGL4" s="69"/>
      <c r="EGM4" s="69"/>
      <c r="EGN4" s="69"/>
      <c r="EGO4" s="69"/>
      <c r="EGP4" s="69"/>
      <c r="EGQ4" s="69"/>
      <c r="EGR4" s="69"/>
      <c r="EGS4" s="69"/>
      <c r="EGT4" s="69"/>
      <c r="EGU4" s="69"/>
      <c r="EGV4" s="69"/>
      <c r="EGW4" s="69"/>
      <c r="EGX4" s="69"/>
      <c r="EGY4" s="69"/>
      <c r="EGZ4" s="69"/>
      <c r="EHA4" s="69"/>
      <c r="EHB4" s="69"/>
      <c r="EHC4" s="69"/>
      <c r="EHD4" s="69"/>
      <c r="EHE4" s="69"/>
      <c r="EHF4" s="69"/>
      <c r="EHG4" s="69"/>
      <c r="EHH4" s="69"/>
      <c r="EHI4" s="69"/>
      <c r="EHJ4" s="69"/>
      <c r="EHK4" s="69"/>
      <c r="EHL4" s="69"/>
      <c r="EHM4" s="69"/>
      <c r="EHN4" s="69"/>
      <c r="EHO4" s="69"/>
      <c r="EHP4" s="69"/>
      <c r="EHQ4" s="69"/>
      <c r="EHR4" s="69"/>
      <c r="EHS4" s="69"/>
      <c r="EHT4" s="69"/>
      <c r="EHU4" s="69"/>
      <c r="EHV4" s="69"/>
      <c r="EHW4" s="69"/>
      <c r="EHX4" s="69"/>
      <c r="EHY4" s="69"/>
      <c r="EHZ4" s="69"/>
      <c r="EIA4" s="69"/>
      <c r="EIB4" s="69"/>
      <c r="EIC4" s="69"/>
      <c r="EID4" s="69"/>
      <c r="EIE4" s="69"/>
      <c r="EIF4" s="69"/>
      <c r="EIG4" s="69"/>
      <c r="EIH4" s="69"/>
      <c r="EII4" s="69"/>
      <c r="EIJ4" s="69"/>
      <c r="EIK4" s="69"/>
      <c r="EIL4" s="69"/>
      <c r="EIM4" s="69"/>
      <c r="EIN4" s="69"/>
      <c r="EIO4" s="69"/>
      <c r="EIP4" s="69"/>
      <c r="EIQ4" s="69"/>
      <c r="EIR4" s="69"/>
      <c r="EIS4" s="69"/>
      <c r="EIT4" s="69"/>
      <c r="EIU4" s="69"/>
      <c r="EIV4" s="69"/>
      <c r="EIW4" s="69"/>
      <c r="EIX4" s="69"/>
      <c r="EIY4" s="69"/>
      <c r="EIZ4" s="69"/>
      <c r="EJA4" s="69"/>
      <c r="EJB4" s="69"/>
      <c r="EJC4" s="69"/>
      <c r="EJD4" s="69"/>
      <c r="EJE4" s="69"/>
      <c r="EJF4" s="69"/>
      <c r="EJG4" s="69"/>
      <c r="EJH4" s="69"/>
      <c r="EJI4" s="69"/>
      <c r="EJJ4" s="69"/>
      <c r="EJK4" s="69"/>
      <c r="EJL4" s="69"/>
      <c r="EJM4" s="69"/>
      <c r="EJN4" s="69"/>
      <c r="EJO4" s="69"/>
      <c r="EJP4" s="69"/>
      <c r="EJQ4" s="69"/>
      <c r="EJR4" s="69"/>
      <c r="EJS4" s="69"/>
      <c r="EJT4" s="69"/>
      <c r="EJU4" s="69"/>
      <c r="EJV4" s="69"/>
      <c r="EJW4" s="69"/>
      <c r="EJX4" s="69"/>
      <c r="EJY4" s="69"/>
      <c r="EJZ4" s="69"/>
      <c r="EKA4" s="69"/>
      <c r="EKB4" s="69"/>
      <c r="EKC4" s="69"/>
      <c r="EKD4" s="69"/>
      <c r="EKE4" s="69"/>
      <c r="EKF4" s="69"/>
      <c r="EKG4" s="69"/>
      <c r="EKH4" s="69"/>
      <c r="EKI4" s="69"/>
      <c r="EKJ4" s="69"/>
      <c r="EKK4" s="69"/>
      <c r="EKL4" s="69"/>
      <c r="EKM4" s="69"/>
      <c r="EKN4" s="69"/>
      <c r="EKO4" s="69"/>
      <c r="EKP4" s="69"/>
      <c r="EKQ4" s="69"/>
      <c r="EKR4" s="69"/>
      <c r="EKS4" s="69"/>
      <c r="EKT4" s="69"/>
      <c r="EKU4" s="69"/>
      <c r="EKV4" s="69"/>
      <c r="EKW4" s="69"/>
      <c r="EKX4" s="69"/>
      <c r="EKY4" s="69"/>
      <c r="EKZ4" s="69"/>
      <c r="ELA4" s="69"/>
      <c r="ELB4" s="69"/>
      <c r="ELC4" s="69"/>
      <c r="ELD4" s="69"/>
      <c r="ELE4" s="69"/>
      <c r="ELF4" s="69"/>
      <c r="ELG4" s="69"/>
      <c r="ELH4" s="69"/>
      <c r="ELI4" s="69"/>
      <c r="ELJ4" s="69"/>
      <c r="ELK4" s="69"/>
      <c r="ELL4" s="69"/>
      <c r="ELM4" s="69"/>
      <c r="ELN4" s="69"/>
      <c r="ELO4" s="69"/>
      <c r="ELP4" s="69"/>
      <c r="ELQ4" s="69"/>
      <c r="ELR4" s="69"/>
      <c r="ELS4" s="69"/>
      <c r="ELT4" s="69"/>
      <c r="ELU4" s="69"/>
      <c r="ELV4" s="69"/>
      <c r="ELW4" s="69"/>
      <c r="ELX4" s="69"/>
      <c r="ELY4" s="69"/>
      <c r="ELZ4" s="69"/>
      <c r="EMA4" s="69"/>
      <c r="EMB4" s="69"/>
      <c r="EMC4" s="69"/>
      <c r="EMD4" s="69"/>
      <c r="EME4" s="69"/>
      <c r="EMF4" s="69"/>
      <c r="EMG4" s="69"/>
      <c r="EMH4" s="69"/>
      <c r="EMI4" s="69"/>
      <c r="EMJ4" s="69"/>
      <c r="EMK4" s="69"/>
      <c r="EML4" s="69"/>
      <c r="EMM4" s="69"/>
      <c r="EMN4" s="69"/>
      <c r="EMO4" s="69"/>
      <c r="EMP4" s="69"/>
      <c r="EMQ4" s="69"/>
      <c r="EMR4" s="69"/>
      <c r="EMS4" s="69"/>
      <c r="EMT4" s="69"/>
      <c r="EMU4" s="69"/>
      <c r="EMV4" s="69"/>
      <c r="EMW4" s="69"/>
      <c r="EMX4" s="69"/>
      <c r="EMY4" s="69"/>
      <c r="EMZ4" s="69"/>
      <c r="ENA4" s="69"/>
      <c r="ENB4" s="69"/>
      <c r="ENC4" s="69"/>
      <c r="END4" s="69"/>
      <c r="ENE4" s="69"/>
      <c r="ENF4" s="69"/>
      <c r="ENG4" s="69"/>
      <c r="ENH4" s="69"/>
      <c r="ENI4" s="69"/>
      <c r="ENJ4" s="69"/>
      <c r="ENK4" s="69"/>
      <c r="ENL4" s="69"/>
      <c r="ENM4" s="69"/>
      <c r="ENN4" s="69"/>
      <c r="ENO4" s="69"/>
      <c r="ENP4" s="69"/>
      <c r="ENQ4" s="69"/>
      <c r="ENR4" s="69"/>
      <c r="ENS4" s="69"/>
      <c r="ENT4" s="69"/>
      <c r="ENU4" s="69"/>
      <c r="ENV4" s="69"/>
      <c r="ENW4" s="69"/>
      <c r="ENX4" s="69"/>
      <c r="ENY4" s="69"/>
      <c r="ENZ4" s="69"/>
      <c r="EOA4" s="69"/>
      <c r="EOB4" s="69"/>
      <c r="EOC4" s="69"/>
      <c r="EOD4" s="69"/>
      <c r="EOE4" s="69"/>
      <c r="EOF4" s="69"/>
      <c r="EOG4" s="69"/>
      <c r="EOH4" s="69"/>
      <c r="EOI4" s="69"/>
      <c r="EOJ4" s="69"/>
      <c r="EOK4" s="69"/>
      <c r="EOL4" s="69"/>
      <c r="EOM4" s="69"/>
      <c r="EON4" s="69"/>
      <c r="EOO4" s="69"/>
      <c r="EOP4" s="69"/>
      <c r="EOQ4" s="69"/>
      <c r="EOR4" s="69"/>
      <c r="EOS4" s="69"/>
      <c r="EOT4" s="69"/>
      <c r="EOU4" s="69"/>
      <c r="EOV4" s="69"/>
      <c r="EOW4" s="69"/>
      <c r="EOX4" s="69"/>
      <c r="EOY4" s="69"/>
      <c r="EOZ4" s="69"/>
      <c r="EPA4" s="69"/>
      <c r="EPB4" s="69"/>
      <c r="EPC4" s="69"/>
      <c r="EPD4" s="69"/>
      <c r="EPE4" s="69"/>
      <c r="EPF4" s="69"/>
      <c r="EPG4" s="69"/>
      <c r="EPH4" s="69"/>
      <c r="EPI4" s="69"/>
      <c r="EPJ4" s="69"/>
      <c r="EPK4" s="69"/>
      <c r="EPL4" s="69"/>
      <c r="EPM4" s="69"/>
      <c r="EPN4" s="69"/>
      <c r="EPO4" s="69"/>
      <c r="EPP4" s="69"/>
      <c r="EPQ4" s="69"/>
      <c r="EPR4" s="69"/>
      <c r="EPS4" s="69"/>
      <c r="EPT4" s="69"/>
      <c r="EPU4" s="69"/>
      <c r="EPV4" s="69"/>
      <c r="EPW4" s="69"/>
      <c r="EPX4" s="69"/>
      <c r="EPY4" s="69"/>
      <c r="EPZ4" s="69"/>
      <c r="EQA4" s="69"/>
      <c r="EQB4" s="69"/>
      <c r="EQC4" s="69"/>
      <c r="EQD4" s="69"/>
      <c r="EQE4" s="69"/>
      <c r="EQF4" s="69"/>
      <c r="EQG4" s="69"/>
      <c r="EQH4" s="69"/>
      <c r="EQI4" s="69"/>
      <c r="EQJ4" s="69"/>
      <c r="EQK4" s="69"/>
      <c r="EQL4" s="69"/>
      <c r="EQM4" s="69"/>
      <c r="EQN4" s="69"/>
      <c r="EQO4" s="69"/>
      <c r="EQP4" s="69"/>
      <c r="EQQ4" s="69"/>
      <c r="EQR4" s="69"/>
      <c r="EQS4" s="69"/>
      <c r="EQT4" s="69"/>
      <c r="EQU4" s="69"/>
      <c r="EQV4" s="69"/>
      <c r="EQW4" s="69"/>
      <c r="EQX4" s="69"/>
      <c r="EQY4" s="69"/>
      <c r="EQZ4" s="69"/>
      <c r="ERA4" s="69"/>
      <c r="ERB4" s="69"/>
      <c r="ERC4" s="69"/>
      <c r="ERD4" s="69"/>
      <c r="ERE4" s="69"/>
      <c r="ERF4" s="69"/>
      <c r="ERG4" s="69"/>
      <c r="ERH4" s="69"/>
      <c r="ERI4" s="69"/>
      <c r="ERJ4" s="69"/>
      <c r="ERK4" s="69"/>
      <c r="ERL4" s="69"/>
      <c r="ERM4" s="69"/>
      <c r="ERN4" s="69"/>
      <c r="ERO4" s="69"/>
      <c r="ERP4" s="69"/>
      <c r="ERQ4" s="69"/>
      <c r="ERR4" s="69"/>
      <c r="ERS4" s="69"/>
      <c r="ERT4" s="69"/>
      <c r="ERU4" s="69"/>
      <c r="ERV4" s="69"/>
      <c r="ERW4" s="69"/>
      <c r="ERX4" s="69"/>
      <c r="ERY4" s="69"/>
      <c r="ERZ4" s="69"/>
      <c r="ESA4" s="69"/>
      <c r="ESB4" s="69"/>
      <c r="ESC4" s="69"/>
      <c r="ESD4" s="69"/>
      <c r="ESE4" s="69"/>
      <c r="ESF4" s="69"/>
      <c r="ESG4" s="69"/>
      <c r="ESH4" s="69"/>
      <c r="ESI4" s="69"/>
      <c r="ESJ4" s="69"/>
      <c r="ESK4" s="69"/>
      <c r="ESL4" s="69"/>
      <c r="ESM4" s="69"/>
      <c r="ESN4" s="69"/>
      <c r="ESO4" s="69"/>
      <c r="ESP4" s="69"/>
      <c r="ESQ4" s="69"/>
      <c r="ESR4" s="69"/>
      <c r="ESS4" s="69"/>
      <c r="EST4" s="69"/>
      <c r="ESU4" s="69"/>
      <c r="ESV4" s="69"/>
      <c r="ESW4" s="69"/>
      <c r="ESX4" s="69"/>
      <c r="ESY4" s="69"/>
      <c r="ESZ4" s="69"/>
      <c r="ETA4" s="69"/>
      <c r="ETB4" s="69"/>
      <c r="ETC4" s="69"/>
      <c r="ETD4" s="69"/>
      <c r="ETE4" s="69"/>
      <c r="ETF4" s="69"/>
      <c r="ETG4" s="69"/>
      <c r="ETH4" s="69"/>
      <c r="ETI4" s="69"/>
      <c r="ETJ4" s="69"/>
      <c r="ETK4" s="69"/>
      <c r="ETL4" s="69"/>
      <c r="ETM4" s="69"/>
      <c r="ETN4" s="69"/>
      <c r="ETO4" s="69"/>
      <c r="ETP4" s="69"/>
      <c r="ETQ4" s="69"/>
      <c r="ETR4" s="69"/>
      <c r="ETS4" s="69"/>
      <c r="ETT4" s="69"/>
      <c r="ETU4" s="69"/>
      <c r="ETV4" s="69"/>
      <c r="ETW4" s="69"/>
      <c r="ETX4" s="69"/>
      <c r="ETY4" s="69"/>
      <c r="ETZ4" s="69"/>
      <c r="EUA4" s="69"/>
      <c r="EUB4" s="69"/>
      <c r="EUC4" s="69"/>
      <c r="EUD4" s="69"/>
      <c r="EUE4" s="69"/>
      <c r="EUF4" s="69"/>
      <c r="EUG4" s="69"/>
      <c r="EUH4" s="69"/>
      <c r="EUI4" s="69"/>
      <c r="EUJ4" s="69"/>
      <c r="EUK4" s="69"/>
      <c r="EUL4" s="69"/>
      <c r="EUM4" s="69"/>
      <c r="EUN4" s="69"/>
      <c r="EUO4" s="69"/>
      <c r="EUP4" s="69"/>
      <c r="EUQ4" s="69"/>
      <c r="EUR4" s="69"/>
      <c r="EUS4" s="69"/>
      <c r="EUT4" s="69"/>
      <c r="EUU4" s="69"/>
      <c r="EUV4" s="69"/>
      <c r="EUW4" s="69"/>
      <c r="EUX4" s="69"/>
      <c r="EUY4" s="69"/>
      <c r="EUZ4" s="69"/>
      <c r="EVA4" s="69"/>
      <c r="EVB4" s="69"/>
      <c r="EVC4" s="69"/>
      <c r="EVD4" s="69"/>
      <c r="EVE4" s="69"/>
      <c r="EVF4" s="69"/>
      <c r="EVG4" s="69"/>
      <c r="EVH4" s="69"/>
      <c r="EVI4" s="69"/>
      <c r="EVJ4" s="69"/>
      <c r="EVK4" s="69"/>
      <c r="EVL4" s="69"/>
      <c r="EVM4" s="69"/>
      <c r="EVN4" s="69"/>
      <c r="EVO4" s="69"/>
      <c r="EVP4" s="69"/>
      <c r="EVQ4" s="69"/>
      <c r="EVR4" s="69"/>
      <c r="EVS4" s="69"/>
      <c r="EVT4" s="69"/>
      <c r="EVU4" s="69"/>
      <c r="EVV4" s="69"/>
      <c r="EVW4" s="69"/>
      <c r="EVX4" s="69"/>
      <c r="EVY4" s="69"/>
      <c r="EVZ4" s="69"/>
      <c r="EWA4" s="69"/>
      <c r="EWB4" s="69"/>
      <c r="EWC4" s="69"/>
      <c r="EWD4" s="69"/>
      <c r="EWE4" s="69"/>
      <c r="EWF4" s="69"/>
      <c r="EWG4" s="69"/>
      <c r="EWH4" s="69"/>
      <c r="EWI4" s="69"/>
      <c r="EWJ4" s="69"/>
      <c r="EWK4" s="69"/>
      <c r="EWL4" s="69"/>
      <c r="EWM4" s="69"/>
      <c r="EWN4" s="69"/>
      <c r="EWO4" s="69"/>
      <c r="EWP4" s="69"/>
      <c r="EWQ4" s="69"/>
      <c r="EWR4" s="69"/>
      <c r="EWS4" s="69"/>
      <c r="EWT4" s="69"/>
      <c r="EWU4" s="69"/>
      <c r="EWV4" s="69"/>
      <c r="EWW4" s="69"/>
      <c r="EWX4" s="69"/>
      <c r="EWY4" s="69"/>
      <c r="EWZ4" s="69"/>
      <c r="EXA4" s="69"/>
      <c r="EXB4" s="69"/>
      <c r="EXC4" s="69"/>
      <c r="EXD4" s="69"/>
      <c r="EXE4" s="69"/>
      <c r="EXF4" s="69"/>
      <c r="EXG4" s="69"/>
      <c r="EXH4" s="69"/>
      <c r="EXI4" s="69"/>
      <c r="EXJ4" s="69"/>
      <c r="EXK4" s="69"/>
      <c r="EXL4" s="69"/>
      <c r="EXM4" s="69"/>
      <c r="EXN4" s="69"/>
      <c r="EXO4" s="69"/>
      <c r="EXP4" s="69"/>
      <c r="EXQ4" s="69"/>
      <c r="EXR4" s="69"/>
      <c r="EXS4" s="69"/>
      <c r="EXT4" s="69"/>
      <c r="EXU4" s="69"/>
      <c r="EXV4" s="69"/>
      <c r="EXW4" s="69"/>
      <c r="EXX4" s="69"/>
      <c r="EXY4" s="69"/>
      <c r="EXZ4" s="69"/>
      <c r="EYA4" s="69"/>
      <c r="EYB4" s="69"/>
      <c r="EYC4" s="69"/>
      <c r="EYD4" s="69"/>
      <c r="EYE4" s="69"/>
      <c r="EYF4" s="69"/>
      <c r="EYG4" s="69"/>
      <c r="EYH4" s="69"/>
      <c r="EYI4" s="69"/>
      <c r="EYJ4" s="69"/>
      <c r="EYK4" s="69"/>
      <c r="EYL4" s="69"/>
      <c r="EYM4" s="69"/>
      <c r="EYN4" s="69"/>
      <c r="EYO4" s="69"/>
      <c r="EYP4" s="69"/>
      <c r="EYQ4" s="69"/>
      <c r="EYR4" s="69"/>
      <c r="EYS4" s="69"/>
      <c r="EYT4" s="69"/>
      <c r="EYU4" s="69"/>
      <c r="EYV4" s="69"/>
      <c r="EYW4" s="69"/>
      <c r="EYX4" s="69"/>
      <c r="EYY4" s="69"/>
      <c r="EYZ4" s="69"/>
      <c r="EZA4" s="69"/>
      <c r="EZB4" s="69"/>
      <c r="EZC4" s="69"/>
      <c r="EZD4" s="69"/>
      <c r="EZE4" s="69"/>
      <c r="EZF4" s="69"/>
      <c r="EZG4" s="69"/>
      <c r="EZH4" s="69"/>
      <c r="EZI4" s="69"/>
      <c r="EZJ4" s="69"/>
      <c r="EZK4" s="69"/>
      <c r="EZL4" s="69"/>
      <c r="EZM4" s="69"/>
      <c r="EZN4" s="69"/>
      <c r="EZO4" s="69"/>
      <c r="EZP4" s="69"/>
      <c r="EZQ4" s="69"/>
      <c r="EZR4" s="69"/>
      <c r="EZS4" s="69"/>
      <c r="EZT4" s="69"/>
      <c r="EZU4" s="69"/>
      <c r="EZV4" s="69"/>
      <c r="EZW4" s="69"/>
      <c r="EZX4" s="69"/>
      <c r="EZY4" s="69"/>
      <c r="EZZ4" s="69"/>
      <c r="FAA4" s="69"/>
      <c r="FAB4" s="69"/>
      <c r="FAC4" s="69"/>
      <c r="FAD4" s="69"/>
      <c r="FAE4" s="69"/>
      <c r="FAF4" s="69"/>
      <c r="FAG4" s="69"/>
      <c r="FAH4" s="69"/>
      <c r="FAI4" s="69"/>
      <c r="FAJ4" s="69"/>
      <c r="FAK4" s="69"/>
      <c r="FAL4" s="69"/>
      <c r="FAM4" s="69"/>
      <c r="FAN4" s="69"/>
      <c r="FAO4" s="69"/>
      <c r="FAP4" s="69"/>
      <c r="FAQ4" s="69"/>
      <c r="FAR4" s="69"/>
      <c r="FAS4" s="69"/>
      <c r="FAT4" s="69"/>
      <c r="FAU4" s="69"/>
      <c r="FAV4" s="69"/>
      <c r="FAW4" s="69"/>
      <c r="FAX4" s="69"/>
      <c r="FAY4" s="69"/>
      <c r="FAZ4" s="69"/>
      <c r="FBA4" s="69"/>
      <c r="FBB4" s="69"/>
      <c r="FBC4" s="69"/>
      <c r="FBD4" s="69"/>
      <c r="FBE4" s="69"/>
      <c r="FBF4" s="69"/>
      <c r="FBG4" s="69"/>
      <c r="FBH4" s="69"/>
      <c r="FBI4" s="69"/>
      <c r="FBJ4" s="69"/>
      <c r="FBK4" s="69"/>
      <c r="FBL4" s="69"/>
      <c r="FBM4" s="69"/>
      <c r="FBN4" s="69"/>
      <c r="FBO4" s="69"/>
      <c r="FBP4" s="69"/>
      <c r="FBQ4" s="69"/>
      <c r="FBR4" s="69"/>
      <c r="FBS4" s="69"/>
      <c r="FBT4" s="69"/>
      <c r="FBU4" s="69"/>
      <c r="FBV4" s="69"/>
      <c r="FBW4" s="69"/>
      <c r="FBX4" s="69"/>
      <c r="FBY4" s="69"/>
      <c r="FBZ4" s="69"/>
      <c r="FCA4" s="69"/>
      <c r="FCB4" s="69"/>
      <c r="FCC4" s="69"/>
      <c r="FCD4" s="69"/>
      <c r="FCE4" s="69"/>
      <c r="FCF4" s="69"/>
      <c r="FCG4" s="69"/>
      <c r="FCH4" s="69"/>
      <c r="FCI4" s="69"/>
      <c r="FCJ4" s="69"/>
      <c r="FCK4" s="69"/>
      <c r="FCL4" s="69"/>
      <c r="FCM4" s="69"/>
      <c r="FCN4" s="69"/>
      <c r="FCO4" s="69"/>
      <c r="FCP4" s="69"/>
      <c r="FCQ4" s="69"/>
      <c r="FCR4" s="69"/>
      <c r="FCS4" s="69"/>
      <c r="FCT4" s="69"/>
      <c r="FCU4" s="69"/>
      <c r="FCV4" s="69"/>
      <c r="FCW4" s="69"/>
      <c r="FCX4" s="69"/>
      <c r="FCY4" s="69"/>
      <c r="FCZ4" s="69"/>
      <c r="FDA4" s="69"/>
      <c r="FDB4" s="69"/>
      <c r="FDC4" s="69"/>
      <c r="FDD4" s="69"/>
      <c r="FDE4" s="69"/>
      <c r="FDF4" s="69"/>
      <c r="FDG4" s="69"/>
      <c r="FDH4" s="69"/>
      <c r="FDI4" s="69"/>
      <c r="FDJ4" s="69"/>
      <c r="FDK4" s="69"/>
      <c r="FDL4" s="69"/>
      <c r="FDM4" s="69"/>
      <c r="FDN4" s="69"/>
      <c r="FDO4" s="69"/>
      <c r="FDP4" s="69"/>
      <c r="FDQ4" s="69"/>
      <c r="FDR4" s="69"/>
      <c r="FDS4" s="69"/>
      <c r="FDT4" s="69"/>
      <c r="FDU4" s="69"/>
      <c r="FDV4" s="69"/>
      <c r="FDW4" s="69"/>
      <c r="FDX4" s="69"/>
      <c r="FDY4" s="69"/>
      <c r="FDZ4" s="69"/>
      <c r="FEA4" s="69"/>
      <c r="FEB4" s="69"/>
      <c r="FEC4" s="69"/>
      <c r="FED4" s="69"/>
      <c r="FEE4" s="69"/>
      <c r="FEF4" s="69"/>
      <c r="FEG4" s="69"/>
      <c r="FEH4" s="69"/>
      <c r="FEI4" s="69"/>
      <c r="FEJ4" s="69"/>
      <c r="FEK4" s="69"/>
      <c r="FEL4" s="69"/>
      <c r="FEM4" s="69"/>
      <c r="FEN4" s="69"/>
      <c r="FEO4" s="69"/>
      <c r="FEP4" s="69"/>
      <c r="FEQ4" s="69"/>
      <c r="FER4" s="69"/>
      <c r="FES4" s="69"/>
      <c r="FET4" s="69"/>
      <c r="FEU4" s="69"/>
      <c r="FEV4" s="69"/>
      <c r="FEW4" s="69"/>
      <c r="FEX4" s="69"/>
      <c r="FEY4" s="69"/>
      <c r="FEZ4" s="69"/>
      <c r="FFA4" s="69"/>
      <c r="FFB4" s="69"/>
      <c r="FFC4" s="69"/>
      <c r="FFD4" s="69"/>
      <c r="FFE4" s="69"/>
      <c r="FFF4" s="69"/>
      <c r="FFG4" s="69"/>
      <c r="FFH4" s="69"/>
      <c r="FFI4" s="69"/>
      <c r="FFJ4" s="69"/>
      <c r="FFK4" s="69"/>
      <c r="FFL4" s="69"/>
      <c r="FFM4" s="69"/>
      <c r="FFN4" s="69"/>
      <c r="FFO4" s="69"/>
      <c r="FFP4" s="69"/>
      <c r="FFQ4" s="69"/>
      <c r="FFR4" s="69"/>
      <c r="FFS4" s="69"/>
      <c r="FFT4" s="69"/>
      <c r="FFU4" s="69"/>
      <c r="FFV4" s="69"/>
      <c r="FFW4" s="69"/>
      <c r="FFX4" s="69"/>
      <c r="FFY4" s="69"/>
      <c r="FFZ4" s="69"/>
      <c r="FGA4" s="69"/>
      <c r="FGB4" s="69"/>
      <c r="FGC4" s="69"/>
      <c r="FGD4" s="69"/>
      <c r="FGE4" s="69"/>
      <c r="FGF4" s="69"/>
      <c r="FGG4" s="69"/>
      <c r="FGH4" s="69"/>
      <c r="FGI4" s="69"/>
      <c r="FGJ4" s="69"/>
      <c r="FGK4" s="69"/>
      <c r="FGL4" s="69"/>
      <c r="FGM4" s="69"/>
      <c r="FGN4" s="69"/>
      <c r="FGO4" s="69"/>
      <c r="FGP4" s="69"/>
      <c r="FGQ4" s="69"/>
      <c r="FGR4" s="69"/>
      <c r="FGS4" s="69"/>
      <c r="FGT4" s="69"/>
      <c r="FGU4" s="69"/>
      <c r="FGV4" s="69"/>
      <c r="FGW4" s="69"/>
      <c r="FGX4" s="69"/>
      <c r="FGY4" s="69"/>
      <c r="FGZ4" s="69"/>
      <c r="FHA4" s="69"/>
      <c r="FHB4" s="69"/>
      <c r="FHC4" s="69"/>
      <c r="FHD4" s="69"/>
      <c r="FHE4" s="69"/>
      <c r="FHF4" s="69"/>
      <c r="FHG4" s="69"/>
      <c r="FHH4" s="69"/>
      <c r="FHI4" s="69"/>
      <c r="FHJ4" s="69"/>
      <c r="FHK4" s="69"/>
      <c r="FHL4" s="69"/>
      <c r="FHM4" s="69"/>
      <c r="FHN4" s="69"/>
      <c r="FHO4" s="69"/>
      <c r="FHP4" s="69"/>
      <c r="FHQ4" s="69"/>
      <c r="FHR4" s="69"/>
      <c r="FHS4" s="69"/>
      <c r="FHT4" s="69"/>
      <c r="FHU4" s="69"/>
      <c r="FHV4" s="69"/>
      <c r="FHW4" s="69"/>
      <c r="FHX4" s="69"/>
      <c r="FHY4" s="69"/>
      <c r="FHZ4" s="69"/>
      <c r="FIA4" s="69"/>
      <c r="FIB4" s="69"/>
      <c r="FIC4" s="69"/>
      <c r="FID4" s="69"/>
      <c r="FIE4" s="69"/>
      <c r="FIF4" s="69"/>
      <c r="FIG4" s="69"/>
      <c r="FIH4" s="69"/>
      <c r="FII4" s="69"/>
      <c r="FIJ4" s="69"/>
      <c r="FIK4" s="69"/>
      <c r="FIL4" s="69"/>
      <c r="FIM4" s="69"/>
      <c r="FIN4" s="69"/>
      <c r="FIO4" s="69"/>
      <c r="FIP4" s="69"/>
      <c r="FIQ4" s="69"/>
      <c r="FIR4" s="69"/>
      <c r="FIS4" s="69"/>
      <c r="FIT4" s="69"/>
      <c r="FIU4" s="69"/>
      <c r="FIV4" s="69"/>
      <c r="FIW4" s="69"/>
      <c r="FIX4" s="69"/>
      <c r="FIY4" s="69"/>
      <c r="FIZ4" s="69"/>
      <c r="FJA4" s="69"/>
      <c r="FJB4" s="69"/>
      <c r="FJC4" s="69"/>
      <c r="FJD4" s="69"/>
      <c r="FJE4" s="69"/>
      <c r="FJF4" s="69"/>
      <c r="FJG4" s="69"/>
      <c r="FJH4" s="69"/>
      <c r="FJI4" s="69"/>
      <c r="FJJ4" s="69"/>
      <c r="FJK4" s="69"/>
      <c r="FJL4" s="69"/>
      <c r="FJM4" s="69"/>
      <c r="FJN4" s="69"/>
      <c r="FJO4" s="69"/>
      <c r="FJP4" s="69"/>
      <c r="FJQ4" s="69"/>
      <c r="FJR4" s="69"/>
      <c r="FJS4" s="69"/>
      <c r="FJT4" s="69"/>
      <c r="FJU4" s="69"/>
      <c r="FJV4" s="69"/>
      <c r="FJW4" s="69"/>
      <c r="FJX4" s="69"/>
      <c r="FJY4" s="69"/>
      <c r="FJZ4" s="69"/>
      <c r="FKA4" s="69"/>
      <c r="FKB4" s="69"/>
      <c r="FKC4" s="69"/>
      <c r="FKD4" s="69"/>
      <c r="FKE4" s="69"/>
      <c r="FKF4" s="69"/>
      <c r="FKG4" s="69"/>
      <c r="FKH4" s="69"/>
      <c r="FKI4" s="69"/>
      <c r="FKJ4" s="69"/>
      <c r="FKK4" s="69"/>
      <c r="FKL4" s="69"/>
      <c r="FKM4" s="69"/>
      <c r="FKN4" s="69"/>
      <c r="FKO4" s="69"/>
      <c r="FKP4" s="69"/>
      <c r="FKQ4" s="69"/>
      <c r="FKR4" s="69"/>
      <c r="FKS4" s="69"/>
      <c r="FKT4" s="69"/>
      <c r="FKU4" s="69"/>
      <c r="FKV4" s="69"/>
      <c r="FKW4" s="69"/>
      <c r="FKX4" s="69"/>
      <c r="FKY4" s="69"/>
      <c r="FKZ4" s="69"/>
      <c r="FLA4" s="69"/>
      <c r="FLB4" s="69"/>
      <c r="FLC4" s="69"/>
      <c r="FLD4" s="69"/>
      <c r="FLE4" s="69"/>
      <c r="FLF4" s="69"/>
      <c r="FLG4" s="69"/>
      <c r="FLH4" s="69"/>
      <c r="FLI4" s="69"/>
      <c r="FLJ4" s="69"/>
      <c r="FLK4" s="69"/>
      <c r="FLL4" s="69"/>
      <c r="FLM4" s="69"/>
      <c r="FLN4" s="69"/>
      <c r="FLO4" s="69"/>
      <c r="FLP4" s="69"/>
      <c r="FLQ4" s="69"/>
      <c r="FLR4" s="69"/>
      <c r="FLS4" s="69"/>
      <c r="FLT4" s="69"/>
      <c r="FLU4" s="69"/>
      <c r="FLV4" s="69"/>
      <c r="FLW4" s="69"/>
      <c r="FLX4" s="69"/>
      <c r="FLY4" s="69"/>
      <c r="FLZ4" s="69"/>
      <c r="FMA4" s="69"/>
      <c r="FMB4" s="69"/>
      <c r="FMC4" s="69"/>
      <c r="FMD4" s="69"/>
      <c r="FME4" s="69"/>
      <c r="FMF4" s="69"/>
      <c r="FMG4" s="69"/>
      <c r="FMH4" s="69"/>
      <c r="FMI4" s="69"/>
      <c r="FMJ4" s="69"/>
      <c r="FMK4" s="69"/>
      <c r="FML4" s="69"/>
      <c r="FMM4" s="69"/>
      <c r="FMN4" s="69"/>
      <c r="FMO4" s="69"/>
      <c r="FMP4" s="69"/>
      <c r="FMQ4" s="69"/>
      <c r="FMR4" s="69"/>
      <c r="FMS4" s="69"/>
      <c r="FMT4" s="69"/>
      <c r="FMU4" s="69"/>
      <c r="FMV4" s="69"/>
      <c r="FMW4" s="69"/>
      <c r="FMX4" s="69"/>
      <c r="FMY4" s="69"/>
      <c r="FMZ4" s="69"/>
      <c r="FNA4" s="69"/>
      <c r="FNB4" s="69"/>
      <c r="FNC4" s="69"/>
      <c r="FND4" s="69"/>
      <c r="FNE4" s="69"/>
      <c r="FNF4" s="69"/>
      <c r="FNG4" s="69"/>
      <c r="FNH4" s="69"/>
      <c r="FNI4" s="69"/>
      <c r="FNJ4" s="69"/>
      <c r="FNK4" s="69"/>
      <c r="FNL4" s="69"/>
      <c r="FNM4" s="69"/>
      <c r="FNN4" s="69"/>
      <c r="FNO4" s="69"/>
      <c r="FNP4" s="69"/>
      <c r="FNQ4" s="69"/>
      <c r="FNR4" s="69"/>
      <c r="FNS4" s="69"/>
      <c r="FNT4" s="69"/>
      <c r="FNU4" s="69"/>
      <c r="FNV4" s="69"/>
      <c r="FNW4" s="69"/>
      <c r="FNX4" s="69"/>
      <c r="FNY4" s="69"/>
      <c r="FNZ4" s="69"/>
      <c r="FOA4" s="69"/>
      <c r="FOB4" s="69"/>
      <c r="FOC4" s="69"/>
      <c r="FOD4" s="69"/>
      <c r="FOE4" s="69"/>
      <c r="FOF4" s="69"/>
      <c r="FOG4" s="69"/>
      <c r="FOH4" s="69"/>
      <c r="FOI4" s="69"/>
      <c r="FOJ4" s="69"/>
      <c r="FOK4" s="69"/>
      <c r="FOL4" s="69"/>
      <c r="FOM4" s="69"/>
      <c r="FON4" s="69"/>
      <c r="FOO4" s="69"/>
      <c r="FOP4" s="69"/>
      <c r="FOQ4" s="69"/>
      <c r="FOR4" s="69"/>
      <c r="FOS4" s="69"/>
      <c r="FOT4" s="69"/>
      <c r="FOU4" s="69"/>
      <c r="FOV4" s="69"/>
      <c r="FOW4" s="69"/>
      <c r="FOX4" s="69"/>
      <c r="FOY4" s="69"/>
      <c r="FOZ4" s="69"/>
      <c r="FPA4" s="69"/>
      <c r="FPB4" s="69"/>
      <c r="FPC4" s="69"/>
      <c r="FPD4" s="69"/>
      <c r="FPE4" s="69"/>
      <c r="FPF4" s="69"/>
      <c r="FPG4" s="69"/>
      <c r="FPH4" s="69"/>
      <c r="FPI4" s="69"/>
      <c r="FPJ4" s="69"/>
      <c r="FPK4" s="69"/>
      <c r="FPL4" s="69"/>
      <c r="FPM4" s="69"/>
      <c r="FPN4" s="69"/>
      <c r="FPO4" s="69"/>
      <c r="FPP4" s="69"/>
      <c r="FPQ4" s="69"/>
      <c r="FPR4" s="69"/>
      <c r="FPS4" s="69"/>
      <c r="FPT4" s="69"/>
      <c r="FPU4" s="69"/>
      <c r="FPV4" s="69"/>
      <c r="FPW4" s="69"/>
      <c r="FPX4" s="69"/>
      <c r="FPY4" s="69"/>
      <c r="FPZ4" s="69"/>
      <c r="FQA4" s="69"/>
      <c r="FQB4" s="69"/>
      <c r="FQC4" s="69"/>
      <c r="FQD4" s="69"/>
      <c r="FQE4" s="69"/>
      <c r="FQF4" s="69"/>
      <c r="FQG4" s="69"/>
      <c r="FQH4" s="69"/>
      <c r="FQI4" s="69"/>
      <c r="FQJ4" s="69"/>
      <c r="FQK4" s="69"/>
      <c r="FQL4" s="69"/>
      <c r="FQM4" s="69"/>
      <c r="FQN4" s="69"/>
      <c r="FQO4" s="69"/>
      <c r="FQP4" s="69"/>
      <c r="FQQ4" s="69"/>
      <c r="FQR4" s="69"/>
      <c r="FQS4" s="69"/>
      <c r="FQT4" s="69"/>
      <c r="FQU4" s="69"/>
      <c r="FQV4" s="69"/>
      <c r="FQW4" s="69"/>
      <c r="FQX4" s="69"/>
      <c r="FQY4" s="69"/>
      <c r="FQZ4" s="69"/>
      <c r="FRA4" s="69"/>
      <c r="FRB4" s="69"/>
      <c r="FRC4" s="69"/>
      <c r="FRD4" s="69"/>
      <c r="FRE4" s="69"/>
      <c r="FRF4" s="69"/>
      <c r="FRG4" s="69"/>
      <c r="FRH4" s="69"/>
      <c r="FRI4" s="69"/>
      <c r="FRJ4" s="69"/>
      <c r="FRK4" s="69"/>
      <c r="FRL4" s="69"/>
      <c r="FRM4" s="69"/>
      <c r="FRN4" s="69"/>
      <c r="FRO4" s="69"/>
      <c r="FRP4" s="69"/>
      <c r="FRQ4" s="69"/>
      <c r="FRR4" s="69"/>
      <c r="FRS4" s="69"/>
      <c r="FRT4" s="69"/>
      <c r="FRU4" s="69"/>
      <c r="FRV4" s="69"/>
      <c r="FRW4" s="69"/>
      <c r="FRX4" s="69"/>
      <c r="FRY4" s="69"/>
      <c r="FRZ4" s="69"/>
      <c r="FSA4" s="69"/>
      <c r="FSB4" s="69"/>
      <c r="FSC4" s="69"/>
      <c r="FSD4" s="69"/>
      <c r="FSE4" s="69"/>
      <c r="FSF4" s="69"/>
      <c r="FSG4" s="69"/>
      <c r="FSH4" s="69"/>
      <c r="FSI4" s="69"/>
      <c r="FSJ4" s="69"/>
      <c r="FSK4" s="69"/>
      <c r="FSL4" s="69"/>
      <c r="FSM4" s="69"/>
      <c r="FSN4" s="69"/>
      <c r="FSO4" s="69"/>
      <c r="FSP4" s="69"/>
      <c r="FSQ4" s="69"/>
      <c r="FSR4" s="69"/>
      <c r="FSS4" s="69"/>
      <c r="FST4" s="69"/>
      <c r="FSU4" s="69"/>
      <c r="FSV4" s="69"/>
      <c r="FSW4" s="69"/>
      <c r="FSX4" s="69"/>
      <c r="FSY4" s="69"/>
      <c r="FSZ4" s="69"/>
      <c r="FTA4" s="69"/>
      <c r="FTB4" s="69"/>
      <c r="FTC4" s="69"/>
      <c r="FTD4" s="69"/>
      <c r="FTE4" s="69"/>
      <c r="FTF4" s="69"/>
      <c r="FTG4" s="69"/>
      <c r="FTH4" s="69"/>
      <c r="FTI4" s="69"/>
      <c r="FTJ4" s="69"/>
      <c r="FTK4" s="69"/>
      <c r="FTL4" s="69"/>
      <c r="FTM4" s="69"/>
      <c r="FTN4" s="69"/>
      <c r="FTO4" s="69"/>
      <c r="FTP4" s="69"/>
      <c r="FTQ4" s="69"/>
      <c r="FTR4" s="69"/>
      <c r="FTS4" s="69"/>
      <c r="FTT4" s="69"/>
      <c r="FTU4" s="69"/>
      <c r="FTV4" s="69"/>
      <c r="FTW4" s="69"/>
      <c r="FTX4" s="69"/>
      <c r="FTY4" s="69"/>
      <c r="FTZ4" s="69"/>
      <c r="FUA4" s="69"/>
      <c r="FUB4" s="69"/>
      <c r="FUC4" s="69"/>
      <c r="FUD4" s="69"/>
      <c r="FUE4" s="69"/>
      <c r="FUF4" s="69"/>
      <c r="FUG4" s="69"/>
      <c r="FUH4" s="69"/>
      <c r="FUI4" s="69"/>
      <c r="FUJ4" s="69"/>
      <c r="FUK4" s="69"/>
      <c r="FUL4" s="69"/>
      <c r="FUM4" s="69"/>
      <c r="FUN4" s="69"/>
      <c r="FUO4" s="69"/>
      <c r="FUP4" s="69"/>
      <c r="FUQ4" s="69"/>
      <c r="FUR4" s="69"/>
      <c r="FUS4" s="69"/>
      <c r="FUT4" s="69"/>
      <c r="FUU4" s="69"/>
      <c r="FUV4" s="69"/>
      <c r="FUW4" s="69"/>
      <c r="FUX4" s="69"/>
      <c r="FUY4" s="69"/>
      <c r="FUZ4" s="69"/>
      <c r="FVA4" s="69"/>
      <c r="FVB4" s="69"/>
      <c r="FVC4" s="69"/>
      <c r="FVD4" s="69"/>
      <c r="FVE4" s="69"/>
      <c r="FVF4" s="69"/>
      <c r="FVG4" s="69"/>
      <c r="FVH4" s="69"/>
      <c r="FVI4" s="69"/>
      <c r="FVJ4" s="69"/>
      <c r="FVK4" s="69"/>
      <c r="FVL4" s="69"/>
      <c r="FVM4" s="69"/>
      <c r="FVN4" s="69"/>
      <c r="FVO4" s="69"/>
      <c r="FVP4" s="69"/>
      <c r="FVQ4" s="69"/>
      <c r="FVR4" s="69"/>
      <c r="FVS4" s="69"/>
      <c r="FVT4" s="69"/>
      <c r="FVU4" s="69"/>
      <c r="FVV4" s="69"/>
      <c r="FVW4" s="69"/>
      <c r="FVX4" s="69"/>
      <c r="FVY4" s="69"/>
      <c r="FVZ4" s="69"/>
      <c r="FWA4" s="69"/>
      <c r="FWB4" s="69"/>
      <c r="FWC4" s="69"/>
      <c r="FWD4" s="69"/>
      <c r="FWE4" s="69"/>
      <c r="FWF4" s="69"/>
      <c r="FWG4" s="69"/>
      <c r="FWH4" s="69"/>
      <c r="FWI4" s="69"/>
      <c r="FWJ4" s="69"/>
      <c r="FWK4" s="69"/>
      <c r="FWL4" s="69"/>
      <c r="FWM4" s="69"/>
      <c r="FWN4" s="69"/>
      <c r="FWO4" s="69"/>
      <c r="FWP4" s="69"/>
      <c r="FWQ4" s="69"/>
      <c r="FWR4" s="69"/>
      <c r="FWS4" s="69"/>
      <c r="FWT4" s="69"/>
      <c r="FWU4" s="69"/>
      <c r="FWV4" s="69"/>
      <c r="FWW4" s="69"/>
      <c r="FWX4" s="69"/>
      <c r="FWY4" s="69"/>
      <c r="FWZ4" s="69"/>
      <c r="FXA4" s="69"/>
      <c r="FXB4" s="69"/>
      <c r="FXC4" s="69"/>
      <c r="FXD4" s="69"/>
      <c r="FXE4" s="69"/>
      <c r="FXF4" s="69"/>
      <c r="FXG4" s="69"/>
      <c r="FXH4" s="69"/>
      <c r="FXI4" s="69"/>
      <c r="FXJ4" s="69"/>
      <c r="FXK4" s="69"/>
      <c r="FXL4" s="69"/>
      <c r="FXM4" s="69"/>
      <c r="FXN4" s="69"/>
      <c r="FXO4" s="69"/>
      <c r="FXP4" s="69"/>
      <c r="FXQ4" s="69"/>
      <c r="FXR4" s="69"/>
      <c r="FXS4" s="69"/>
      <c r="FXT4" s="69"/>
      <c r="FXU4" s="69"/>
      <c r="FXV4" s="69"/>
      <c r="FXW4" s="69"/>
      <c r="FXX4" s="69"/>
      <c r="FXY4" s="69"/>
      <c r="FXZ4" s="69"/>
      <c r="FYA4" s="69"/>
      <c r="FYB4" s="69"/>
      <c r="FYC4" s="69"/>
      <c r="FYD4" s="69"/>
      <c r="FYE4" s="69"/>
      <c r="FYF4" s="69"/>
      <c r="FYG4" s="69"/>
      <c r="FYH4" s="69"/>
      <c r="FYI4" s="69"/>
      <c r="FYJ4" s="69"/>
      <c r="FYK4" s="69"/>
      <c r="FYL4" s="69"/>
      <c r="FYM4" s="69"/>
      <c r="FYN4" s="69"/>
      <c r="FYO4" s="69"/>
      <c r="FYP4" s="69"/>
      <c r="FYQ4" s="69"/>
      <c r="FYR4" s="69"/>
      <c r="FYS4" s="69"/>
      <c r="FYT4" s="69"/>
      <c r="FYU4" s="69"/>
      <c r="FYV4" s="69"/>
      <c r="FYW4" s="69"/>
      <c r="FYX4" s="69"/>
      <c r="FYY4" s="69"/>
      <c r="FYZ4" s="69"/>
      <c r="FZA4" s="69"/>
      <c r="FZB4" s="69"/>
      <c r="FZC4" s="69"/>
      <c r="FZD4" s="69"/>
      <c r="FZE4" s="69"/>
      <c r="FZF4" s="69"/>
      <c r="FZG4" s="69"/>
      <c r="FZH4" s="69"/>
      <c r="FZI4" s="69"/>
      <c r="FZJ4" s="69"/>
      <c r="FZK4" s="69"/>
      <c r="FZL4" s="69"/>
      <c r="FZM4" s="69"/>
      <c r="FZN4" s="69"/>
      <c r="FZO4" s="69"/>
      <c r="FZP4" s="69"/>
      <c r="FZQ4" s="69"/>
      <c r="FZR4" s="69"/>
      <c r="FZS4" s="69"/>
      <c r="FZT4" s="69"/>
      <c r="FZU4" s="69"/>
      <c r="FZV4" s="69"/>
      <c r="FZW4" s="69"/>
      <c r="FZX4" s="69"/>
      <c r="FZY4" s="69"/>
      <c r="FZZ4" s="69"/>
      <c r="GAA4" s="69"/>
      <c r="GAB4" s="69"/>
      <c r="GAC4" s="69"/>
      <c r="GAD4" s="69"/>
      <c r="GAE4" s="69"/>
      <c r="GAF4" s="69"/>
      <c r="GAG4" s="69"/>
      <c r="GAH4" s="69"/>
      <c r="GAI4" s="69"/>
      <c r="GAJ4" s="69"/>
      <c r="GAK4" s="69"/>
      <c r="GAL4" s="69"/>
      <c r="GAM4" s="69"/>
      <c r="GAN4" s="69"/>
      <c r="GAO4" s="69"/>
      <c r="GAP4" s="69"/>
      <c r="GAQ4" s="69"/>
      <c r="GAR4" s="69"/>
      <c r="GAS4" s="69"/>
      <c r="GAT4" s="69"/>
      <c r="GAU4" s="69"/>
      <c r="GAV4" s="69"/>
      <c r="GAW4" s="69"/>
      <c r="GAX4" s="69"/>
      <c r="GAY4" s="69"/>
      <c r="GAZ4" s="69"/>
      <c r="GBA4" s="69"/>
      <c r="GBB4" s="69"/>
      <c r="GBC4" s="69"/>
      <c r="GBD4" s="69"/>
      <c r="GBE4" s="69"/>
      <c r="GBF4" s="69"/>
      <c r="GBG4" s="69"/>
      <c r="GBH4" s="69"/>
      <c r="GBI4" s="69"/>
      <c r="GBJ4" s="69"/>
      <c r="GBK4" s="69"/>
      <c r="GBL4" s="69"/>
      <c r="GBM4" s="69"/>
      <c r="GBN4" s="69"/>
      <c r="GBO4" s="69"/>
      <c r="GBP4" s="69"/>
      <c r="GBQ4" s="69"/>
      <c r="GBR4" s="69"/>
      <c r="GBS4" s="69"/>
      <c r="GBT4" s="69"/>
      <c r="GBU4" s="69"/>
      <c r="GBV4" s="69"/>
      <c r="GBW4" s="69"/>
      <c r="GBX4" s="69"/>
      <c r="GBY4" s="69"/>
      <c r="GBZ4" s="69"/>
      <c r="GCA4" s="69"/>
      <c r="GCB4" s="69"/>
      <c r="GCC4" s="69"/>
      <c r="GCD4" s="69"/>
      <c r="GCE4" s="69"/>
      <c r="GCF4" s="69"/>
      <c r="GCG4" s="69"/>
      <c r="GCH4" s="69"/>
      <c r="GCI4" s="69"/>
      <c r="GCJ4" s="69"/>
      <c r="GCK4" s="69"/>
      <c r="GCL4" s="69"/>
      <c r="GCM4" s="69"/>
      <c r="GCN4" s="69"/>
      <c r="GCO4" s="69"/>
      <c r="GCP4" s="69"/>
      <c r="GCQ4" s="69"/>
      <c r="GCR4" s="69"/>
      <c r="GCS4" s="69"/>
      <c r="GCT4" s="69"/>
      <c r="GCU4" s="69"/>
      <c r="GCV4" s="69"/>
      <c r="GCW4" s="69"/>
      <c r="GCX4" s="69"/>
      <c r="GCY4" s="69"/>
      <c r="GCZ4" s="69"/>
      <c r="GDA4" s="69"/>
      <c r="GDB4" s="69"/>
      <c r="GDC4" s="69"/>
      <c r="GDD4" s="69"/>
      <c r="GDE4" s="69"/>
      <c r="GDF4" s="69"/>
      <c r="GDG4" s="69"/>
      <c r="GDH4" s="69"/>
      <c r="GDI4" s="69"/>
      <c r="GDJ4" s="69"/>
      <c r="GDK4" s="69"/>
      <c r="GDL4" s="69"/>
      <c r="GDM4" s="69"/>
      <c r="GDN4" s="69"/>
      <c r="GDO4" s="69"/>
      <c r="GDP4" s="69"/>
      <c r="GDQ4" s="69"/>
      <c r="GDR4" s="69"/>
      <c r="GDS4" s="69"/>
      <c r="GDT4" s="69"/>
      <c r="GDU4" s="69"/>
      <c r="GDV4" s="69"/>
      <c r="GDW4" s="69"/>
      <c r="GDX4" s="69"/>
      <c r="GDY4" s="69"/>
      <c r="GDZ4" s="69"/>
      <c r="GEA4" s="69"/>
      <c r="GEB4" s="69"/>
      <c r="GEC4" s="69"/>
      <c r="GED4" s="69"/>
      <c r="GEE4" s="69"/>
      <c r="GEF4" s="69"/>
      <c r="GEG4" s="69"/>
      <c r="GEH4" s="69"/>
      <c r="GEI4" s="69"/>
      <c r="GEJ4" s="69"/>
      <c r="GEK4" s="69"/>
      <c r="GEL4" s="69"/>
      <c r="GEM4" s="69"/>
      <c r="GEN4" s="69"/>
      <c r="GEO4" s="69"/>
      <c r="GEP4" s="69"/>
      <c r="GEQ4" s="69"/>
      <c r="GER4" s="69"/>
      <c r="GES4" s="69"/>
      <c r="GET4" s="69"/>
      <c r="GEU4" s="69"/>
      <c r="GEV4" s="69"/>
      <c r="GEW4" s="69"/>
      <c r="GEX4" s="69"/>
      <c r="GEY4" s="69"/>
      <c r="GEZ4" s="69"/>
      <c r="GFA4" s="69"/>
      <c r="GFB4" s="69"/>
      <c r="GFC4" s="69"/>
      <c r="GFD4" s="69"/>
      <c r="GFE4" s="69"/>
      <c r="GFF4" s="69"/>
      <c r="GFG4" s="69"/>
      <c r="GFH4" s="69"/>
      <c r="GFI4" s="69"/>
      <c r="GFJ4" s="69"/>
      <c r="GFK4" s="69"/>
      <c r="GFL4" s="69"/>
      <c r="GFM4" s="69"/>
      <c r="GFN4" s="69"/>
      <c r="GFO4" s="69"/>
      <c r="GFP4" s="69"/>
      <c r="GFQ4" s="69"/>
      <c r="GFR4" s="69"/>
      <c r="GFS4" s="69"/>
      <c r="GFT4" s="69"/>
      <c r="GFU4" s="69"/>
      <c r="GFV4" s="69"/>
      <c r="GFW4" s="69"/>
      <c r="GFX4" s="69"/>
      <c r="GFY4" s="69"/>
      <c r="GFZ4" s="69"/>
      <c r="GGA4" s="69"/>
      <c r="GGB4" s="69"/>
      <c r="GGC4" s="69"/>
      <c r="GGD4" s="69"/>
      <c r="GGE4" s="69"/>
      <c r="GGF4" s="69"/>
      <c r="GGG4" s="69"/>
      <c r="GGH4" s="69"/>
      <c r="GGI4" s="69"/>
      <c r="GGJ4" s="69"/>
      <c r="GGK4" s="69"/>
      <c r="GGL4" s="69"/>
      <c r="GGM4" s="69"/>
      <c r="GGN4" s="69"/>
      <c r="GGO4" s="69"/>
      <c r="GGP4" s="69"/>
      <c r="GGQ4" s="69"/>
      <c r="GGR4" s="69"/>
      <c r="GGS4" s="69"/>
      <c r="GGT4" s="69"/>
      <c r="GGU4" s="69"/>
      <c r="GGV4" s="69"/>
      <c r="GGW4" s="69"/>
      <c r="GGX4" s="69"/>
      <c r="GGY4" s="69"/>
      <c r="GGZ4" s="69"/>
      <c r="GHA4" s="69"/>
      <c r="GHB4" s="69"/>
      <c r="GHC4" s="69"/>
      <c r="GHD4" s="69"/>
      <c r="GHE4" s="69"/>
      <c r="GHF4" s="69"/>
      <c r="GHG4" s="69"/>
      <c r="GHH4" s="69"/>
      <c r="GHI4" s="69"/>
      <c r="GHJ4" s="69"/>
      <c r="GHK4" s="69"/>
      <c r="GHL4" s="69"/>
      <c r="GHM4" s="69"/>
      <c r="GHN4" s="69"/>
      <c r="GHO4" s="69"/>
      <c r="GHP4" s="69"/>
      <c r="GHQ4" s="69"/>
      <c r="GHR4" s="69"/>
      <c r="GHS4" s="69"/>
      <c r="GHT4" s="69"/>
      <c r="GHU4" s="69"/>
      <c r="GHV4" s="69"/>
      <c r="GHW4" s="69"/>
      <c r="GHX4" s="69"/>
      <c r="GHY4" s="69"/>
      <c r="GHZ4" s="69"/>
      <c r="GIA4" s="69"/>
      <c r="GIB4" s="69"/>
      <c r="GIC4" s="69"/>
      <c r="GID4" s="69"/>
      <c r="GIE4" s="69"/>
      <c r="GIF4" s="69"/>
      <c r="GIG4" s="69"/>
      <c r="GIH4" s="69"/>
      <c r="GII4" s="69"/>
      <c r="GIJ4" s="69"/>
      <c r="GIK4" s="69"/>
      <c r="GIL4" s="69"/>
      <c r="GIM4" s="69"/>
      <c r="GIN4" s="69"/>
      <c r="GIO4" s="69"/>
      <c r="GIP4" s="69"/>
      <c r="GIQ4" s="69"/>
      <c r="GIR4" s="69"/>
      <c r="GIS4" s="69"/>
      <c r="GIT4" s="69"/>
      <c r="GIU4" s="69"/>
      <c r="GIV4" s="69"/>
      <c r="GIW4" s="69"/>
      <c r="GIX4" s="69"/>
      <c r="GIY4" s="69"/>
      <c r="GIZ4" s="69"/>
      <c r="GJA4" s="69"/>
      <c r="GJB4" s="69"/>
      <c r="GJC4" s="69"/>
      <c r="GJD4" s="69"/>
      <c r="GJE4" s="69"/>
      <c r="GJF4" s="69"/>
      <c r="GJG4" s="69"/>
      <c r="GJH4" s="69"/>
      <c r="GJI4" s="69"/>
      <c r="GJJ4" s="69"/>
      <c r="GJK4" s="69"/>
      <c r="GJL4" s="69"/>
      <c r="GJM4" s="69"/>
      <c r="GJN4" s="69"/>
      <c r="GJO4" s="69"/>
      <c r="GJP4" s="69"/>
      <c r="GJQ4" s="69"/>
      <c r="GJR4" s="69"/>
      <c r="GJS4" s="69"/>
      <c r="GJT4" s="69"/>
      <c r="GJU4" s="69"/>
      <c r="GJV4" s="69"/>
      <c r="GJW4" s="69"/>
      <c r="GJX4" s="69"/>
      <c r="GJY4" s="69"/>
      <c r="GJZ4" s="69"/>
      <c r="GKA4" s="69"/>
      <c r="GKB4" s="69"/>
      <c r="GKC4" s="69"/>
      <c r="GKD4" s="69"/>
      <c r="GKE4" s="69"/>
      <c r="GKF4" s="69"/>
      <c r="GKG4" s="69"/>
      <c r="GKH4" s="69"/>
      <c r="GKI4" s="69"/>
      <c r="GKJ4" s="69"/>
      <c r="GKK4" s="69"/>
      <c r="GKL4" s="69"/>
      <c r="GKM4" s="69"/>
      <c r="GKN4" s="69"/>
      <c r="GKO4" s="69"/>
      <c r="GKP4" s="69"/>
      <c r="GKQ4" s="69"/>
      <c r="GKR4" s="69"/>
      <c r="GKS4" s="69"/>
      <c r="GKT4" s="69"/>
      <c r="GKU4" s="69"/>
      <c r="GKV4" s="69"/>
      <c r="GKW4" s="69"/>
      <c r="GKX4" s="69"/>
      <c r="GKY4" s="69"/>
      <c r="GKZ4" s="69"/>
      <c r="GLA4" s="69"/>
      <c r="GLB4" s="69"/>
      <c r="GLC4" s="69"/>
      <c r="GLD4" s="69"/>
      <c r="GLE4" s="69"/>
      <c r="GLF4" s="69"/>
      <c r="GLG4" s="69"/>
      <c r="GLH4" s="69"/>
      <c r="GLI4" s="69"/>
      <c r="GLJ4" s="69"/>
      <c r="GLK4" s="69"/>
      <c r="GLL4" s="69"/>
      <c r="GLM4" s="69"/>
      <c r="GLN4" s="69"/>
      <c r="GLO4" s="69"/>
      <c r="GLP4" s="69"/>
      <c r="GLQ4" s="69"/>
      <c r="GLR4" s="69"/>
      <c r="GLS4" s="69"/>
      <c r="GLT4" s="69"/>
      <c r="GLU4" s="69"/>
      <c r="GLV4" s="69"/>
      <c r="GLW4" s="69"/>
      <c r="GLX4" s="69"/>
      <c r="GLY4" s="69"/>
      <c r="GLZ4" s="69"/>
      <c r="GMA4" s="69"/>
      <c r="GMB4" s="69"/>
      <c r="GMC4" s="69"/>
      <c r="GMD4" s="69"/>
      <c r="GME4" s="69"/>
      <c r="GMF4" s="69"/>
      <c r="GMG4" s="69"/>
      <c r="GMH4" s="69"/>
      <c r="GMI4" s="69"/>
      <c r="GMJ4" s="69"/>
      <c r="GMK4" s="69"/>
      <c r="GML4" s="69"/>
      <c r="GMM4" s="69"/>
      <c r="GMN4" s="69"/>
      <c r="GMO4" s="69"/>
      <c r="GMP4" s="69"/>
      <c r="GMQ4" s="69"/>
      <c r="GMR4" s="69"/>
      <c r="GMS4" s="69"/>
      <c r="GMT4" s="69"/>
      <c r="GMU4" s="69"/>
      <c r="GMV4" s="69"/>
      <c r="GMW4" s="69"/>
      <c r="GMX4" s="69"/>
      <c r="GMY4" s="69"/>
      <c r="GMZ4" s="69"/>
      <c r="GNA4" s="69"/>
      <c r="GNB4" s="69"/>
      <c r="GNC4" s="69"/>
      <c r="GND4" s="69"/>
      <c r="GNE4" s="69"/>
      <c r="GNF4" s="69"/>
      <c r="GNG4" s="69"/>
      <c r="GNH4" s="69"/>
      <c r="GNI4" s="69"/>
      <c r="GNJ4" s="69"/>
      <c r="GNK4" s="69"/>
      <c r="GNL4" s="69"/>
      <c r="GNM4" s="69"/>
      <c r="GNN4" s="69"/>
      <c r="GNO4" s="69"/>
      <c r="GNP4" s="69"/>
      <c r="GNQ4" s="69"/>
      <c r="GNR4" s="69"/>
      <c r="GNS4" s="69"/>
      <c r="GNT4" s="69"/>
      <c r="GNU4" s="69"/>
      <c r="GNV4" s="69"/>
      <c r="GNW4" s="69"/>
      <c r="GNX4" s="69"/>
      <c r="GNY4" s="69"/>
      <c r="GNZ4" s="69"/>
      <c r="GOA4" s="69"/>
      <c r="GOB4" s="69"/>
      <c r="GOC4" s="69"/>
      <c r="GOD4" s="69"/>
      <c r="GOE4" s="69"/>
      <c r="GOF4" s="69"/>
      <c r="GOG4" s="69"/>
      <c r="GOH4" s="69"/>
      <c r="GOI4" s="69"/>
      <c r="GOJ4" s="69"/>
      <c r="GOK4" s="69"/>
      <c r="GOL4" s="69"/>
      <c r="GOM4" s="69"/>
      <c r="GON4" s="69"/>
      <c r="GOO4" s="69"/>
      <c r="GOP4" s="69"/>
      <c r="GOQ4" s="69"/>
      <c r="GOR4" s="69"/>
      <c r="GOS4" s="69"/>
      <c r="GOT4" s="69"/>
      <c r="GOU4" s="69"/>
      <c r="GOV4" s="69"/>
      <c r="GOW4" s="69"/>
      <c r="GOX4" s="69"/>
      <c r="GOY4" s="69"/>
      <c r="GOZ4" s="69"/>
      <c r="GPA4" s="69"/>
      <c r="GPB4" s="69"/>
      <c r="GPC4" s="69"/>
      <c r="GPD4" s="69"/>
      <c r="GPE4" s="69"/>
      <c r="GPF4" s="69"/>
      <c r="GPG4" s="69"/>
      <c r="GPH4" s="69"/>
      <c r="GPI4" s="69"/>
      <c r="GPJ4" s="69"/>
      <c r="GPK4" s="69"/>
      <c r="GPL4" s="69"/>
      <c r="GPM4" s="69"/>
      <c r="GPN4" s="69"/>
      <c r="GPO4" s="69"/>
      <c r="GPP4" s="69"/>
      <c r="GPQ4" s="69"/>
      <c r="GPR4" s="69"/>
      <c r="GPS4" s="69"/>
      <c r="GPT4" s="69"/>
      <c r="GPU4" s="69"/>
      <c r="GPV4" s="69"/>
      <c r="GPW4" s="69"/>
      <c r="GPX4" s="69"/>
      <c r="GPY4" s="69"/>
      <c r="GPZ4" s="69"/>
      <c r="GQA4" s="69"/>
      <c r="GQB4" s="69"/>
      <c r="GQC4" s="69"/>
      <c r="GQD4" s="69"/>
      <c r="GQE4" s="69"/>
      <c r="GQF4" s="69"/>
      <c r="GQG4" s="69"/>
      <c r="GQH4" s="69"/>
      <c r="GQI4" s="69"/>
      <c r="GQJ4" s="69"/>
      <c r="GQK4" s="69"/>
      <c r="GQL4" s="69"/>
      <c r="GQM4" s="69"/>
      <c r="GQN4" s="69"/>
      <c r="GQO4" s="69"/>
      <c r="GQP4" s="69"/>
      <c r="GQQ4" s="69"/>
      <c r="GQR4" s="69"/>
      <c r="GQS4" s="69"/>
      <c r="GQT4" s="69"/>
      <c r="GQU4" s="69"/>
      <c r="GQV4" s="69"/>
      <c r="GQW4" s="69"/>
      <c r="GQX4" s="69"/>
      <c r="GQY4" s="69"/>
      <c r="GQZ4" s="69"/>
      <c r="GRA4" s="69"/>
      <c r="GRB4" s="69"/>
      <c r="GRC4" s="69"/>
      <c r="GRD4" s="69"/>
      <c r="GRE4" s="69"/>
      <c r="GRF4" s="69"/>
      <c r="GRG4" s="69"/>
      <c r="GRH4" s="69"/>
      <c r="GRI4" s="69"/>
      <c r="GRJ4" s="69"/>
      <c r="GRK4" s="69"/>
      <c r="GRL4" s="69"/>
      <c r="GRM4" s="69"/>
      <c r="GRN4" s="69"/>
      <c r="GRO4" s="69"/>
      <c r="GRP4" s="69"/>
      <c r="GRQ4" s="69"/>
      <c r="GRR4" s="69"/>
      <c r="GRS4" s="69"/>
      <c r="GRT4" s="69"/>
      <c r="GRU4" s="69"/>
      <c r="GRV4" s="69"/>
      <c r="GRW4" s="69"/>
      <c r="GRX4" s="69"/>
      <c r="GRY4" s="69"/>
      <c r="GRZ4" s="69"/>
      <c r="GSA4" s="69"/>
      <c r="GSB4" s="69"/>
      <c r="GSC4" s="69"/>
      <c r="GSD4" s="69"/>
      <c r="GSE4" s="69"/>
      <c r="GSF4" s="69"/>
      <c r="GSG4" s="69"/>
      <c r="GSH4" s="69"/>
      <c r="GSI4" s="69"/>
      <c r="GSJ4" s="69"/>
      <c r="GSK4" s="69"/>
      <c r="GSL4" s="69"/>
      <c r="GSM4" s="69"/>
      <c r="GSN4" s="69"/>
      <c r="GSO4" s="69"/>
      <c r="GSP4" s="69"/>
      <c r="GSQ4" s="69"/>
      <c r="GSR4" s="69"/>
      <c r="GSS4" s="69"/>
      <c r="GST4" s="69"/>
      <c r="GSU4" s="69"/>
      <c r="GSV4" s="69"/>
      <c r="GSW4" s="69"/>
      <c r="GSX4" s="69"/>
      <c r="GSY4" s="69"/>
      <c r="GSZ4" s="69"/>
      <c r="GTA4" s="69"/>
      <c r="GTB4" s="69"/>
      <c r="GTC4" s="69"/>
      <c r="GTD4" s="69"/>
      <c r="GTE4" s="69"/>
      <c r="GTF4" s="69"/>
      <c r="GTG4" s="69"/>
      <c r="GTH4" s="69"/>
      <c r="GTI4" s="69"/>
      <c r="GTJ4" s="69"/>
      <c r="GTK4" s="69"/>
      <c r="GTL4" s="69"/>
      <c r="GTM4" s="69"/>
      <c r="GTN4" s="69"/>
      <c r="GTO4" s="69"/>
      <c r="GTP4" s="69"/>
      <c r="GTQ4" s="69"/>
      <c r="GTR4" s="69"/>
      <c r="GTS4" s="69"/>
      <c r="GTT4" s="69"/>
      <c r="GTU4" s="69"/>
      <c r="GTV4" s="69"/>
      <c r="GTW4" s="69"/>
      <c r="GTX4" s="69"/>
      <c r="GTY4" s="69"/>
      <c r="GTZ4" s="69"/>
      <c r="GUA4" s="69"/>
      <c r="GUB4" s="69"/>
      <c r="GUC4" s="69"/>
      <c r="GUD4" s="69"/>
      <c r="GUE4" s="69"/>
      <c r="GUF4" s="69"/>
      <c r="GUG4" s="69"/>
      <c r="GUH4" s="69"/>
      <c r="GUI4" s="69"/>
      <c r="GUJ4" s="69"/>
      <c r="GUK4" s="69"/>
      <c r="GUL4" s="69"/>
      <c r="GUM4" s="69"/>
      <c r="GUN4" s="69"/>
      <c r="GUO4" s="69"/>
      <c r="GUP4" s="69"/>
      <c r="GUQ4" s="69"/>
      <c r="GUR4" s="69"/>
      <c r="GUS4" s="69"/>
      <c r="GUT4" s="69"/>
      <c r="GUU4" s="69"/>
      <c r="GUV4" s="69"/>
      <c r="GUW4" s="69"/>
      <c r="GUX4" s="69"/>
      <c r="GUY4" s="69"/>
      <c r="GUZ4" s="69"/>
      <c r="GVA4" s="69"/>
      <c r="GVB4" s="69"/>
      <c r="GVC4" s="69"/>
      <c r="GVD4" s="69"/>
      <c r="GVE4" s="69"/>
      <c r="GVF4" s="69"/>
      <c r="GVG4" s="69"/>
      <c r="GVH4" s="69"/>
      <c r="GVI4" s="69"/>
      <c r="GVJ4" s="69"/>
      <c r="GVK4" s="69"/>
      <c r="GVL4" s="69"/>
      <c r="GVM4" s="69"/>
      <c r="GVN4" s="69"/>
      <c r="GVO4" s="69"/>
      <c r="GVP4" s="69"/>
      <c r="GVQ4" s="69"/>
      <c r="GVR4" s="69"/>
      <c r="GVS4" s="69"/>
      <c r="GVT4" s="69"/>
      <c r="GVU4" s="69"/>
      <c r="GVV4" s="69"/>
      <c r="GVW4" s="69"/>
      <c r="GVX4" s="69"/>
      <c r="GVY4" s="69"/>
      <c r="GVZ4" s="69"/>
      <c r="GWA4" s="69"/>
      <c r="GWB4" s="69"/>
      <c r="GWC4" s="69"/>
      <c r="GWD4" s="69"/>
      <c r="GWE4" s="69"/>
      <c r="GWF4" s="69"/>
      <c r="GWG4" s="69"/>
      <c r="GWH4" s="69"/>
      <c r="GWI4" s="69"/>
      <c r="GWJ4" s="69"/>
      <c r="GWK4" s="69"/>
      <c r="GWL4" s="69"/>
      <c r="GWM4" s="69"/>
      <c r="GWN4" s="69"/>
      <c r="GWO4" s="69"/>
      <c r="GWP4" s="69"/>
      <c r="GWQ4" s="69"/>
      <c r="GWR4" s="69"/>
      <c r="GWS4" s="69"/>
      <c r="GWT4" s="69"/>
      <c r="GWU4" s="69"/>
      <c r="GWV4" s="69"/>
      <c r="GWW4" s="69"/>
      <c r="GWX4" s="69"/>
      <c r="GWY4" s="69"/>
      <c r="GWZ4" s="69"/>
      <c r="GXA4" s="69"/>
      <c r="GXB4" s="69"/>
      <c r="GXC4" s="69"/>
      <c r="GXD4" s="69"/>
      <c r="GXE4" s="69"/>
      <c r="GXF4" s="69"/>
      <c r="GXG4" s="69"/>
      <c r="GXH4" s="69"/>
      <c r="GXI4" s="69"/>
      <c r="GXJ4" s="69"/>
      <c r="GXK4" s="69"/>
      <c r="GXL4" s="69"/>
      <c r="GXM4" s="69"/>
      <c r="GXN4" s="69"/>
      <c r="GXO4" s="69"/>
      <c r="GXP4" s="69"/>
      <c r="GXQ4" s="69"/>
      <c r="GXR4" s="69"/>
      <c r="GXS4" s="69"/>
      <c r="GXT4" s="69"/>
      <c r="GXU4" s="69"/>
      <c r="GXV4" s="69"/>
      <c r="GXW4" s="69"/>
      <c r="GXX4" s="69"/>
      <c r="GXY4" s="69"/>
      <c r="GXZ4" s="69"/>
      <c r="GYA4" s="69"/>
      <c r="GYB4" s="69"/>
      <c r="GYC4" s="69"/>
      <c r="GYD4" s="69"/>
      <c r="GYE4" s="69"/>
      <c r="GYF4" s="69"/>
      <c r="GYG4" s="69"/>
      <c r="GYH4" s="69"/>
      <c r="GYI4" s="69"/>
      <c r="GYJ4" s="69"/>
      <c r="GYK4" s="69"/>
      <c r="GYL4" s="69"/>
      <c r="GYM4" s="69"/>
      <c r="GYN4" s="69"/>
      <c r="GYO4" s="69"/>
      <c r="GYP4" s="69"/>
      <c r="GYQ4" s="69"/>
      <c r="GYR4" s="69"/>
      <c r="GYS4" s="69"/>
      <c r="GYT4" s="69"/>
      <c r="GYU4" s="69"/>
      <c r="GYV4" s="69"/>
      <c r="GYW4" s="69"/>
      <c r="GYX4" s="69"/>
      <c r="GYY4" s="69"/>
      <c r="GYZ4" s="69"/>
      <c r="GZA4" s="69"/>
      <c r="GZB4" s="69"/>
      <c r="GZC4" s="69"/>
      <c r="GZD4" s="69"/>
      <c r="GZE4" s="69"/>
      <c r="GZF4" s="69"/>
      <c r="GZG4" s="69"/>
      <c r="GZH4" s="69"/>
      <c r="GZI4" s="69"/>
      <c r="GZJ4" s="69"/>
      <c r="GZK4" s="69"/>
      <c r="GZL4" s="69"/>
      <c r="GZM4" s="69"/>
      <c r="GZN4" s="69"/>
      <c r="GZO4" s="69"/>
      <c r="GZP4" s="69"/>
      <c r="GZQ4" s="69"/>
      <c r="GZR4" s="69"/>
      <c r="GZS4" s="69"/>
      <c r="GZT4" s="69"/>
      <c r="GZU4" s="69"/>
      <c r="GZV4" s="69"/>
      <c r="GZW4" s="69"/>
      <c r="GZX4" s="69"/>
      <c r="GZY4" s="69"/>
      <c r="GZZ4" s="69"/>
      <c r="HAA4" s="69"/>
      <c r="HAB4" s="69"/>
      <c r="HAC4" s="69"/>
      <c r="HAD4" s="69"/>
      <c r="HAE4" s="69"/>
      <c r="HAF4" s="69"/>
      <c r="HAG4" s="69"/>
      <c r="HAH4" s="69"/>
      <c r="HAI4" s="69"/>
      <c r="HAJ4" s="69"/>
      <c r="HAK4" s="69"/>
      <c r="HAL4" s="69"/>
      <c r="HAM4" s="69"/>
      <c r="HAN4" s="69"/>
      <c r="HAO4" s="69"/>
      <c r="HAP4" s="69"/>
      <c r="HAQ4" s="69"/>
      <c r="HAR4" s="69"/>
      <c r="HAS4" s="69"/>
      <c r="HAT4" s="69"/>
      <c r="HAU4" s="69"/>
      <c r="HAV4" s="69"/>
      <c r="HAW4" s="69"/>
      <c r="HAX4" s="69"/>
      <c r="HAY4" s="69"/>
      <c r="HAZ4" s="69"/>
      <c r="HBA4" s="69"/>
      <c r="HBB4" s="69"/>
      <c r="HBC4" s="69"/>
      <c r="HBD4" s="69"/>
      <c r="HBE4" s="69"/>
      <c r="HBF4" s="69"/>
      <c r="HBG4" s="69"/>
      <c r="HBH4" s="69"/>
      <c r="HBI4" s="69"/>
      <c r="HBJ4" s="69"/>
      <c r="HBK4" s="69"/>
      <c r="HBL4" s="69"/>
      <c r="HBM4" s="69"/>
      <c r="HBN4" s="69"/>
      <c r="HBO4" s="69"/>
      <c r="HBP4" s="69"/>
      <c r="HBQ4" s="69"/>
      <c r="HBR4" s="69"/>
      <c r="HBS4" s="69"/>
      <c r="HBT4" s="69"/>
      <c r="HBU4" s="69"/>
      <c r="HBV4" s="69"/>
      <c r="HBW4" s="69"/>
      <c r="HBX4" s="69"/>
      <c r="HBY4" s="69"/>
      <c r="HBZ4" s="69"/>
      <c r="HCA4" s="69"/>
      <c r="HCB4" s="69"/>
      <c r="HCC4" s="69"/>
      <c r="HCD4" s="69"/>
      <c r="HCE4" s="69"/>
      <c r="HCF4" s="69"/>
      <c r="HCG4" s="69"/>
      <c r="HCH4" s="69"/>
      <c r="HCI4" s="69"/>
      <c r="HCJ4" s="69"/>
      <c r="HCK4" s="69"/>
      <c r="HCL4" s="69"/>
      <c r="HCM4" s="69"/>
      <c r="HCN4" s="69"/>
      <c r="HCO4" s="69"/>
      <c r="HCP4" s="69"/>
      <c r="HCQ4" s="69"/>
      <c r="HCR4" s="69"/>
      <c r="HCS4" s="69"/>
      <c r="HCT4" s="69"/>
      <c r="HCU4" s="69"/>
      <c r="HCV4" s="69"/>
      <c r="HCW4" s="69"/>
      <c r="HCX4" s="69"/>
      <c r="HCY4" s="69"/>
      <c r="HCZ4" s="69"/>
      <c r="HDA4" s="69"/>
      <c r="HDB4" s="69"/>
      <c r="HDC4" s="69"/>
      <c r="HDD4" s="69"/>
      <c r="HDE4" s="69"/>
      <c r="HDF4" s="69"/>
      <c r="HDG4" s="69"/>
      <c r="HDH4" s="69"/>
      <c r="HDI4" s="69"/>
      <c r="HDJ4" s="69"/>
      <c r="HDK4" s="69"/>
      <c r="HDL4" s="69"/>
      <c r="HDM4" s="69"/>
      <c r="HDN4" s="69"/>
      <c r="HDO4" s="69"/>
      <c r="HDP4" s="69"/>
      <c r="HDQ4" s="69"/>
      <c r="HDR4" s="69"/>
      <c r="HDS4" s="69"/>
      <c r="HDT4" s="69"/>
      <c r="HDU4" s="69"/>
      <c r="HDV4" s="69"/>
      <c r="HDW4" s="69"/>
      <c r="HDX4" s="69"/>
      <c r="HDY4" s="69"/>
      <c r="HDZ4" s="69"/>
      <c r="HEA4" s="69"/>
      <c r="HEB4" s="69"/>
      <c r="HEC4" s="69"/>
      <c r="HED4" s="69"/>
      <c r="HEE4" s="69"/>
      <c r="HEF4" s="69"/>
      <c r="HEG4" s="69"/>
      <c r="HEH4" s="69"/>
      <c r="HEI4" s="69"/>
      <c r="HEJ4" s="69"/>
      <c r="HEK4" s="69"/>
      <c r="HEL4" s="69"/>
      <c r="HEM4" s="69"/>
      <c r="HEN4" s="69"/>
      <c r="HEO4" s="69"/>
      <c r="HEP4" s="69"/>
      <c r="HEQ4" s="69"/>
      <c r="HER4" s="69"/>
      <c r="HES4" s="69"/>
      <c r="HET4" s="69"/>
      <c r="HEU4" s="69"/>
      <c r="HEV4" s="69"/>
      <c r="HEW4" s="69"/>
      <c r="HEX4" s="69"/>
      <c r="HEY4" s="69"/>
      <c r="HEZ4" s="69"/>
      <c r="HFA4" s="69"/>
      <c r="HFB4" s="69"/>
      <c r="HFC4" s="69"/>
      <c r="HFD4" s="69"/>
      <c r="HFE4" s="69"/>
      <c r="HFF4" s="69"/>
      <c r="HFG4" s="69"/>
      <c r="HFH4" s="69"/>
      <c r="HFI4" s="69"/>
      <c r="HFJ4" s="69"/>
      <c r="HFK4" s="69"/>
      <c r="HFL4" s="69"/>
      <c r="HFM4" s="69"/>
      <c r="HFN4" s="69"/>
      <c r="HFO4" s="69"/>
      <c r="HFP4" s="69"/>
      <c r="HFQ4" s="69"/>
      <c r="HFR4" s="69"/>
      <c r="HFS4" s="69"/>
      <c r="HFT4" s="69"/>
      <c r="HFU4" s="69"/>
      <c r="HFV4" s="69"/>
      <c r="HFW4" s="69"/>
      <c r="HFX4" s="69"/>
      <c r="HFY4" s="69"/>
      <c r="HFZ4" s="69"/>
      <c r="HGA4" s="69"/>
      <c r="HGB4" s="69"/>
      <c r="HGC4" s="69"/>
      <c r="HGD4" s="69"/>
      <c r="HGE4" s="69"/>
      <c r="HGF4" s="69"/>
      <c r="HGG4" s="69"/>
      <c r="HGH4" s="69"/>
      <c r="HGI4" s="69"/>
      <c r="HGJ4" s="69"/>
      <c r="HGK4" s="69"/>
      <c r="HGL4" s="69"/>
      <c r="HGM4" s="69"/>
      <c r="HGN4" s="69"/>
      <c r="HGO4" s="69"/>
      <c r="HGP4" s="69"/>
      <c r="HGQ4" s="69"/>
      <c r="HGR4" s="69"/>
      <c r="HGS4" s="69"/>
      <c r="HGT4" s="69"/>
      <c r="HGU4" s="69"/>
      <c r="HGV4" s="69"/>
      <c r="HGW4" s="69"/>
      <c r="HGX4" s="69"/>
      <c r="HGY4" s="69"/>
      <c r="HGZ4" s="69"/>
      <c r="HHA4" s="69"/>
      <c r="HHB4" s="69"/>
      <c r="HHC4" s="69"/>
      <c r="HHD4" s="69"/>
      <c r="HHE4" s="69"/>
      <c r="HHF4" s="69"/>
      <c r="HHG4" s="69"/>
      <c r="HHH4" s="69"/>
      <c r="HHI4" s="69"/>
      <c r="HHJ4" s="69"/>
      <c r="HHK4" s="69"/>
      <c r="HHL4" s="69"/>
      <c r="HHM4" s="69"/>
      <c r="HHN4" s="69"/>
      <c r="HHO4" s="69"/>
      <c r="HHP4" s="69"/>
      <c r="HHQ4" s="69"/>
      <c r="HHR4" s="69"/>
      <c r="HHS4" s="69"/>
      <c r="HHT4" s="69"/>
      <c r="HHU4" s="69"/>
      <c r="HHV4" s="69"/>
      <c r="HHW4" s="69"/>
      <c r="HHX4" s="69"/>
      <c r="HHY4" s="69"/>
      <c r="HHZ4" s="69"/>
      <c r="HIA4" s="69"/>
      <c r="HIB4" s="69"/>
      <c r="HIC4" s="69"/>
      <c r="HID4" s="69"/>
      <c r="HIE4" s="69"/>
      <c r="HIF4" s="69"/>
      <c r="HIG4" s="69"/>
      <c r="HIH4" s="69"/>
      <c r="HII4" s="69"/>
      <c r="HIJ4" s="69"/>
      <c r="HIK4" s="69"/>
      <c r="HIL4" s="69"/>
      <c r="HIM4" s="69"/>
      <c r="HIN4" s="69"/>
      <c r="HIO4" s="69"/>
      <c r="HIP4" s="69"/>
      <c r="HIQ4" s="69"/>
      <c r="HIR4" s="69"/>
      <c r="HIS4" s="69"/>
      <c r="HIT4" s="69"/>
      <c r="HIU4" s="69"/>
      <c r="HIV4" s="69"/>
      <c r="HIW4" s="69"/>
      <c r="HIX4" s="69"/>
      <c r="HIY4" s="69"/>
      <c r="HIZ4" s="69"/>
      <c r="HJA4" s="69"/>
      <c r="HJB4" s="69"/>
      <c r="HJC4" s="69"/>
      <c r="HJD4" s="69"/>
      <c r="HJE4" s="69"/>
      <c r="HJF4" s="69"/>
      <c r="HJG4" s="69"/>
      <c r="HJH4" s="69"/>
      <c r="HJI4" s="69"/>
      <c r="HJJ4" s="69"/>
      <c r="HJK4" s="69"/>
      <c r="HJL4" s="69"/>
      <c r="HJM4" s="69"/>
      <c r="HJN4" s="69"/>
      <c r="HJO4" s="69"/>
      <c r="HJP4" s="69"/>
      <c r="HJQ4" s="69"/>
      <c r="HJR4" s="69"/>
      <c r="HJS4" s="69"/>
      <c r="HJT4" s="69"/>
      <c r="HJU4" s="69"/>
      <c r="HJV4" s="69"/>
      <c r="HJW4" s="69"/>
      <c r="HJX4" s="69"/>
      <c r="HJY4" s="69"/>
      <c r="HJZ4" s="69"/>
      <c r="HKA4" s="69"/>
      <c r="HKB4" s="69"/>
      <c r="HKC4" s="69"/>
      <c r="HKD4" s="69"/>
      <c r="HKE4" s="69"/>
      <c r="HKF4" s="69"/>
      <c r="HKG4" s="69"/>
      <c r="HKH4" s="69"/>
      <c r="HKI4" s="69"/>
      <c r="HKJ4" s="69"/>
      <c r="HKK4" s="69"/>
      <c r="HKL4" s="69"/>
      <c r="HKM4" s="69"/>
      <c r="HKN4" s="69"/>
      <c r="HKO4" s="69"/>
      <c r="HKP4" s="69"/>
      <c r="HKQ4" s="69"/>
      <c r="HKR4" s="69"/>
      <c r="HKS4" s="69"/>
      <c r="HKT4" s="69"/>
      <c r="HKU4" s="69"/>
      <c r="HKV4" s="69"/>
      <c r="HKW4" s="69"/>
      <c r="HKX4" s="69"/>
      <c r="HKY4" s="69"/>
      <c r="HKZ4" s="69"/>
      <c r="HLA4" s="69"/>
      <c r="HLB4" s="69"/>
      <c r="HLC4" s="69"/>
      <c r="HLD4" s="69"/>
      <c r="HLE4" s="69"/>
      <c r="HLF4" s="69"/>
      <c r="HLG4" s="69"/>
      <c r="HLH4" s="69"/>
      <c r="HLI4" s="69"/>
      <c r="HLJ4" s="69"/>
      <c r="HLK4" s="69"/>
      <c r="HLL4" s="69"/>
      <c r="HLM4" s="69"/>
      <c r="HLN4" s="69"/>
      <c r="HLO4" s="69"/>
      <c r="HLP4" s="69"/>
      <c r="HLQ4" s="69"/>
      <c r="HLR4" s="69"/>
      <c r="HLS4" s="69"/>
      <c r="HLT4" s="69"/>
      <c r="HLU4" s="69"/>
      <c r="HLV4" s="69"/>
      <c r="HLW4" s="69"/>
      <c r="HLX4" s="69"/>
      <c r="HLY4" s="69"/>
      <c r="HLZ4" s="69"/>
      <c r="HMA4" s="69"/>
      <c r="HMB4" s="69"/>
      <c r="HMC4" s="69"/>
      <c r="HMD4" s="69"/>
      <c r="HME4" s="69"/>
      <c r="HMF4" s="69"/>
      <c r="HMG4" s="69"/>
      <c r="HMH4" s="69"/>
      <c r="HMI4" s="69"/>
      <c r="HMJ4" s="69"/>
      <c r="HMK4" s="69"/>
      <c r="HML4" s="69"/>
      <c r="HMM4" s="69"/>
      <c r="HMN4" s="69"/>
      <c r="HMO4" s="69"/>
      <c r="HMP4" s="69"/>
      <c r="HMQ4" s="69"/>
      <c r="HMR4" s="69"/>
      <c r="HMS4" s="69"/>
      <c r="HMT4" s="69"/>
      <c r="HMU4" s="69"/>
      <c r="HMV4" s="69"/>
      <c r="HMW4" s="69"/>
      <c r="HMX4" s="69"/>
      <c r="HMY4" s="69"/>
      <c r="HMZ4" s="69"/>
      <c r="HNA4" s="69"/>
      <c r="HNB4" s="69"/>
      <c r="HNC4" s="69"/>
      <c r="HND4" s="69"/>
      <c r="HNE4" s="69"/>
      <c r="HNF4" s="69"/>
      <c r="HNG4" s="69"/>
      <c r="HNH4" s="69"/>
      <c r="HNI4" s="69"/>
      <c r="HNJ4" s="69"/>
      <c r="HNK4" s="69"/>
      <c r="HNL4" s="69"/>
      <c r="HNM4" s="69"/>
      <c r="HNN4" s="69"/>
      <c r="HNO4" s="69"/>
      <c r="HNP4" s="69"/>
      <c r="HNQ4" s="69"/>
      <c r="HNR4" s="69"/>
      <c r="HNS4" s="69"/>
      <c r="HNT4" s="69"/>
      <c r="HNU4" s="69"/>
      <c r="HNV4" s="69"/>
      <c r="HNW4" s="69"/>
      <c r="HNX4" s="69"/>
      <c r="HNY4" s="69"/>
      <c r="HNZ4" s="69"/>
      <c r="HOA4" s="69"/>
      <c r="HOB4" s="69"/>
      <c r="HOC4" s="69"/>
      <c r="HOD4" s="69"/>
      <c r="HOE4" s="69"/>
      <c r="HOF4" s="69"/>
      <c r="HOG4" s="69"/>
      <c r="HOH4" s="69"/>
      <c r="HOI4" s="69"/>
      <c r="HOJ4" s="69"/>
      <c r="HOK4" s="69"/>
      <c r="HOL4" s="69"/>
      <c r="HOM4" s="69"/>
      <c r="HON4" s="69"/>
      <c r="HOO4" s="69"/>
      <c r="HOP4" s="69"/>
      <c r="HOQ4" s="69"/>
      <c r="HOR4" s="69"/>
      <c r="HOS4" s="69"/>
      <c r="HOT4" s="69"/>
      <c r="HOU4" s="69"/>
      <c r="HOV4" s="69"/>
      <c r="HOW4" s="69"/>
      <c r="HOX4" s="69"/>
      <c r="HOY4" s="69"/>
      <c r="HOZ4" s="69"/>
      <c r="HPA4" s="69"/>
      <c r="HPB4" s="69"/>
      <c r="HPC4" s="69"/>
      <c r="HPD4" s="69"/>
      <c r="HPE4" s="69"/>
      <c r="HPF4" s="69"/>
      <c r="HPG4" s="69"/>
      <c r="HPH4" s="69"/>
      <c r="HPI4" s="69"/>
      <c r="HPJ4" s="69"/>
      <c r="HPK4" s="69"/>
      <c r="HPL4" s="69"/>
      <c r="HPM4" s="69"/>
      <c r="HPN4" s="69"/>
      <c r="HPO4" s="69"/>
      <c r="HPP4" s="69"/>
      <c r="HPQ4" s="69"/>
      <c r="HPR4" s="69"/>
      <c r="HPS4" s="69"/>
      <c r="HPT4" s="69"/>
      <c r="HPU4" s="69"/>
      <c r="HPV4" s="69"/>
      <c r="HPW4" s="69"/>
      <c r="HPX4" s="69"/>
      <c r="HPY4" s="69"/>
      <c r="HPZ4" s="69"/>
      <c r="HQA4" s="69"/>
      <c r="HQB4" s="69"/>
      <c r="HQC4" s="69"/>
      <c r="HQD4" s="69"/>
      <c r="HQE4" s="69"/>
      <c r="HQF4" s="69"/>
      <c r="HQG4" s="69"/>
      <c r="HQH4" s="69"/>
      <c r="HQI4" s="69"/>
      <c r="HQJ4" s="69"/>
      <c r="HQK4" s="69"/>
      <c r="HQL4" s="69"/>
      <c r="HQM4" s="69"/>
      <c r="HQN4" s="69"/>
      <c r="HQO4" s="69"/>
      <c r="HQP4" s="69"/>
      <c r="HQQ4" s="69"/>
      <c r="HQR4" s="69"/>
      <c r="HQS4" s="69"/>
      <c r="HQT4" s="69"/>
      <c r="HQU4" s="69"/>
      <c r="HQV4" s="69"/>
      <c r="HQW4" s="69"/>
      <c r="HQX4" s="69"/>
      <c r="HQY4" s="69"/>
      <c r="HQZ4" s="69"/>
      <c r="HRA4" s="69"/>
      <c r="HRB4" s="69"/>
      <c r="HRC4" s="69"/>
      <c r="HRD4" s="69"/>
      <c r="HRE4" s="69"/>
      <c r="HRF4" s="69"/>
      <c r="HRG4" s="69"/>
      <c r="HRH4" s="69"/>
      <c r="HRI4" s="69"/>
      <c r="HRJ4" s="69"/>
      <c r="HRK4" s="69"/>
      <c r="HRL4" s="69"/>
      <c r="HRM4" s="69"/>
      <c r="HRN4" s="69"/>
      <c r="HRO4" s="69"/>
      <c r="HRP4" s="69"/>
      <c r="HRQ4" s="69"/>
      <c r="HRR4" s="69"/>
      <c r="HRS4" s="69"/>
      <c r="HRT4" s="69"/>
      <c r="HRU4" s="69"/>
      <c r="HRV4" s="69"/>
      <c r="HRW4" s="69"/>
      <c r="HRX4" s="69"/>
      <c r="HRY4" s="69"/>
      <c r="HRZ4" s="69"/>
      <c r="HSA4" s="69"/>
      <c r="HSB4" s="69"/>
      <c r="HSC4" s="69"/>
      <c r="HSD4" s="69"/>
      <c r="HSE4" s="69"/>
      <c r="HSF4" s="69"/>
      <c r="HSG4" s="69"/>
      <c r="HSH4" s="69"/>
      <c r="HSI4" s="69"/>
      <c r="HSJ4" s="69"/>
      <c r="HSK4" s="69"/>
      <c r="HSL4" s="69"/>
      <c r="HSM4" s="69"/>
      <c r="HSN4" s="69"/>
      <c r="HSO4" s="69"/>
      <c r="HSP4" s="69"/>
      <c r="HSQ4" s="69"/>
      <c r="HSR4" s="69"/>
      <c r="HSS4" s="69"/>
      <c r="HST4" s="69"/>
      <c r="HSU4" s="69"/>
      <c r="HSV4" s="69"/>
      <c r="HSW4" s="69"/>
      <c r="HSX4" s="69"/>
      <c r="HSY4" s="69"/>
      <c r="HSZ4" s="69"/>
      <c r="HTA4" s="69"/>
      <c r="HTB4" s="69"/>
      <c r="HTC4" s="69"/>
      <c r="HTD4" s="69"/>
      <c r="HTE4" s="69"/>
      <c r="HTF4" s="69"/>
      <c r="HTG4" s="69"/>
      <c r="HTH4" s="69"/>
      <c r="HTI4" s="69"/>
      <c r="HTJ4" s="69"/>
      <c r="HTK4" s="69"/>
      <c r="HTL4" s="69"/>
      <c r="HTM4" s="69"/>
      <c r="HTN4" s="69"/>
      <c r="HTO4" s="69"/>
      <c r="HTP4" s="69"/>
      <c r="HTQ4" s="69"/>
      <c r="HTR4" s="69"/>
      <c r="HTS4" s="69"/>
      <c r="HTT4" s="69"/>
      <c r="HTU4" s="69"/>
      <c r="HTV4" s="69"/>
      <c r="HTW4" s="69"/>
      <c r="HTX4" s="69"/>
      <c r="HTY4" s="69"/>
      <c r="HTZ4" s="69"/>
      <c r="HUA4" s="69"/>
      <c r="HUB4" s="69"/>
      <c r="HUC4" s="69"/>
      <c r="HUD4" s="69"/>
      <c r="HUE4" s="69"/>
      <c r="HUF4" s="69"/>
      <c r="HUG4" s="69"/>
      <c r="HUH4" s="69"/>
      <c r="HUI4" s="69"/>
      <c r="HUJ4" s="69"/>
      <c r="HUK4" s="69"/>
      <c r="HUL4" s="69"/>
      <c r="HUM4" s="69"/>
      <c r="HUN4" s="69"/>
      <c r="HUO4" s="69"/>
      <c r="HUP4" s="69"/>
      <c r="HUQ4" s="69"/>
      <c r="HUR4" s="69"/>
      <c r="HUS4" s="69"/>
      <c r="HUT4" s="69"/>
      <c r="HUU4" s="69"/>
      <c r="HUV4" s="69"/>
      <c r="HUW4" s="69"/>
      <c r="HUX4" s="69"/>
      <c r="HUY4" s="69"/>
      <c r="HUZ4" s="69"/>
      <c r="HVA4" s="69"/>
      <c r="HVB4" s="69"/>
      <c r="HVC4" s="69"/>
      <c r="HVD4" s="69"/>
      <c r="HVE4" s="69"/>
      <c r="HVF4" s="69"/>
      <c r="HVG4" s="69"/>
      <c r="HVH4" s="69"/>
      <c r="HVI4" s="69"/>
      <c r="HVJ4" s="69"/>
      <c r="HVK4" s="69"/>
      <c r="HVL4" s="69"/>
      <c r="HVM4" s="69"/>
      <c r="HVN4" s="69"/>
      <c r="HVO4" s="69"/>
      <c r="HVP4" s="69"/>
      <c r="HVQ4" s="69"/>
      <c r="HVR4" s="69"/>
      <c r="HVS4" s="69"/>
      <c r="HVT4" s="69"/>
      <c r="HVU4" s="69"/>
      <c r="HVV4" s="69"/>
      <c r="HVW4" s="69"/>
      <c r="HVX4" s="69"/>
      <c r="HVY4" s="69"/>
      <c r="HVZ4" s="69"/>
      <c r="HWA4" s="69"/>
      <c r="HWB4" s="69"/>
      <c r="HWC4" s="69"/>
      <c r="HWD4" s="69"/>
      <c r="HWE4" s="69"/>
      <c r="HWF4" s="69"/>
      <c r="HWG4" s="69"/>
      <c r="HWH4" s="69"/>
      <c r="HWI4" s="69"/>
      <c r="HWJ4" s="69"/>
      <c r="HWK4" s="69"/>
      <c r="HWL4" s="69"/>
      <c r="HWM4" s="69"/>
      <c r="HWN4" s="69"/>
      <c r="HWO4" s="69"/>
      <c r="HWP4" s="69"/>
      <c r="HWQ4" s="69"/>
      <c r="HWR4" s="69"/>
      <c r="HWS4" s="69"/>
      <c r="HWT4" s="69"/>
      <c r="HWU4" s="69"/>
      <c r="HWV4" s="69"/>
      <c r="HWW4" s="69"/>
      <c r="HWX4" s="69"/>
      <c r="HWY4" s="69"/>
      <c r="HWZ4" s="69"/>
      <c r="HXA4" s="69"/>
      <c r="HXB4" s="69"/>
      <c r="HXC4" s="69"/>
      <c r="HXD4" s="69"/>
      <c r="HXE4" s="69"/>
      <c r="HXF4" s="69"/>
      <c r="HXG4" s="69"/>
      <c r="HXH4" s="69"/>
      <c r="HXI4" s="69"/>
      <c r="HXJ4" s="69"/>
      <c r="HXK4" s="69"/>
      <c r="HXL4" s="69"/>
      <c r="HXM4" s="69"/>
      <c r="HXN4" s="69"/>
      <c r="HXO4" s="69"/>
      <c r="HXP4" s="69"/>
      <c r="HXQ4" s="69"/>
      <c r="HXR4" s="69"/>
      <c r="HXS4" s="69"/>
      <c r="HXT4" s="69"/>
      <c r="HXU4" s="69"/>
      <c r="HXV4" s="69"/>
      <c r="HXW4" s="69"/>
      <c r="HXX4" s="69"/>
      <c r="HXY4" s="69"/>
      <c r="HXZ4" s="69"/>
      <c r="HYA4" s="69"/>
      <c r="HYB4" s="69"/>
      <c r="HYC4" s="69"/>
      <c r="HYD4" s="69"/>
      <c r="HYE4" s="69"/>
      <c r="HYF4" s="69"/>
      <c r="HYG4" s="69"/>
      <c r="HYH4" s="69"/>
      <c r="HYI4" s="69"/>
      <c r="HYJ4" s="69"/>
      <c r="HYK4" s="69"/>
      <c r="HYL4" s="69"/>
      <c r="HYM4" s="69"/>
      <c r="HYN4" s="69"/>
      <c r="HYO4" s="69"/>
      <c r="HYP4" s="69"/>
      <c r="HYQ4" s="69"/>
      <c r="HYR4" s="69"/>
      <c r="HYS4" s="69"/>
      <c r="HYT4" s="69"/>
      <c r="HYU4" s="69"/>
      <c r="HYV4" s="69"/>
      <c r="HYW4" s="69"/>
      <c r="HYX4" s="69"/>
      <c r="HYY4" s="69"/>
      <c r="HYZ4" s="69"/>
      <c r="HZA4" s="69"/>
      <c r="HZB4" s="69"/>
      <c r="HZC4" s="69"/>
      <c r="HZD4" s="69"/>
      <c r="HZE4" s="69"/>
      <c r="HZF4" s="69"/>
      <c r="HZG4" s="69"/>
      <c r="HZH4" s="69"/>
      <c r="HZI4" s="69"/>
      <c r="HZJ4" s="69"/>
      <c r="HZK4" s="69"/>
      <c r="HZL4" s="69"/>
      <c r="HZM4" s="69"/>
      <c r="HZN4" s="69"/>
      <c r="HZO4" s="69"/>
      <c r="HZP4" s="69"/>
      <c r="HZQ4" s="69"/>
      <c r="HZR4" s="69"/>
      <c r="HZS4" s="69"/>
      <c r="HZT4" s="69"/>
      <c r="HZU4" s="69"/>
      <c r="HZV4" s="69"/>
      <c r="HZW4" s="69"/>
      <c r="HZX4" s="69"/>
      <c r="HZY4" s="69"/>
      <c r="HZZ4" s="69"/>
      <c r="IAA4" s="69"/>
      <c r="IAB4" s="69"/>
      <c r="IAC4" s="69"/>
      <c r="IAD4" s="69"/>
      <c r="IAE4" s="69"/>
      <c r="IAF4" s="69"/>
      <c r="IAG4" s="69"/>
      <c r="IAH4" s="69"/>
      <c r="IAI4" s="69"/>
      <c r="IAJ4" s="69"/>
      <c r="IAK4" s="69"/>
      <c r="IAL4" s="69"/>
      <c r="IAM4" s="69"/>
      <c r="IAN4" s="69"/>
      <c r="IAO4" s="69"/>
      <c r="IAP4" s="69"/>
      <c r="IAQ4" s="69"/>
      <c r="IAR4" s="69"/>
      <c r="IAS4" s="69"/>
      <c r="IAT4" s="69"/>
      <c r="IAU4" s="69"/>
      <c r="IAV4" s="69"/>
      <c r="IAW4" s="69"/>
      <c r="IAX4" s="69"/>
      <c r="IAY4" s="69"/>
      <c r="IAZ4" s="69"/>
      <c r="IBA4" s="69"/>
      <c r="IBB4" s="69"/>
      <c r="IBC4" s="69"/>
      <c r="IBD4" s="69"/>
      <c r="IBE4" s="69"/>
      <c r="IBF4" s="69"/>
      <c r="IBG4" s="69"/>
      <c r="IBH4" s="69"/>
      <c r="IBI4" s="69"/>
      <c r="IBJ4" s="69"/>
      <c r="IBK4" s="69"/>
      <c r="IBL4" s="69"/>
      <c r="IBM4" s="69"/>
      <c r="IBN4" s="69"/>
      <c r="IBO4" s="69"/>
      <c r="IBP4" s="69"/>
      <c r="IBQ4" s="69"/>
      <c r="IBR4" s="69"/>
      <c r="IBS4" s="69"/>
      <c r="IBT4" s="69"/>
      <c r="IBU4" s="69"/>
      <c r="IBV4" s="69"/>
      <c r="IBW4" s="69"/>
      <c r="IBX4" s="69"/>
      <c r="IBY4" s="69"/>
      <c r="IBZ4" s="69"/>
      <c r="ICA4" s="69"/>
      <c r="ICB4" s="69"/>
      <c r="ICC4" s="69"/>
      <c r="ICD4" s="69"/>
      <c r="ICE4" s="69"/>
      <c r="ICF4" s="69"/>
      <c r="ICG4" s="69"/>
      <c r="ICH4" s="69"/>
      <c r="ICI4" s="69"/>
      <c r="ICJ4" s="69"/>
      <c r="ICK4" s="69"/>
      <c r="ICL4" s="69"/>
      <c r="ICM4" s="69"/>
      <c r="ICN4" s="69"/>
      <c r="ICO4" s="69"/>
      <c r="ICP4" s="69"/>
      <c r="ICQ4" s="69"/>
      <c r="ICR4" s="69"/>
      <c r="ICS4" s="69"/>
      <c r="ICT4" s="69"/>
      <c r="ICU4" s="69"/>
      <c r="ICV4" s="69"/>
      <c r="ICW4" s="69"/>
      <c r="ICX4" s="69"/>
      <c r="ICY4" s="69"/>
      <c r="ICZ4" s="69"/>
      <c r="IDA4" s="69"/>
      <c r="IDB4" s="69"/>
      <c r="IDC4" s="69"/>
      <c r="IDD4" s="69"/>
      <c r="IDE4" s="69"/>
      <c r="IDF4" s="69"/>
      <c r="IDG4" s="69"/>
      <c r="IDH4" s="69"/>
      <c r="IDI4" s="69"/>
      <c r="IDJ4" s="69"/>
      <c r="IDK4" s="69"/>
      <c r="IDL4" s="69"/>
      <c r="IDM4" s="69"/>
      <c r="IDN4" s="69"/>
      <c r="IDO4" s="69"/>
      <c r="IDP4" s="69"/>
      <c r="IDQ4" s="69"/>
      <c r="IDR4" s="69"/>
      <c r="IDS4" s="69"/>
      <c r="IDT4" s="69"/>
      <c r="IDU4" s="69"/>
      <c r="IDV4" s="69"/>
      <c r="IDW4" s="69"/>
      <c r="IDX4" s="69"/>
      <c r="IDY4" s="69"/>
      <c r="IDZ4" s="69"/>
      <c r="IEA4" s="69"/>
      <c r="IEB4" s="69"/>
      <c r="IEC4" s="69"/>
      <c r="IED4" s="69"/>
      <c r="IEE4" s="69"/>
      <c r="IEF4" s="69"/>
      <c r="IEG4" s="69"/>
      <c r="IEH4" s="69"/>
      <c r="IEI4" s="69"/>
      <c r="IEJ4" s="69"/>
      <c r="IEK4" s="69"/>
      <c r="IEL4" s="69"/>
      <c r="IEM4" s="69"/>
      <c r="IEN4" s="69"/>
      <c r="IEO4" s="69"/>
      <c r="IEP4" s="69"/>
      <c r="IEQ4" s="69"/>
      <c r="IER4" s="69"/>
      <c r="IES4" s="69"/>
      <c r="IET4" s="69"/>
      <c r="IEU4" s="69"/>
      <c r="IEV4" s="69"/>
      <c r="IEW4" s="69"/>
      <c r="IEX4" s="69"/>
      <c r="IEY4" s="69"/>
      <c r="IEZ4" s="69"/>
      <c r="IFA4" s="69"/>
      <c r="IFB4" s="69"/>
      <c r="IFC4" s="69"/>
      <c r="IFD4" s="69"/>
      <c r="IFE4" s="69"/>
      <c r="IFF4" s="69"/>
      <c r="IFG4" s="69"/>
      <c r="IFH4" s="69"/>
      <c r="IFI4" s="69"/>
      <c r="IFJ4" s="69"/>
      <c r="IFK4" s="69"/>
      <c r="IFL4" s="69"/>
      <c r="IFM4" s="69"/>
      <c r="IFN4" s="69"/>
      <c r="IFO4" s="69"/>
      <c r="IFP4" s="69"/>
      <c r="IFQ4" s="69"/>
      <c r="IFR4" s="69"/>
      <c r="IFS4" s="69"/>
      <c r="IFT4" s="69"/>
      <c r="IFU4" s="69"/>
      <c r="IFV4" s="69"/>
      <c r="IFW4" s="69"/>
      <c r="IFX4" s="69"/>
      <c r="IFY4" s="69"/>
      <c r="IFZ4" s="69"/>
      <c r="IGA4" s="69"/>
      <c r="IGB4" s="69"/>
      <c r="IGC4" s="69"/>
      <c r="IGD4" s="69"/>
      <c r="IGE4" s="69"/>
      <c r="IGF4" s="69"/>
      <c r="IGG4" s="69"/>
      <c r="IGH4" s="69"/>
      <c r="IGI4" s="69"/>
      <c r="IGJ4" s="69"/>
      <c r="IGK4" s="69"/>
      <c r="IGL4" s="69"/>
      <c r="IGM4" s="69"/>
      <c r="IGN4" s="69"/>
      <c r="IGO4" s="69"/>
      <c r="IGP4" s="69"/>
      <c r="IGQ4" s="69"/>
      <c r="IGR4" s="69"/>
      <c r="IGS4" s="69"/>
      <c r="IGT4" s="69"/>
      <c r="IGU4" s="69"/>
      <c r="IGV4" s="69"/>
      <c r="IGW4" s="69"/>
      <c r="IGX4" s="69"/>
      <c r="IGY4" s="69"/>
      <c r="IGZ4" s="69"/>
      <c r="IHA4" s="69"/>
      <c r="IHB4" s="69"/>
      <c r="IHC4" s="69"/>
      <c r="IHD4" s="69"/>
      <c r="IHE4" s="69"/>
      <c r="IHF4" s="69"/>
      <c r="IHG4" s="69"/>
      <c r="IHH4" s="69"/>
      <c r="IHI4" s="69"/>
      <c r="IHJ4" s="69"/>
      <c r="IHK4" s="69"/>
      <c r="IHL4" s="69"/>
      <c r="IHM4" s="69"/>
      <c r="IHN4" s="69"/>
      <c r="IHO4" s="69"/>
      <c r="IHP4" s="69"/>
      <c r="IHQ4" s="69"/>
      <c r="IHR4" s="69"/>
      <c r="IHS4" s="69"/>
      <c r="IHT4" s="69"/>
      <c r="IHU4" s="69"/>
      <c r="IHV4" s="69"/>
      <c r="IHW4" s="69"/>
      <c r="IHX4" s="69"/>
      <c r="IHY4" s="69"/>
      <c r="IHZ4" s="69"/>
      <c r="IIA4" s="69"/>
      <c r="IIB4" s="69"/>
      <c r="IIC4" s="69"/>
      <c r="IID4" s="69"/>
      <c r="IIE4" s="69"/>
      <c r="IIF4" s="69"/>
      <c r="IIG4" s="69"/>
      <c r="IIH4" s="69"/>
      <c r="III4" s="69"/>
      <c r="IIJ4" s="69"/>
      <c r="IIK4" s="69"/>
      <c r="IIL4" s="69"/>
      <c r="IIM4" s="69"/>
      <c r="IIN4" s="69"/>
      <c r="IIO4" s="69"/>
      <c r="IIP4" s="69"/>
      <c r="IIQ4" s="69"/>
      <c r="IIR4" s="69"/>
      <c r="IIS4" s="69"/>
      <c r="IIT4" s="69"/>
      <c r="IIU4" s="69"/>
      <c r="IIV4" s="69"/>
      <c r="IIW4" s="69"/>
      <c r="IIX4" s="69"/>
      <c r="IIY4" s="69"/>
      <c r="IIZ4" s="69"/>
      <c r="IJA4" s="69"/>
      <c r="IJB4" s="69"/>
      <c r="IJC4" s="69"/>
      <c r="IJD4" s="69"/>
      <c r="IJE4" s="69"/>
      <c r="IJF4" s="69"/>
      <c r="IJG4" s="69"/>
      <c r="IJH4" s="69"/>
      <c r="IJI4" s="69"/>
      <c r="IJJ4" s="69"/>
      <c r="IJK4" s="69"/>
      <c r="IJL4" s="69"/>
      <c r="IJM4" s="69"/>
      <c r="IJN4" s="69"/>
      <c r="IJO4" s="69"/>
      <c r="IJP4" s="69"/>
      <c r="IJQ4" s="69"/>
      <c r="IJR4" s="69"/>
      <c r="IJS4" s="69"/>
      <c r="IJT4" s="69"/>
      <c r="IJU4" s="69"/>
      <c r="IJV4" s="69"/>
      <c r="IJW4" s="69"/>
      <c r="IJX4" s="69"/>
      <c r="IJY4" s="69"/>
      <c r="IJZ4" s="69"/>
      <c r="IKA4" s="69"/>
      <c r="IKB4" s="69"/>
      <c r="IKC4" s="69"/>
      <c r="IKD4" s="69"/>
      <c r="IKE4" s="69"/>
      <c r="IKF4" s="69"/>
      <c r="IKG4" s="69"/>
      <c r="IKH4" s="69"/>
      <c r="IKI4" s="69"/>
      <c r="IKJ4" s="69"/>
      <c r="IKK4" s="69"/>
      <c r="IKL4" s="69"/>
      <c r="IKM4" s="69"/>
      <c r="IKN4" s="69"/>
      <c r="IKO4" s="69"/>
      <c r="IKP4" s="69"/>
      <c r="IKQ4" s="69"/>
      <c r="IKR4" s="69"/>
      <c r="IKS4" s="69"/>
      <c r="IKT4" s="69"/>
      <c r="IKU4" s="69"/>
      <c r="IKV4" s="69"/>
      <c r="IKW4" s="69"/>
      <c r="IKX4" s="69"/>
      <c r="IKY4" s="69"/>
      <c r="IKZ4" s="69"/>
      <c r="ILA4" s="69"/>
      <c r="ILB4" s="69"/>
      <c r="ILC4" s="69"/>
      <c r="ILD4" s="69"/>
      <c r="ILE4" s="69"/>
      <c r="ILF4" s="69"/>
      <c r="ILG4" s="69"/>
      <c r="ILH4" s="69"/>
      <c r="ILI4" s="69"/>
      <c r="ILJ4" s="69"/>
      <c r="ILK4" s="69"/>
      <c r="ILL4" s="69"/>
      <c r="ILM4" s="69"/>
      <c r="ILN4" s="69"/>
      <c r="ILO4" s="69"/>
      <c r="ILP4" s="69"/>
      <c r="ILQ4" s="69"/>
      <c r="ILR4" s="69"/>
      <c r="ILS4" s="69"/>
      <c r="ILT4" s="69"/>
      <c r="ILU4" s="69"/>
      <c r="ILV4" s="69"/>
      <c r="ILW4" s="69"/>
      <c r="ILX4" s="69"/>
      <c r="ILY4" s="69"/>
      <c r="ILZ4" s="69"/>
      <c r="IMA4" s="69"/>
      <c r="IMB4" s="69"/>
      <c r="IMC4" s="69"/>
      <c r="IMD4" s="69"/>
      <c r="IME4" s="69"/>
      <c r="IMF4" s="69"/>
      <c r="IMG4" s="69"/>
      <c r="IMH4" s="69"/>
      <c r="IMI4" s="69"/>
      <c r="IMJ4" s="69"/>
      <c r="IMK4" s="69"/>
      <c r="IML4" s="69"/>
      <c r="IMM4" s="69"/>
      <c r="IMN4" s="69"/>
      <c r="IMO4" s="69"/>
      <c r="IMP4" s="69"/>
      <c r="IMQ4" s="69"/>
      <c r="IMR4" s="69"/>
      <c r="IMS4" s="69"/>
      <c r="IMT4" s="69"/>
      <c r="IMU4" s="69"/>
      <c r="IMV4" s="69"/>
      <c r="IMW4" s="69"/>
      <c r="IMX4" s="69"/>
      <c r="IMY4" s="69"/>
      <c r="IMZ4" s="69"/>
      <c r="INA4" s="69"/>
      <c r="INB4" s="69"/>
      <c r="INC4" s="69"/>
      <c r="IND4" s="69"/>
      <c r="INE4" s="69"/>
      <c r="INF4" s="69"/>
      <c r="ING4" s="69"/>
      <c r="INH4" s="69"/>
      <c r="INI4" s="69"/>
      <c r="INJ4" s="69"/>
      <c r="INK4" s="69"/>
      <c r="INL4" s="69"/>
      <c r="INM4" s="69"/>
      <c r="INN4" s="69"/>
      <c r="INO4" s="69"/>
      <c r="INP4" s="69"/>
      <c r="INQ4" s="69"/>
      <c r="INR4" s="69"/>
      <c r="INS4" s="69"/>
      <c r="INT4" s="69"/>
      <c r="INU4" s="69"/>
      <c r="INV4" s="69"/>
      <c r="INW4" s="69"/>
      <c r="INX4" s="69"/>
      <c r="INY4" s="69"/>
      <c r="INZ4" s="69"/>
      <c r="IOA4" s="69"/>
      <c r="IOB4" s="69"/>
      <c r="IOC4" s="69"/>
      <c r="IOD4" s="69"/>
      <c r="IOE4" s="69"/>
      <c r="IOF4" s="69"/>
      <c r="IOG4" s="69"/>
      <c r="IOH4" s="69"/>
      <c r="IOI4" s="69"/>
      <c r="IOJ4" s="69"/>
      <c r="IOK4" s="69"/>
      <c r="IOL4" s="69"/>
      <c r="IOM4" s="69"/>
      <c r="ION4" s="69"/>
      <c r="IOO4" s="69"/>
      <c r="IOP4" s="69"/>
      <c r="IOQ4" s="69"/>
      <c r="IOR4" s="69"/>
      <c r="IOS4" s="69"/>
      <c r="IOT4" s="69"/>
      <c r="IOU4" s="69"/>
      <c r="IOV4" s="69"/>
      <c r="IOW4" s="69"/>
      <c r="IOX4" s="69"/>
      <c r="IOY4" s="69"/>
      <c r="IOZ4" s="69"/>
      <c r="IPA4" s="69"/>
      <c r="IPB4" s="69"/>
      <c r="IPC4" s="69"/>
      <c r="IPD4" s="69"/>
      <c r="IPE4" s="69"/>
      <c r="IPF4" s="69"/>
      <c r="IPG4" s="69"/>
      <c r="IPH4" s="69"/>
      <c r="IPI4" s="69"/>
      <c r="IPJ4" s="69"/>
      <c r="IPK4" s="69"/>
      <c r="IPL4" s="69"/>
      <c r="IPM4" s="69"/>
      <c r="IPN4" s="69"/>
      <c r="IPO4" s="69"/>
      <c r="IPP4" s="69"/>
      <c r="IPQ4" s="69"/>
      <c r="IPR4" s="69"/>
      <c r="IPS4" s="69"/>
      <c r="IPT4" s="69"/>
      <c r="IPU4" s="69"/>
      <c r="IPV4" s="69"/>
      <c r="IPW4" s="69"/>
      <c r="IPX4" s="69"/>
      <c r="IPY4" s="69"/>
      <c r="IPZ4" s="69"/>
      <c r="IQA4" s="69"/>
      <c r="IQB4" s="69"/>
      <c r="IQC4" s="69"/>
      <c r="IQD4" s="69"/>
      <c r="IQE4" s="69"/>
      <c r="IQF4" s="69"/>
      <c r="IQG4" s="69"/>
      <c r="IQH4" s="69"/>
      <c r="IQI4" s="69"/>
      <c r="IQJ4" s="69"/>
      <c r="IQK4" s="69"/>
      <c r="IQL4" s="69"/>
      <c r="IQM4" s="69"/>
      <c r="IQN4" s="69"/>
      <c r="IQO4" s="69"/>
      <c r="IQP4" s="69"/>
      <c r="IQQ4" s="69"/>
      <c r="IQR4" s="69"/>
      <c r="IQS4" s="69"/>
      <c r="IQT4" s="69"/>
      <c r="IQU4" s="69"/>
      <c r="IQV4" s="69"/>
      <c r="IQW4" s="69"/>
      <c r="IQX4" s="69"/>
      <c r="IQY4" s="69"/>
      <c r="IQZ4" s="69"/>
      <c r="IRA4" s="69"/>
      <c r="IRB4" s="69"/>
      <c r="IRC4" s="69"/>
      <c r="IRD4" s="69"/>
      <c r="IRE4" s="69"/>
      <c r="IRF4" s="69"/>
      <c r="IRG4" s="69"/>
      <c r="IRH4" s="69"/>
      <c r="IRI4" s="69"/>
      <c r="IRJ4" s="69"/>
      <c r="IRK4" s="69"/>
      <c r="IRL4" s="69"/>
      <c r="IRM4" s="69"/>
      <c r="IRN4" s="69"/>
      <c r="IRO4" s="69"/>
      <c r="IRP4" s="69"/>
      <c r="IRQ4" s="69"/>
      <c r="IRR4" s="69"/>
      <c r="IRS4" s="69"/>
      <c r="IRT4" s="69"/>
      <c r="IRU4" s="69"/>
      <c r="IRV4" s="69"/>
      <c r="IRW4" s="69"/>
      <c r="IRX4" s="69"/>
      <c r="IRY4" s="69"/>
      <c r="IRZ4" s="69"/>
      <c r="ISA4" s="69"/>
      <c r="ISB4" s="69"/>
      <c r="ISC4" s="69"/>
      <c r="ISD4" s="69"/>
      <c r="ISE4" s="69"/>
      <c r="ISF4" s="69"/>
      <c r="ISG4" s="69"/>
      <c r="ISH4" s="69"/>
      <c r="ISI4" s="69"/>
      <c r="ISJ4" s="69"/>
      <c r="ISK4" s="69"/>
      <c r="ISL4" s="69"/>
      <c r="ISM4" s="69"/>
      <c r="ISN4" s="69"/>
      <c r="ISO4" s="69"/>
      <c r="ISP4" s="69"/>
      <c r="ISQ4" s="69"/>
      <c r="ISR4" s="69"/>
      <c r="ISS4" s="69"/>
      <c r="IST4" s="69"/>
      <c r="ISU4" s="69"/>
      <c r="ISV4" s="69"/>
      <c r="ISW4" s="69"/>
      <c r="ISX4" s="69"/>
      <c r="ISY4" s="69"/>
      <c r="ISZ4" s="69"/>
      <c r="ITA4" s="69"/>
      <c r="ITB4" s="69"/>
      <c r="ITC4" s="69"/>
      <c r="ITD4" s="69"/>
      <c r="ITE4" s="69"/>
      <c r="ITF4" s="69"/>
      <c r="ITG4" s="69"/>
      <c r="ITH4" s="69"/>
      <c r="ITI4" s="69"/>
      <c r="ITJ4" s="69"/>
      <c r="ITK4" s="69"/>
      <c r="ITL4" s="69"/>
      <c r="ITM4" s="69"/>
      <c r="ITN4" s="69"/>
      <c r="ITO4" s="69"/>
      <c r="ITP4" s="69"/>
      <c r="ITQ4" s="69"/>
      <c r="ITR4" s="69"/>
      <c r="ITS4" s="69"/>
      <c r="ITT4" s="69"/>
      <c r="ITU4" s="69"/>
      <c r="ITV4" s="69"/>
      <c r="ITW4" s="69"/>
      <c r="ITX4" s="69"/>
      <c r="ITY4" s="69"/>
      <c r="ITZ4" s="69"/>
      <c r="IUA4" s="69"/>
      <c r="IUB4" s="69"/>
      <c r="IUC4" s="69"/>
      <c r="IUD4" s="69"/>
      <c r="IUE4" s="69"/>
      <c r="IUF4" s="69"/>
      <c r="IUG4" s="69"/>
      <c r="IUH4" s="69"/>
      <c r="IUI4" s="69"/>
      <c r="IUJ4" s="69"/>
      <c r="IUK4" s="69"/>
      <c r="IUL4" s="69"/>
      <c r="IUM4" s="69"/>
      <c r="IUN4" s="69"/>
      <c r="IUO4" s="69"/>
      <c r="IUP4" s="69"/>
      <c r="IUQ4" s="69"/>
      <c r="IUR4" s="69"/>
      <c r="IUS4" s="69"/>
      <c r="IUT4" s="69"/>
      <c r="IUU4" s="69"/>
      <c r="IUV4" s="69"/>
      <c r="IUW4" s="69"/>
      <c r="IUX4" s="69"/>
      <c r="IUY4" s="69"/>
      <c r="IUZ4" s="69"/>
      <c r="IVA4" s="69"/>
      <c r="IVB4" s="69"/>
      <c r="IVC4" s="69"/>
      <c r="IVD4" s="69"/>
      <c r="IVE4" s="69"/>
      <c r="IVF4" s="69"/>
      <c r="IVG4" s="69"/>
      <c r="IVH4" s="69"/>
      <c r="IVI4" s="69"/>
      <c r="IVJ4" s="69"/>
      <c r="IVK4" s="69"/>
      <c r="IVL4" s="69"/>
      <c r="IVM4" s="69"/>
      <c r="IVN4" s="69"/>
      <c r="IVO4" s="69"/>
      <c r="IVP4" s="69"/>
      <c r="IVQ4" s="69"/>
      <c r="IVR4" s="69"/>
      <c r="IVS4" s="69"/>
      <c r="IVT4" s="69"/>
      <c r="IVU4" s="69"/>
      <c r="IVV4" s="69"/>
      <c r="IVW4" s="69"/>
      <c r="IVX4" s="69"/>
      <c r="IVY4" s="69"/>
      <c r="IVZ4" s="69"/>
      <c r="IWA4" s="69"/>
      <c r="IWB4" s="69"/>
      <c r="IWC4" s="69"/>
      <c r="IWD4" s="69"/>
      <c r="IWE4" s="69"/>
      <c r="IWF4" s="69"/>
      <c r="IWG4" s="69"/>
      <c r="IWH4" s="69"/>
      <c r="IWI4" s="69"/>
      <c r="IWJ4" s="69"/>
      <c r="IWK4" s="69"/>
      <c r="IWL4" s="69"/>
      <c r="IWM4" s="69"/>
      <c r="IWN4" s="69"/>
      <c r="IWO4" s="69"/>
      <c r="IWP4" s="69"/>
      <c r="IWQ4" s="69"/>
      <c r="IWR4" s="69"/>
      <c r="IWS4" s="69"/>
      <c r="IWT4" s="69"/>
      <c r="IWU4" s="69"/>
      <c r="IWV4" s="69"/>
      <c r="IWW4" s="69"/>
      <c r="IWX4" s="69"/>
      <c r="IWY4" s="69"/>
      <c r="IWZ4" s="69"/>
      <c r="IXA4" s="69"/>
      <c r="IXB4" s="69"/>
      <c r="IXC4" s="69"/>
      <c r="IXD4" s="69"/>
      <c r="IXE4" s="69"/>
      <c r="IXF4" s="69"/>
      <c r="IXG4" s="69"/>
      <c r="IXH4" s="69"/>
      <c r="IXI4" s="69"/>
      <c r="IXJ4" s="69"/>
      <c r="IXK4" s="69"/>
      <c r="IXL4" s="69"/>
      <c r="IXM4" s="69"/>
      <c r="IXN4" s="69"/>
      <c r="IXO4" s="69"/>
      <c r="IXP4" s="69"/>
      <c r="IXQ4" s="69"/>
      <c r="IXR4" s="69"/>
      <c r="IXS4" s="69"/>
      <c r="IXT4" s="69"/>
      <c r="IXU4" s="69"/>
      <c r="IXV4" s="69"/>
      <c r="IXW4" s="69"/>
      <c r="IXX4" s="69"/>
      <c r="IXY4" s="69"/>
      <c r="IXZ4" s="69"/>
      <c r="IYA4" s="69"/>
      <c r="IYB4" s="69"/>
      <c r="IYC4" s="69"/>
      <c r="IYD4" s="69"/>
      <c r="IYE4" s="69"/>
      <c r="IYF4" s="69"/>
      <c r="IYG4" s="69"/>
      <c r="IYH4" s="69"/>
      <c r="IYI4" s="69"/>
      <c r="IYJ4" s="69"/>
      <c r="IYK4" s="69"/>
      <c r="IYL4" s="69"/>
      <c r="IYM4" s="69"/>
      <c r="IYN4" s="69"/>
      <c r="IYO4" s="69"/>
      <c r="IYP4" s="69"/>
      <c r="IYQ4" s="69"/>
      <c r="IYR4" s="69"/>
      <c r="IYS4" s="69"/>
      <c r="IYT4" s="69"/>
      <c r="IYU4" s="69"/>
      <c r="IYV4" s="69"/>
      <c r="IYW4" s="69"/>
      <c r="IYX4" s="69"/>
      <c r="IYY4" s="69"/>
      <c r="IYZ4" s="69"/>
      <c r="IZA4" s="69"/>
      <c r="IZB4" s="69"/>
      <c r="IZC4" s="69"/>
      <c r="IZD4" s="69"/>
      <c r="IZE4" s="69"/>
      <c r="IZF4" s="69"/>
      <c r="IZG4" s="69"/>
      <c r="IZH4" s="69"/>
      <c r="IZI4" s="69"/>
      <c r="IZJ4" s="69"/>
      <c r="IZK4" s="69"/>
      <c r="IZL4" s="69"/>
      <c r="IZM4" s="69"/>
      <c r="IZN4" s="69"/>
      <c r="IZO4" s="69"/>
      <c r="IZP4" s="69"/>
      <c r="IZQ4" s="69"/>
      <c r="IZR4" s="69"/>
      <c r="IZS4" s="69"/>
      <c r="IZT4" s="69"/>
      <c r="IZU4" s="69"/>
      <c r="IZV4" s="69"/>
      <c r="IZW4" s="69"/>
      <c r="IZX4" s="69"/>
      <c r="IZY4" s="69"/>
      <c r="IZZ4" s="69"/>
      <c r="JAA4" s="69"/>
      <c r="JAB4" s="69"/>
      <c r="JAC4" s="69"/>
      <c r="JAD4" s="69"/>
      <c r="JAE4" s="69"/>
      <c r="JAF4" s="69"/>
      <c r="JAG4" s="69"/>
      <c r="JAH4" s="69"/>
      <c r="JAI4" s="69"/>
      <c r="JAJ4" s="69"/>
      <c r="JAK4" s="69"/>
      <c r="JAL4" s="69"/>
      <c r="JAM4" s="69"/>
      <c r="JAN4" s="69"/>
      <c r="JAO4" s="69"/>
      <c r="JAP4" s="69"/>
      <c r="JAQ4" s="69"/>
      <c r="JAR4" s="69"/>
      <c r="JAS4" s="69"/>
      <c r="JAT4" s="69"/>
      <c r="JAU4" s="69"/>
      <c r="JAV4" s="69"/>
      <c r="JAW4" s="69"/>
      <c r="JAX4" s="69"/>
      <c r="JAY4" s="69"/>
      <c r="JAZ4" s="69"/>
      <c r="JBA4" s="69"/>
      <c r="JBB4" s="69"/>
      <c r="JBC4" s="69"/>
      <c r="JBD4" s="69"/>
      <c r="JBE4" s="69"/>
      <c r="JBF4" s="69"/>
      <c r="JBG4" s="69"/>
      <c r="JBH4" s="69"/>
      <c r="JBI4" s="69"/>
      <c r="JBJ4" s="69"/>
      <c r="JBK4" s="69"/>
      <c r="JBL4" s="69"/>
      <c r="JBM4" s="69"/>
      <c r="JBN4" s="69"/>
      <c r="JBO4" s="69"/>
      <c r="JBP4" s="69"/>
      <c r="JBQ4" s="69"/>
      <c r="JBR4" s="69"/>
      <c r="JBS4" s="69"/>
      <c r="JBT4" s="69"/>
      <c r="JBU4" s="69"/>
      <c r="JBV4" s="69"/>
      <c r="JBW4" s="69"/>
      <c r="JBX4" s="69"/>
      <c r="JBY4" s="69"/>
      <c r="JBZ4" s="69"/>
      <c r="JCA4" s="69"/>
      <c r="JCB4" s="69"/>
      <c r="JCC4" s="69"/>
      <c r="JCD4" s="69"/>
      <c r="JCE4" s="69"/>
      <c r="JCF4" s="69"/>
      <c r="JCG4" s="69"/>
      <c r="JCH4" s="69"/>
      <c r="JCI4" s="69"/>
      <c r="JCJ4" s="69"/>
      <c r="JCK4" s="69"/>
      <c r="JCL4" s="69"/>
      <c r="JCM4" s="69"/>
      <c r="JCN4" s="69"/>
      <c r="JCO4" s="69"/>
      <c r="JCP4" s="69"/>
      <c r="JCQ4" s="69"/>
      <c r="JCR4" s="69"/>
      <c r="JCS4" s="69"/>
      <c r="JCT4" s="69"/>
      <c r="JCU4" s="69"/>
      <c r="JCV4" s="69"/>
      <c r="JCW4" s="69"/>
      <c r="JCX4" s="69"/>
      <c r="JCY4" s="69"/>
      <c r="JCZ4" s="69"/>
      <c r="JDA4" s="69"/>
      <c r="JDB4" s="69"/>
      <c r="JDC4" s="69"/>
      <c r="JDD4" s="69"/>
      <c r="JDE4" s="69"/>
      <c r="JDF4" s="69"/>
      <c r="JDG4" s="69"/>
      <c r="JDH4" s="69"/>
      <c r="JDI4" s="69"/>
      <c r="JDJ4" s="69"/>
      <c r="JDK4" s="69"/>
      <c r="JDL4" s="69"/>
      <c r="JDM4" s="69"/>
      <c r="JDN4" s="69"/>
      <c r="JDO4" s="69"/>
      <c r="JDP4" s="69"/>
      <c r="JDQ4" s="69"/>
      <c r="JDR4" s="69"/>
      <c r="JDS4" s="69"/>
      <c r="JDT4" s="69"/>
      <c r="JDU4" s="69"/>
      <c r="JDV4" s="69"/>
      <c r="JDW4" s="69"/>
      <c r="JDX4" s="69"/>
      <c r="JDY4" s="69"/>
      <c r="JDZ4" s="69"/>
      <c r="JEA4" s="69"/>
      <c r="JEB4" s="69"/>
      <c r="JEC4" s="69"/>
      <c r="JED4" s="69"/>
      <c r="JEE4" s="69"/>
      <c r="JEF4" s="69"/>
      <c r="JEG4" s="69"/>
      <c r="JEH4" s="69"/>
      <c r="JEI4" s="69"/>
      <c r="JEJ4" s="69"/>
      <c r="JEK4" s="69"/>
      <c r="JEL4" s="69"/>
      <c r="JEM4" s="69"/>
      <c r="JEN4" s="69"/>
      <c r="JEO4" s="69"/>
      <c r="JEP4" s="69"/>
      <c r="JEQ4" s="69"/>
      <c r="JER4" s="69"/>
      <c r="JES4" s="69"/>
      <c r="JET4" s="69"/>
      <c r="JEU4" s="69"/>
      <c r="JEV4" s="69"/>
      <c r="JEW4" s="69"/>
      <c r="JEX4" s="69"/>
      <c r="JEY4" s="69"/>
      <c r="JEZ4" s="69"/>
      <c r="JFA4" s="69"/>
      <c r="JFB4" s="69"/>
      <c r="JFC4" s="69"/>
      <c r="JFD4" s="69"/>
      <c r="JFE4" s="69"/>
      <c r="JFF4" s="69"/>
      <c r="JFG4" s="69"/>
      <c r="JFH4" s="69"/>
      <c r="JFI4" s="69"/>
      <c r="JFJ4" s="69"/>
      <c r="JFK4" s="69"/>
      <c r="JFL4" s="69"/>
      <c r="JFM4" s="69"/>
      <c r="JFN4" s="69"/>
      <c r="JFO4" s="69"/>
      <c r="JFP4" s="69"/>
      <c r="JFQ4" s="69"/>
      <c r="JFR4" s="69"/>
      <c r="JFS4" s="69"/>
      <c r="JFT4" s="69"/>
      <c r="JFU4" s="69"/>
      <c r="JFV4" s="69"/>
      <c r="JFW4" s="69"/>
      <c r="JFX4" s="69"/>
      <c r="JFY4" s="69"/>
      <c r="JFZ4" s="69"/>
      <c r="JGA4" s="69"/>
      <c r="JGB4" s="69"/>
      <c r="JGC4" s="69"/>
      <c r="JGD4" s="69"/>
      <c r="JGE4" s="69"/>
      <c r="JGF4" s="69"/>
      <c r="JGG4" s="69"/>
      <c r="JGH4" s="69"/>
      <c r="JGI4" s="69"/>
      <c r="JGJ4" s="69"/>
      <c r="JGK4" s="69"/>
      <c r="JGL4" s="69"/>
      <c r="JGM4" s="69"/>
      <c r="JGN4" s="69"/>
      <c r="JGO4" s="69"/>
      <c r="JGP4" s="69"/>
      <c r="JGQ4" s="69"/>
      <c r="JGR4" s="69"/>
      <c r="JGS4" s="69"/>
      <c r="JGT4" s="69"/>
      <c r="JGU4" s="69"/>
      <c r="JGV4" s="69"/>
      <c r="JGW4" s="69"/>
      <c r="JGX4" s="69"/>
      <c r="JGY4" s="69"/>
      <c r="JGZ4" s="69"/>
      <c r="JHA4" s="69"/>
      <c r="JHB4" s="69"/>
      <c r="JHC4" s="69"/>
      <c r="JHD4" s="69"/>
      <c r="JHE4" s="69"/>
      <c r="JHF4" s="69"/>
      <c r="JHG4" s="69"/>
      <c r="JHH4" s="69"/>
      <c r="JHI4" s="69"/>
      <c r="JHJ4" s="69"/>
      <c r="JHK4" s="69"/>
      <c r="JHL4" s="69"/>
      <c r="JHM4" s="69"/>
      <c r="JHN4" s="69"/>
      <c r="JHO4" s="69"/>
      <c r="JHP4" s="69"/>
      <c r="JHQ4" s="69"/>
      <c r="JHR4" s="69"/>
      <c r="JHS4" s="69"/>
      <c r="JHT4" s="69"/>
      <c r="JHU4" s="69"/>
      <c r="JHV4" s="69"/>
      <c r="JHW4" s="69"/>
      <c r="JHX4" s="69"/>
      <c r="JHY4" s="69"/>
      <c r="JHZ4" s="69"/>
      <c r="JIA4" s="69"/>
      <c r="JIB4" s="69"/>
      <c r="JIC4" s="69"/>
      <c r="JID4" s="69"/>
      <c r="JIE4" s="69"/>
      <c r="JIF4" s="69"/>
      <c r="JIG4" s="69"/>
      <c r="JIH4" s="69"/>
      <c r="JII4" s="69"/>
      <c r="JIJ4" s="69"/>
      <c r="JIK4" s="69"/>
      <c r="JIL4" s="69"/>
      <c r="JIM4" s="69"/>
      <c r="JIN4" s="69"/>
      <c r="JIO4" s="69"/>
      <c r="JIP4" s="69"/>
      <c r="JIQ4" s="69"/>
      <c r="JIR4" s="69"/>
      <c r="JIS4" s="69"/>
      <c r="JIT4" s="69"/>
      <c r="JIU4" s="69"/>
      <c r="JIV4" s="69"/>
      <c r="JIW4" s="69"/>
      <c r="JIX4" s="69"/>
      <c r="JIY4" s="69"/>
      <c r="JIZ4" s="69"/>
      <c r="JJA4" s="69"/>
      <c r="JJB4" s="69"/>
      <c r="JJC4" s="69"/>
      <c r="JJD4" s="69"/>
      <c r="JJE4" s="69"/>
      <c r="JJF4" s="69"/>
      <c r="JJG4" s="69"/>
      <c r="JJH4" s="69"/>
      <c r="JJI4" s="69"/>
      <c r="JJJ4" s="69"/>
      <c r="JJK4" s="69"/>
      <c r="JJL4" s="69"/>
      <c r="JJM4" s="69"/>
      <c r="JJN4" s="69"/>
      <c r="JJO4" s="69"/>
      <c r="JJP4" s="69"/>
      <c r="JJQ4" s="69"/>
      <c r="JJR4" s="69"/>
      <c r="JJS4" s="69"/>
      <c r="JJT4" s="69"/>
      <c r="JJU4" s="69"/>
      <c r="JJV4" s="69"/>
      <c r="JJW4" s="69"/>
      <c r="JJX4" s="69"/>
      <c r="JJY4" s="69"/>
      <c r="JJZ4" s="69"/>
      <c r="JKA4" s="69"/>
      <c r="JKB4" s="69"/>
      <c r="JKC4" s="69"/>
      <c r="JKD4" s="69"/>
      <c r="JKE4" s="69"/>
      <c r="JKF4" s="69"/>
      <c r="JKG4" s="69"/>
      <c r="JKH4" s="69"/>
      <c r="JKI4" s="69"/>
      <c r="JKJ4" s="69"/>
      <c r="JKK4" s="69"/>
      <c r="JKL4" s="69"/>
      <c r="JKM4" s="69"/>
      <c r="JKN4" s="69"/>
      <c r="JKO4" s="69"/>
      <c r="JKP4" s="69"/>
      <c r="JKQ4" s="69"/>
      <c r="JKR4" s="69"/>
      <c r="JKS4" s="69"/>
      <c r="JKT4" s="69"/>
      <c r="JKU4" s="69"/>
      <c r="JKV4" s="69"/>
      <c r="JKW4" s="69"/>
      <c r="JKX4" s="69"/>
      <c r="JKY4" s="69"/>
      <c r="JKZ4" s="69"/>
      <c r="JLA4" s="69"/>
      <c r="JLB4" s="69"/>
      <c r="JLC4" s="69"/>
      <c r="JLD4" s="69"/>
      <c r="JLE4" s="69"/>
      <c r="JLF4" s="69"/>
      <c r="JLG4" s="69"/>
      <c r="JLH4" s="69"/>
      <c r="JLI4" s="69"/>
      <c r="JLJ4" s="69"/>
      <c r="JLK4" s="69"/>
      <c r="JLL4" s="69"/>
      <c r="JLM4" s="69"/>
      <c r="JLN4" s="69"/>
      <c r="JLO4" s="69"/>
      <c r="JLP4" s="69"/>
      <c r="JLQ4" s="69"/>
      <c r="JLR4" s="69"/>
      <c r="JLS4" s="69"/>
      <c r="JLT4" s="69"/>
      <c r="JLU4" s="69"/>
      <c r="JLV4" s="69"/>
      <c r="JLW4" s="69"/>
      <c r="JLX4" s="69"/>
      <c r="JLY4" s="69"/>
      <c r="JLZ4" s="69"/>
      <c r="JMA4" s="69"/>
      <c r="JMB4" s="69"/>
      <c r="JMC4" s="69"/>
      <c r="JMD4" s="69"/>
      <c r="JME4" s="69"/>
      <c r="JMF4" s="69"/>
      <c r="JMG4" s="69"/>
      <c r="JMH4" s="69"/>
      <c r="JMI4" s="69"/>
      <c r="JMJ4" s="69"/>
      <c r="JMK4" s="69"/>
      <c r="JML4" s="69"/>
      <c r="JMM4" s="69"/>
      <c r="JMN4" s="69"/>
      <c r="JMO4" s="69"/>
      <c r="JMP4" s="69"/>
      <c r="JMQ4" s="69"/>
      <c r="JMR4" s="69"/>
      <c r="JMS4" s="69"/>
      <c r="JMT4" s="69"/>
      <c r="JMU4" s="69"/>
      <c r="JMV4" s="69"/>
      <c r="JMW4" s="69"/>
      <c r="JMX4" s="69"/>
      <c r="JMY4" s="69"/>
      <c r="JMZ4" s="69"/>
      <c r="JNA4" s="69"/>
      <c r="JNB4" s="69"/>
      <c r="JNC4" s="69"/>
      <c r="JND4" s="69"/>
      <c r="JNE4" s="69"/>
      <c r="JNF4" s="69"/>
      <c r="JNG4" s="69"/>
      <c r="JNH4" s="69"/>
      <c r="JNI4" s="69"/>
      <c r="JNJ4" s="69"/>
      <c r="JNK4" s="69"/>
      <c r="JNL4" s="69"/>
      <c r="JNM4" s="69"/>
      <c r="JNN4" s="69"/>
      <c r="JNO4" s="69"/>
      <c r="JNP4" s="69"/>
      <c r="JNQ4" s="69"/>
      <c r="JNR4" s="69"/>
      <c r="JNS4" s="69"/>
      <c r="JNT4" s="69"/>
      <c r="JNU4" s="69"/>
      <c r="JNV4" s="69"/>
      <c r="JNW4" s="69"/>
      <c r="JNX4" s="69"/>
      <c r="JNY4" s="69"/>
      <c r="JNZ4" s="69"/>
      <c r="JOA4" s="69"/>
      <c r="JOB4" s="69"/>
      <c r="JOC4" s="69"/>
      <c r="JOD4" s="69"/>
      <c r="JOE4" s="69"/>
      <c r="JOF4" s="69"/>
      <c r="JOG4" s="69"/>
      <c r="JOH4" s="69"/>
      <c r="JOI4" s="69"/>
      <c r="JOJ4" s="69"/>
      <c r="JOK4" s="69"/>
      <c r="JOL4" s="69"/>
      <c r="JOM4" s="69"/>
      <c r="JON4" s="69"/>
      <c r="JOO4" s="69"/>
      <c r="JOP4" s="69"/>
      <c r="JOQ4" s="69"/>
      <c r="JOR4" s="69"/>
      <c r="JOS4" s="69"/>
      <c r="JOT4" s="69"/>
      <c r="JOU4" s="69"/>
      <c r="JOV4" s="69"/>
      <c r="JOW4" s="69"/>
      <c r="JOX4" s="69"/>
      <c r="JOY4" s="69"/>
      <c r="JOZ4" s="69"/>
      <c r="JPA4" s="69"/>
      <c r="JPB4" s="69"/>
      <c r="JPC4" s="69"/>
      <c r="JPD4" s="69"/>
      <c r="JPE4" s="69"/>
      <c r="JPF4" s="69"/>
      <c r="JPG4" s="69"/>
      <c r="JPH4" s="69"/>
      <c r="JPI4" s="69"/>
      <c r="JPJ4" s="69"/>
      <c r="JPK4" s="69"/>
      <c r="JPL4" s="69"/>
      <c r="JPM4" s="69"/>
      <c r="JPN4" s="69"/>
      <c r="JPO4" s="69"/>
      <c r="JPP4" s="69"/>
      <c r="JPQ4" s="69"/>
      <c r="JPR4" s="69"/>
      <c r="JPS4" s="69"/>
      <c r="JPT4" s="69"/>
      <c r="JPU4" s="69"/>
      <c r="JPV4" s="69"/>
      <c r="JPW4" s="69"/>
      <c r="JPX4" s="69"/>
      <c r="JPY4" s="69"/>
      <c r="JPZ4" s="69"/>
      <c r="JQA4" s="69"/>
      <c r="JQB4" s="69"/>
      <c r="JQC4" s="69"/>
      <c r="JQD4" s="69"/>
      <c r="JQE4" s="69"/>
      <c r="JQF4" s="69"/>
      <c r="JQG4" s="69"/>
      <c r="JQH4" s="69"/>
      <c r="JQI4" s="69"/>
      <c r="JQJ4" s="69"/>
      <c r="JQK4" s="69"/>
      <c r="JQL4" s="69"/>
      <c r="JQM4" s="69"/>
      <c r="JQN4" s="69"/>
      <c r="JQO4" s="69"/>
      <c r="JQP4" s="69"/>
      <c r="JQQ4" s="69"/>
      <c r="JQR4" s="69"/>
      <c r="JQS4" s="69"/>
      <c r="JQT4" s="69"/>
      <c r="JQU4" s="69"/>
      <c r="JQV4" s="69"/>
      <c r="JQW4" s="69"/>
      <c r="JQX4" s="69"/>
      <c r="JQY4" s="69"/>
      <c r="JQZ4" s="69"/>
      <c r="JRA4" s="69"/>
      <c r="JRB4" s="69"/>
      <c r="JRC4" s="69"/>
      <c r="JRD4" s="69"/>
      <c r="JRE4" s="69"/>
      <c r="JRF4" s="69"/>
      <c r="JRG4" s="69"/>
      <c r="JRH4" s="69"/>
      <c r="JRI4" s="69"/>
      <c r="JRJ4" s="69"/>
      <c r="JRK4" s="69"/>
      <c r="JRL4" s="69"/>
      <c r="JRM4" s="69"/>
      <c r="JRN4" s="69"/>
      <c r="JRO4" s="69"/>
      <c r="JRP4" s="69"/>
      <c r="JRQ4" s="69"/>
      <c r="JRR4" s="69"/>
      <c r="JRS4" s="69"/>
      <c r="JRT4" s="69"/>
      <c r="JRU4" s="69"/>
      <c r="JRV4" s="69"/>
      <c r="JRW4" s="69"/>
      <c r="JRX4" s="69"/>
      <c r="JRY4" s="69"/>
      <c r="JRZ4" s="69"/>
      <c r="JSA4" s="69"/>
      <c r="JSB4" s="69"/>
      <c r="JSC4" s="69"/>
      <c r="JSD4" s="69"/>
      <c r="JSE4" s="69"/>
      <c r="JSF4" s="69"/>
      <c r="JSG4" s="69"/>
      <c r="JSH4" s="69"/>
      <c r="JSI4" s="69"/>
      <c r="JSJ4" s="69"/>
      <c r="JSK4" s="69"/>
      <c r="JSL4" s="69"/>
      <c r="JSM4" s="69"/>
      <c r="JSN4" s="69"/>
      <c r="JSO4" s="69"/>
      <c r="JSP4" s="69"/>
      <c r="JSQ4" s="69"/>
      <c r="JSR4" s="69"/>
      <c r="JSS4" s="69"/>
      <c r="JST4" s="69"/>
      <c r="JSU4" s="69"/>
      <c r="JSV4" s="69"/>
      <c r="JSW4" s="69"/>
      <c r="JSX4" s="69"/>
      <c r="JSY4" s="69"/>
      <c r="JSZ4" s="69"/>
      <c r="JTA4" s="69"/>
      <c r="JTB4" s="69"/>
      <c r="JTC4" s="69"/>
      <c r="JTD4" s="69"/>
      <c r="JTE4" s="69"/>
      <c r="JTF4" s="69"/>
      <c r="JTG4" s="69"/>
      <c r="JTH4" s="69"/>
      <c r="JTI4" s="69"/>
      <c r="JTJ4" s="69"/>
      <c r="JTK4" s="69"/>
      <c r="JTL4" s="69"/>
      <c r="JTM4" s="69"/>
      <c r="JTN4" s="69"/>
      <c r="JTO4" s="69"/>
      <c r="JTP4" s="69"/>
      <c r="JTQ4" s="69"/>
      <c r="JTR4" s="69"/>
      <c r="JTS4" s="69"/>
      <c r="JTT4" s="69"/>
      <c r="JTU4" s="69"/>
      <c r="JTV4" s="69"/>
      <c r="JTW4" s="69"/>
      <c r="JTX4" s="69"/>
      <c r="JTY4" s="69"/>
      <c r="JTZ4" s="69"/>
      <c r="JUA4" s="69"/>
      <c r="JUB4" s="69"/>
      <c r="JUC4" s="69"/>
      <c r="JUD4" s="69"/>
      <c r="JUE4" s="69"/>
      <c r="JUF4" s="69"/>
      <c r="JUG4" s="69"/>
      <c r="JUH4" s="69"/>
      <c r="JUI4" s="69"/>
      <c r="JUJ4" s="69"/>
      <c r="JUK4" s="69"/>
      <c r="JUL4" s="69"/>
      <c r="JUM4" s="69"/>
      <c r="JUN4" s="69"/>
      <c r="JUO4" s="69"/>
      <c r="JUP4" s="69"/>
      <c r="JUQ4" s="69"/>
      <c r="JUR4" s="69"/>
      <c r="JUS4" s="69"/>
      <c r="JUT4" s="69"/>
      <c r="JUU4" s="69"/>
      <c r="JUV4" s="69"/>
      <c r="JUW4" s="69"/>
      <c r="JUX4" s="69"/>
      <c r="JUY4" s="69"/>
      <c r="JUZ4" s="69"/>
      <c r="JVA4" s="69"/>
      <c r="JVB4" s="69"/>
      <c r="JVC4" s="69"/>
      <c r="JVD4" s="69"/>
      <c r="JVE4" s="69"/>
      <c r="JVF4" s="69"/>
      <c r="JVG4" s="69"/>
      <c r="JVH4" s="69"/>
      <c r="JVI4" s="69"/>
      <c r="JVJ4" s="69"/>
      <c r="JVK4" s="69"/>
      <c r="JVL4" s="69"/>
      <c r="JVM4" s="69"/>
      <c r="JVN4" s="69"/>
      <c r="JVO4" s="69"/>
      <c r="JVP4" s="69"/>
      <c r="JVQ4" s="69"/>
      <c r="JVR4" s="69"/>
      <c r="JVS4" s="69"/>
      <c r="JVT4" s="69"/>
      <c r="JVU4" s="69"/>
      <c r="JVV4" s="69"/>
      <c r="JVW4" s="69"/>
      <c r="JVX4" s="69"/>
      <c r="JVY4" s="69"/>
      <c r="JVZ4" s="69"/>
      <c r="JWA4" s="69"/>
      <c r="JWB4" s="69"/>
      <c r="JWC4" s="69"/>
      <c r="JWD4" s="69"/>
      <c r="JWE4" s="69"/>
      <c r="JWF4" s="69"/>
      <c r="JWG4" s="69"/>
      <c r="JWH4" s="69"/>
      <c r="JWI4" s="69"/>
      <c r="JWJ4" s="69"/>
      <c r="JWK4" s="69"/>
      <c r="JWL4" s="69"/>
      <c r="JWM4" s="69"/>
      <c r="JWN4" s="69"/>
      <c r="JWO4" s="69"/>
      <c r="JWP4" s="69"/>
      <c r="JWQ4" s="69"/>
      <c r="JWR4" s="69"/>
      <c r="JWS4" s="69"/>
      <c r="JWT4" s="69"/>
      <c r="JWU4" s="69"/>
      <c r="JWV4" s="69"/>
      <c r="JWW4" s="69"/>
      <c r="JWX4" s="69"/>
      <c r="JWY4" s="69"/>
      <c r="JWZ4" s="69"/>
      <c r="JXA4" s="69"/>
      <c r="JXB4" s="69"/>
      <c r="JXC4" s="69"/>
      <c r="JXD4" s="69"/>
      <c r="JXE4" s="69"/>
      <c r="JXF4" s="69"/>
      <c r="JXG4" s="69"/>
      <c r="JXH4" s="69"/>
      <c r="JXI4" s="69"/>
      <c r="JXJ4" s="69"/>
      <c r="JXK4" s="69"/>
      <c r="JXL4" s="69"/>
      <c r="JXM4" s="69"/>
      <c r="JXN4" s="69"/>
      <c r="JXO4" s="69"/>
      <c r="JXP4" s="69"/>
      <c r="JXQ4" s="69"/>
      <c r="JXR4" s="69"/>
      <c r="JXS4" s="69"/>
      <c r="JXT4" s="69"/>
      <c r="JXU4" s="69"/>
      <c r="JXV4" s="69"/>
      <c r="JXW4" s="69"/>
      <c r="JXX4" s="69"/>
      <c r="JXY4" s="69"/>
      <c r="JXZ4" s="69"/>
      <c r="JYA4" s="69"/>
      <c r="JYB4" s="69"/>
      <c r="JYC4" s="69"/>
      <c r="JYD4" s="69"/>
      <c r="JYE4" s="69"/>
      <c r="JYF4" s="69"/>
      <c r="JYG4" s="69"/>
      <c r="JYH4" s="69"/>
      <c r="JYI4" s="69"/>
      <c r="JYJ4" s="69"/>
      <c r="JYK4" s="69"/>
      <c r="JYL4" s="69"/>
      <c r="JYM4" s="69"/>
      <c r="JYN4" s="69"/>
      <c r="JYO4" s="69"/>
      <c r="JYP4" s="69"/>
      <c r="JYQ4" s="69"/>
      <c r="JYR4" s="69"/>
      <c r="JYS4" s="69"/>
      <c r="JYT4" s="69"/>
      <c r="JYU4" s="69"/>
      <c r="JYV4" s="69"/>
      <c r="JYW4" s="69"/>
      <c r="JYX4" s="69"/>
      <c r="JYY4" s="69"/>
      <c r="JYZ4" s="69"/>
      <c r="JZA4" s="69"/>
      <c r="JZB4" s="69"/>
      <c r="JZC4" s="69"/>
      <c r="JZD4" s="69"/>
      <c r="JZE4" s="69"/>
      <c r="JZF4" s="69"/>
      <c r="JZG4" s="69"/>
      <c r="JZH4" s="69"/>
      <c r="JZI4" s="69"/>
      <c r="JZJ4" s="69"/>
      <c r="JZK4" s="69"/>
      <c r="JZL4" s="69"/>
      <c r="JZM4" s="69"/>
      <c r="JZN4" s="69"/>
      <c r="JZO4" s="69"/>
      <c r="JZP4" s="69"/>
      <c r="JZQ4" s="69"/>
      <c r="JZR4" s="69"/>
      <c r="JZS4" s="69"/>
      <c r="JZT4" s="69"/>
      <c r="JZU4" s="69"/>
      <c r="JZV4" s="69"/>
      <c r="JZW4" s="69"/>
      <c r="JZX4" s="69"/>
      <c r="JZY4" s="69"/>
      <c r="JZZ4" s="69"/>
      <c r="KAA4" s="69"/>
      <c r="KAB4" s="69"/>
      <c r="KAC4" s="69"/>
      <c r="KAD4" s="69"/>
      <c r="KAE4" s="69"/>
      <c r="KAF4" s="69"/>
      <c r="KAG4" s="69"/>
      <c r="KAH4" s="69"/>
      <c r="KAI4" s="69"/>
      <c r="KAJ4" s="69"/>
      <c r="KAK4" s="69"/>
      <c r="KAL4" s="69"/>
      <c r="KAM4" s="69"/>
      <c r="KAN4" s="69"/>
      <c r="KAO4" s="69"/>
      <c r="KAP4" s="69"/>
      <c r="KAQ4" s="69"/>
      <c r="KAR4" s="69"/>
      <c r="KAS4" s="69"/>
      <c r="KAT4" s="69"/>
      <c r="KAU4" s="69"/>
      <c r="KAV4" s="69"/>
      <c r="KAW4" s="69"/>
      <c r="KAX4" s="69"/>
      <c r="KAY4" s="69"/>
      <c r="KAZ4" s="69"/>
      <c r="KBA4" s="69"/>
      <c r="KBB4" s="69"/>
      <c r="KBC4" s="69"/>
      <c r="KBD4" s="69"/>
      <c r="KBE4" s="69"/>
      <c r="KBF4" s="69"/>
      <c r="KBG4" s="69"/>
      <c r="KBH4" s="69"/>
      <c r="KBI4" s="69"/>
      <c r="KBJ4" s="69"/>
      <c r="KBK4" s="69"/>
      <c r="KBL4" s="69"/>
      <c r="KBM4" s="69"/>
      <c r="KBN4" s="69"/>
      <c r="KBO4" s="69"/>
      <c r="KBP4" s="69"/>
      <c r="KBQ4" s="69"/>
      <c r="KBR4" s="69"/>
      <c r="KBS4" s="69"/>
      <c r="KBT4" s="69"/>
      <c r="KBU4" s="69"/>
      <c r="KBV4" s="69"/>
      <c r="KBW4" s="69"/>
      <c r="KBX4" s="69"/>
      <c r="KBY4" s="69"/>
      <c r="KBZ4" s="69"/>
      <c r="KCA4" s="69"/>
      <c r="KCB4" s="69"/>
      <c r="KCC4" s="69"/>
      <c r="KCD4" s="69"/>
      <c r="KCE4" s="69"/>
      <c r="KCF4" s="69"/>
      <c r="KCG4" s="69"/>
      <c r="KCH4" s="69"/>
      <c r="KCI4" s="69"/>
      <c r="KCJ4" s="69"/>
      <c r="KCK4" s="69"/>
      <c r="KCL4" s="69"/>
      <c r="KCM4" s="69"/>
      <c r="KCN4" s="69"/>
      <c r="KCO4" s="69"/>
      <c r="KCP4" s="69"/>
      <c r="KCQ4" s="69"/>
      <c r="KCR4" s="69"/>
      <c r="KCS4" s="69"/>
      <c r="KCT4" s="69"/>
      <c r="KCU4" s="69"/>
      <c r="KCV4" s="69"/>
      <c r="KCW4" s="69"/>
      <c r="KCX4" s="69"/>
      <c r="KCY4" s="69"/>
      <c r="KCZ4" s="69"/>
      <c r="KDA4" s="69"/>
      <c r="KDB4" s="69"/>
      <c r="KDC4" s="69"/>
      <c r="KDD4" s="69"/>
      <c r="KDE4" s="69"/>
      <c r="KDF4" s="69"/>
      <c r="KDG4" s="69"/>
      <c r="KDH4" s="69"/>
      <c r="KDI4" s="69"/>
      <c r="KDJ4" s="69"/>
      <c r="KDK4" s="69"/>
      <c r="KDL4" s="69"/>
      <c r="KDM4" s="69"/>
      <c r="KDN4" s="69"/>
      <c r="KDO4" s="69"/>
      <c r="KDP4" s="69"/>
      <c r="KDQ4" s="69"/>
      <c r="KDR4" s="69"/>
      <c r="KDS4" s="69"/>
      <c r="KDT4" s="69"/>
      <c r="KDU4" s="69"/>
      <c r="KDV4" s="69"/>
      <c r="KDW4" s="69"/>
      <c r="KDX4" s="69"/>
      <c r="KDY4" s="69"/>
      <c r="KDZ4" s="69"/>
      <c r="KEA4" s="69"/>
      <c r="KEB4" s="69"/>
      <c r="KEC4" s="69"/>
      <c r="KED4" s="69"/>
      <c r="KEE4" s="69"/>
      <c r="KEF4" s="69"/>
      <c r="KEG4" s="69"/>
      <c r="KEH4" s="69"/>
      <c r="KEI4" s="69"/>
      <c r="KEJ4" s="69"/>
      <c r="KEK4" s="69"/>
      <c r="KEL4" s="69"/>
      <c r="KEM4" s="69"/>
      <c r="KEN4" s="69"/>
      <c r="KEO4" s="69"/>
      <c r="KEP4" s="69"/>
      <c r="KEQ4" s="69"/>
      <c r="KER4" s="69"/>
      <c r="KES4" s="69"/>
      <c r="KET4" s="69"/>
      <c r="KEU4" s="69"/>
      <c r="KEV4" s="69"/>
      <c r="KEW4" s="69"/>
      <c r="KEX4" s="69"/>
      <c r="KEY4" s="69"/>
      <c r="KEZ4" s="69"/>
      <c r="KFA4" s="69"/>
      <c r="KFB4" s="69"/>
      <c r="KFC4" s="69"/>
      <c r="KFD4" s="69"/>
      <c r="KFE4" s="69"/>
      <c r="KFF4" s="69"/>
      <c r="KFG4" s="69"/>
      <c r="KFH4" s="69"/>
      <c r="KFI4" s="69"/>
      <c r="KFJ4" s="69"/>
      <c r="KFK4" s="69"/>
      <c r="KFL4" s="69"/>
      <c r="KFM4" s="69"/>
      <c r="KFN4" s="69"/>
      <c r="KFO4" s="69"/>
      <c r="KFP4" s="69"/>
      <c r="KFQ4" s="69"/>
      <c r="KFR4" s="69"/>
      <c r="KFS4" s="69"/>
      <c r="KFT4" s="69"/>
      <c r="KFU4" s="69"/>
      <c r="KFV4" s="69"/>
      <c r="KFW4" s="69"/>
      <c r="KFX4" s="69"/>
      <c r="KFY4" s="69"/>
      <c r="KFZ4" s="69"/>
      <c r="KGA4" s="69"/>
      <c r="KGB4" s="69"/>
      <c r="KGC4" s="69"/>
      <c r="KGD4" s="69"/>
      <c r="KGE4" s="69"/>
      <c r="KGF4" s="69"/>
      <c r="KGG4" s="69"/>
      <c r="KGH4" s="69"/>
      <c r="KGI4" s="69"/>
      <c r="KGJ4" s="69"/>
      <c r="KGK4" s="69"/>
      <c r="KGL4" s="69"/>
      <c r="KGM4" s="69"/>
      <c r="KGN4" s="69"/>
      <c r="KGO4" s="69"/>
      <c r="KGP4" s="69"/>
      <c r="KGQ4" s="69"/>
      <c r="KGR4" s="69"/>
      <c r="KGS4" s="69"/>
      <c r="KGT4" s="69"/>
      <c r="KGU4" s="69"/>
      <c r="KGV4" s="69"/>
      <c r="KGW4" s="69"/>
      <c r="KGX4" s="69"/>
      <c r="KGY4" s="69"/>
      <c r="KGZ4" s="69"/>
      <c r="KHA4" s="69"/>
      <c r="KHB4" s="69"/>
      <c r="KHC4" s="69"/>
      <c r="KHD4" s="69"/>
      <c r="KHE4" s="69"/>
      <c r="KHF4" s="69"/>
      <c r="KHG4" s="69"/>
      <c r="KHH4" s="69"/>
      <c r="KHI4" s="69"/>
      <c r="KHJ4" s="69"/>
      <c r="KHK4" s="69"/>
      <c r="KHL4" s="69"/>
      <c r="KHM4" s="69"/>
      <c r="KHN4" s="69"/>
      <c r="KHO4" s="69"/>
      <c r="KHP4" s="69"/>
      <c r="KHQ4" s="69"/>
      <c r="KHR4" s="69"/>
      <c r="KHS4" s="69"/>
      <c r="KHT4" s="69"/>
      <c r="KHU4" s="69"/>
      <c r="KHV4" s="69"/>
      <c r="KHW4" s="69"/>
      <c r="KHX4" s="69"/>
      <c r="KHY4" s="69"/>
      <c r="KHZ4" s="69"/>
      <c r="KIA4" s="69"/>
      <c r="KIB4" s="69"/>
      <c r="KIC4" s="69"/>
      <c r="KID4" s="69"/>
      <c r="KIE4" s="69"/>
      <c r="KIF4" s="69"/>
      <c r="KIG4" s="69"/>
      <c r="KIH4" s="69"/>
      <c r="KII4" s="69"/>
      <c r="KIJ4" s="69"/>
      <c r="KIK4" s="69"/>
      <c r="KIL4" s="69"/>
      <c r="KIM4" s="69"/>
      <c r="KIN4" s="69"/>
      <c r="KIO4" s="69"/>
      <c r="KIP4" s="69"/>
      <c r="KIQ4" s="69"/>
      <c r="KIR4" s="69"/>
      <c r="KIS4" s="69"/>
      <c r="KIT4" s="69"/>
      <c r="KIU4" s="69"/>
      <c r="KIV4" s="69"/>
      <c r="KIW4" s="69"/>
      <c r="KIX4" s="69"/>
      <c r="KIY4" s="69"/>
      <c r="KIZ4" s="69"/>
      <c r="KJA4" s="69"/>
      <c r="KJB4" s="69"/>
      <c r="KJC4" s="69"/>
      <c r="KJD4" s="69"/>
      <c r="KJE4" s="69"/>
      <c r="KJF4" s="69"/>
      <c r="KJG4" s="69"/>
      <c r="KJH4" s="69"/>
      <c r="KJI4" s="69"/>
      <c r="KJJ4" s="69"/>
      <c r="KJK4" s="69"/>
      <c r="KJL4" s="69"/>
      <c r="KJM4" s="69"/>
      <c r="KJN4" s="69"/>
      <c r="KJO4" s="69"/>
      <c r="KJP4" s="69"/>
      <c r="KJQ4" s="69"/>
      <c r="KJR4" s="69"/>
      <c r="KJS4" s="69"/>
      <c r="KJT4" s="69"/>
      <c r="KJU4" s="69"/>
      <c r="KJV4" s="69"/>
      <c r="KJW4" s="69"/>
      <c r="KJX4" s="69"/>
      <c r="KJY4" s="69"/>
      <c r="KJZ4" s="69"/>
      <c r="KKA4" s="69"/>
      <c r="KKB4" s="69"/>
      <c r="KKC4" s="69"/>
      <c r="KKD4" s="69"/>
      <c r="KKE4" s="69"/>
      <c r="KKF4" s="69"/>
      <c r="KKG4" s="69"/>
      <c r="KKH4" s="69"/>
      <c r="KKI4" s="69"/>
      <c r="KKJ4" s="69"/>
      <c r="KKK4" s="69"/>
      <c r="KKL4" s="69"/>
      <c r="KKM4" s="69"/>
      <c r="KKN4" s="69"/>
      <c r="KKO4" s="69"/>
      <c r="KKP4" s="69"/>
      <c r="KKQ4" s="69"/>
      <c r="KKR4" s="69"/>
      <c r="KKS4" s="69"/>
      <c r="KKT4" s="69"/>
      <c r="KKU4" s="69"/>
      <c r="KKV4" s="69"/>
      <c r="KKW4" s="69"/>
      <c r="KKX4" s="69"/>
      <c r="KKY4" s="69"/>
      <c r="KKZ4" s="69"/>
      <c r="KLA4" s="69"/>
      <c r="KLB4" s="69"/>
      <c r="KLC4" s="69"/>
      <c r="KLD4" s="69"/>
      <c r="KLE4" s="69"/>
      <c r="KLF4" s="69"/>
      <c r="KLG4" s="69"/>
      <c r="KLH4" s="69"/>
      <c r="KLI4" s="69"/>
      <c r="KLJ4" s="69"/>
      <c r="KLK4" s="69"/>
      <c r="KLL4" s="69"/>
      <c r="KLM4" s="69"/>
      <c r="KLN4" s="69"/>
      <c r="KLO4" s="69"/>
      <c r="KLP4" s="69"/>
      <c r="KLQ4" s="69"/>
      <c r="KLR4" s="69"/>
      <c r="KLS4" s="69"/>
      <c r="KLT4" s="69"/>
      <c r="KLU4" s="69"/>
      <c r="KLV4" s="69"/>
      <c r="KLW4" s="69"/>
      <c r="KLX4" s="69"/>
      <c r="KLY4" s="69"/>
      <c r="KLZ4" s="69"/>
      <c r="KMA4" s="69"/>
      <c r="KMB4" s="69"/>
      <c r="KMC4" s="69"/>
      <c r="KMD4" s="69"/>
      <c r="KME4" s="69"/>
      <c r="KMF4" s="69"/>
      <c r="KMG4" s="69"/>
      <c r="KMH4" s="69"/>
      <c r="KMI4" s="69"/>
      <c r="KMJ4" s="69"/>
      <c r="KMK4" s="69"/>
      <c r="KML4" s="69"/>
      <c r="KMM4" s="69"/>
      <c r="KMN4" s="69"/>
      <c r="KMO4" s="69"/>
      <c r="KMP4" s="69"/>
      <c r="KMQ4" s="69"/>
      <c r="KMR4" s="69"/>
      <c r="KMS4" s="69"/>
      <c r="KMT4" s="69"/>
      <c r="KMU4" s="69"/>
      <c r="KMV4" s="69"/>
      <c r="KMW4" s="69"/>
      <c r="KMX4" s="69"/>
      <c r="KMY4" s="69"/>
      <c r="KMZ4" s="69"/>
      <c r="KNA4" s="69"/>
      <c r="KNB4" s="69"/>
      <c r="KNC4" s="69"/>
      <c r="KND4" s="69"/>
      <c r="KNE4" s="69"/>
      <c r="KNF4" s="69"/>
      <c r="KNG4" s="69"/>
      <c r="KNH4" s="69"/>
      <c r="KNI4" s="69"/>
      <c r="KNJ4" s="69"/>
      <c r="KNK4" s="69"/>
      <c r="KNL4" s="69"/>
      <c r="KNM4" s="69"/>
      <c r="KNN4" s="69"/>
      <c r="KNO4" s="69"/>
      <c r="KNP4" s="69"/>
      <c r="KNQ4" s="69"/>
      <c r="KNR4" s="69"/>
      <c r="KNS4" s="69"/>
      <c r="KNT4" s="69"/>
      <c r="KNU4" s="69"/>
      <c r="KNV4" s="69"/>
      <c r="KNW4" s="69"/>
      <c r="KNX4" s="69"/>
      <c r="KNY4" s="69"/>
      <c r="KNZ4" s="69"/>
      <c r="KOA4" s="69"/>
      <c r="KOB4" s="69"/>
      <c r="KOC4" s="69"/>
      <c r="KOD4" s="69"/>
      <c r="KOE4" s="69"/>
      <c r="KOF4" s="69"/>
      <c r="KOG4" s="69"/>
      <c r="KOH4" s="69"/>
      <c r="KOI4" s="69"/>
      <c r="KOJ4" s="69"/>
      <c r="KOK4" s="69"/>
      <c r="KOL4" s="69"/>
      <c r="KOM4" s="69"/>
      <c r="KON4" s="69"/>
      <c r="KOO4" s="69"/>
      <c r="KOP4" s="69"/>
      <c r="KOQ4" s="69"/>
      <c r="KOR4" s="69"/>
      <c r="KOS4" s="69"/>
      <c r="KOT4" s="69"/>
      <c r="KOU4" s="69"/>
      <c r="KOV4" s="69"/>
      <c r="KOW4" s="69"/>
      <c r="KOX4" s="69"/>
      <c r="KOY4" s="69"/>
      <c r="KOZ4" s="69"/>
      <c r="KPA4" s="69"/>
      <c r="KPB4" s="69"/>
      <c r="KPC4" s="69"/>
      <c r="KPD4" s="69"/>
      <c r="KPE4" s="69"/>
      <c r="KPF4" s="69"/>
      <c r="KPG4" s="69"/>
      <c r="KPH4" s="69"/>
      <c r="KPI4" s="69"/>
      <c r="KPJ4" s="69"/>
      <c r="KPK4" s="69"/>
      <c r="KPL4" s="69"/>
      <c r="KPM4" s="69"/>
      <c r="KPN4" s="69"/>
      <c r="KPO4" s="69"/>
      <c r="KPP4" s="69"/>
      <c r="KPQ4" s="69"/>
      <c r="KPR4" s="69"/>
      <c r="KPS4" s="69"/>
      <c r="KPT4" s="69"/>
      <c r="KPU4" s="69"/>
      <c r="KPV4" s="69"/>
      <c r="KPW4" s="69"/>
      <c r="KPX4" s="69"/>
      <c r="KPY4" s="69"/>
      <c r="KPZ4" s="69"/>
      <c r="KQA4" s="69"/>
      <c r="KQB4" s="69"/>
      <c r="KQC4" s="69"/>
      <c r="KQD4" s="69"/>
      <c r="KQE4" s="69"/>
      <c r="KQF4" s="69"/>
      <c r="KQG4" s="69"/>
      <c r="KQH4" s="69"/>
      <c r="KQI4" s="69"/>
      <c r="KQJ4" s="69"/>
      <c r="KQK4" s="69"/>
      <c r="KQL4" s="69"/>
      <c r="KQM4" s="69"/>
      <c r="KQN4" s="69"/>
      <c r="KQO4" s="69"/>
      <c r="KQP4" s="69"/>
      <c r="KQQ4" s="69"/>
      <c r="KQR4" s="69"/>
      <c r="KQS4" s="69"/>
      <c r="KQT4" s="69"/>
      <c r="KQU4" s="69"/>
      <c r="KQV4" s="69"/>
      <c r="KQW4" s="69"/>
      <c r="KQX4" s="69"/>
      <c r="KQY4" s="69"/>
      <c r="KQZ4" s="69"/>
      <c r="KRA4" s="69"/>
      <c r="KRB4" s="69"/>
      <c r="KRC4" s="69"/>
      <c r="KRD4" s="69"/>
      <c r="KRE4" s="69"/>
      <c r="KRF4" s="69"/>
      <c r="KRG4" s="69"/>
      <c r="KRH4" s="69"/>
      <c r="KRI4" s="69"/>
      <c r="KRJ4" s="69"/>
      <c r="KRK4" s="69"/>
      <c r="KRL4" s="69"/>
      <c r="KRM4" s="69"/>
      <c r="KRN4" s="69"/>
      <c r="KRO4" s="69"/>
      <c r="KRP4" s="69"/>
      <c r="KRQ4" s="69"/>
      <c r="KRR4" s="69"/>
      <c r="KRS4" s="69"/>
      <c r="KRT4" s="69"/>
      <c r="KRU4" s="69"/>
      <c r="KRV4" s="69"/>
      <c r="KRW4" s="69"/>
      <c r="KRX4" s="69"/>
      <c r="KRY4" s="69"/>
      <c r="KRZ4" s="69"/>
      <c r="KSA4" s="69"/>
      <c r="KSB4" s="69"/>
      <c r="KSC4" s="69"/>
      <c r="KSD4" s="69"/>
      <c r="KSE4" s="69"/>
      <c r="KSF4" s="69"/>
      <c r="KSG4" s="69"/>
      <c r="KSH4" s="69"/>
      <c r="KSI4" s="69"/>
      <c r="KSJ4" s="69"/>
      <c r="KSK4" s="69"/>
      <c r="KSL4" s="69"/>
      <c r="KSM4" s="69"/>
      <c r="KSN4" s="69"/>
      <c r="KSO4" s="69"/>
      <c r="KSP4" s="69"/>
      <c r="KSQ4" s="69"/>
      <c r="KSR4" s="69"/>
      <c r="KSS4" s="69"/>
      <c r="KST4" s="69"/>
      <c r="KSU4" s="69"/>
      <c r="KSV4" s="69"/>
      <c r="KSW4" s="69"/>
      <c r="KSX4" s="69"/>
      <c r="KSY4" s="69"/>
      <c r="KSZ4" s="69"/>
      <c r="KTA4" s="69"/>
      <c r="KTB4" s="69"/>
      <c r="KTC4" s="69"/>
      <c r="KTD4" s="69"/>
      <c r="KTE4" s="69"/>
      <c r="KTF4" s="69"/>
      <c r="KTG4" s="69"/>
      <c r="KTH4" s="69"/>
      <c r="KTI4" s="69"/>
      <c r="KTJ4" s="69"/>
      <c r="KTK4" s="69"/>
      <c r="KTL4" s="69"/>
      <c r="KTM4" s="69"/>
      <c r="KTN4" s="69"/>
      <c r="KTO4" s="69"/>
      <c r="KTP4" s="69"/>
      <c r="KTQ4" s="69"/>
      <c r="KTR4" s="69"/>
      <c r="KTS4" s="69"/>
      <c r="KTT4" s="69"/>
      <c r="KTU4" s="69"/>
      <c r="KTV4" s="69"/>
      <c r="KTW4" s="69"/>
      <c r="KTX4" s="69"/>
      <c r="KTY4" s="69"/>
      <c r="KTZ4" s="69"/>
      <c r="KUA4" s="69"/>
      <c r="KUB4" s="69"/>
      <c r="KUC4" s="69"/>
      <c r="KUD4" s="69"/>
      <c r="KUE4" s="69"/>
      <c r="KUF4" s="69"/>
      <c r="KUG4" s="69"/>
      <c r="KUH4" s="69"/>
      <c r="KUI4" s="69"/>
      <c r="KUJ4" s="69"/>
      <c r="KUK4" s="69"/>
      <c r="KUL4" s="69"/>
      <c r="KUM4" s="69"/>
      <c r="KUN4" s="69"/>
      <c r="KUO4" s="69"/>
      <c r="KUP4" s="69"/>
      <c r="KUQ4" s="69"/>
      <c r="KUR4" s="69"/>
      <c r="KUS4" s="69"/>
      <c r="KUT4" s="69"/>
      <c r="KUU4" s="69"/>
      <c r="KUV4" s="69"/>
      <c r="KUW4" s="69"/>
      <c r="KUX4" s="69"/>
      <c r="KUY4" s="69"/>
      <c r="KUZ4" s="69"/>
      <c r="KVA4" s="69"/>
      <c r="KVB4" s="69"/>
      <c r="KVC4" s="69"/>
      <c r="KVD4" s="69"/>
      <c r="KVE4" s="69"/>
      <c r="KVF4" s="69"/>
      <c r="KVG4" s="69"/>
      <c r="KVH4" s="69"/>
      <c r="KVI4" s="69"/>
      <c r="KVJ4" s="69"/>
      <c r="KVK4" s="69"/>
      <c r="KVL4" s="69"/>
      <c r="KVM4" s="69"/>
      <c r="KVN4" s="69"/>
      <c r="KVO4" s="69"/>
      <c r="KVP4" s="69"/>
      <c r="KVQ4" s="69"/>
      <c r="KVR4" s="69"/>
      <c r="KVS4" s="69"/>
      <c r="KVT4" s="69"/>
      <c r="KVU4" s="69"/>
      <c r="KVV4" s="69"/>
      <c r="KVW4" s="69"/>
      <c r="KVX4" s="69"/>
      <c r="KVY4" s="69"/>
      <c r="KVZ4" s="69"/>
      <c r="KWA4" s="69"/>
      <c r="KWB4" s="69"/>
      <c r="KWC4" s="69"/>
      <c r="KWD4" s="69"/>
      <c r="KWE4" s="69"/>
      <c r="KWF4" s="69"/>
      <c r="KWG4" s="69"/>
      <c r="KWH4" s="69"/>
      <c r="KWI4" s="69"/>
      <c r="KWJ4" s="69"/>
      <c r="KWK4" s="69"/>
      <c r="KWL4" s="69"/>
      <c r="KWM4" s="69"/>
      <c r="KWN4" s="69"/>
      <c r="KWO4" s="69"/>
      <c r="KWP4" s="69"/>
      <c r="KWQ4" s="69"/>
      <c r="KWR4" s="69"/>
      <c r="KWS4" s="69"/>
      <c r="KWT4" s="69"/>
      <c r="KWU4" s="69"/>
      <c r="KWV4" s="69"/>
      <c r="KWW4" s="69"/>
      <c r="KWX4" s="69"/>
      <c r="KWY4" s="69"/>
      <c r="KWZ4" s="69"/>
      <c r="KXA4" s="69"/>
      <c r="KXB4" s="69"/>
      <c r="KXC4" s="69"/>
      <c r="KXD4" s="69"/>
      <c r="KXE4" s="69"/>
      <c r="KXF4" s="69"/>
      <c r="KXG4" s="69"/>
      <c r="KXH4" s="69"/>
      <c r="KXI4" s="69"/>
      <c r="KXJ4" s="69"/>
      <c r="KXK4" s="69"/>
      <c r="KXL4" s="69"/>
      <c r="KXM4" s="69"/>
      <c r="KXN4" s="69"/>
      <c r="KXO4" s="69"/>
      <c r="KXP4" s="69"/>
      <c r="KXQ4" s="69"/>
      <c r="KXR4" s="69"/>
      <c r="KXS4" s="69"/>
      <c r="KXT4" s="69"/>
      <c r="KXU4" s="69"/>
      <c r="KXV4" s="69"/>
      <c r="KXW4" s="69"/>
      <c r="KXX4" s="69"/>
      <c r="KXY4" s="69"/>
      <c r="KXZ4" s="69"/>
      <c r="KYA4" s="69"/>
      <c r="KYB4" s="69"/>
      <c r="KYC4" s="69"/>
      <c r="KYD4" s="69"/>
      <c r="KYE4" s="69"/>
      <c r="KYF4" s="69"/>
      <c r="KYG4" s="69"/>
      <c r="KYH4" s="69"/>
      <c r="KYI4" s="69"/>
      <c r="KYJ4" s="69"/>
      <c r="KYK4" s="69"/>
      <c r="KYL4" s="69"/>
      <c r="KYM4" s="69"/>
      <c r="KYN4" s="69"/>
      <c r="KYO4" s="69"/>
      <c r="KYP4" s="69"/>
      <c r="KYQ4" s="69"/>
      <c r="KYR4" s="69"/>
      <c r="KYS4" s="69"/>
      <c r="KYT4" s="69"/>
      <c r="KYU4" s="69"/>
      <c r="KYV4" s="69"/>
      <c r="KYW4" s="69"/>
      <c r="KYX4" s="69"/>
      <c r="KYY4" s="69"/>
      <c r="KYZ4" s="69"/>
      <c r="KZA4" s="69"/>
      <c r="KZB4" s="69"/>
      <c r="KZC4" s="69"/>
      <c r="KZD4" s="69"/>
      <c r="KZE4" s="69"/>
      <c r="KZF4" s="69"/>
      <c r="KZG4" s="69"/>
      <c r="KZH4" s="69"/>
      <c r="KZI4" s="69"/>
      <c r="KZJ4" s="69"/>
      <c r="KZK4" s="69"/>
      <c r="KZL4" s="69"/>
      <c r="KZM4" s="69"/>
      <c r="KZN4" s="69"/>
      <c r="KZO4" s="69"/>
      <c r="KZP4" s="69"/>
      <c r="KZQ4" s="69"/>
      <c r="KZR4" s="69"/>
      <c r="KZS4" s="69"/>
      <c r="KZT4" s="69"/>
      <c r="KZU4" s="69"/>
      <c r="KZV4" s="69"/>
      <c r="KZW4" s="69"/>
      <c r="KZX4" s="69"/>
      <c r="KZY4" s="69"/>
      <c r="KZZ4" s="69"/>
      <c r="LAA4" s="69"/>
      <c r="LAB4" s="69"/>
      <c r="LAC4" s="69"/>
      <c r="LAD4" s="69"/>
      <c r="LAE4" s="69"/>
      <c r="LAF4" s="69"/>
      <c r="LAG4" s="69"/>
      <c r="LAH4" s="69"/>
      <c r="LAI4" s="69"/>
      <c r="LAJ4" s="69"/>
      <c r="LAK4" s="69"/>
      <c r="LAL4" s="69"/>
      <c r="LAM4" s="69"/>
      <c r="LAN4" s="69"/>
      <c r="LAO4" s="69"/>
      <c r="LAP4" s="69"/>
      <c r="LAQ4" s="69"/>
      <c r="LAR4" s="69"/>
      <c r="LAS4" s="69"/>
      <c r="LAT4" s="69"/>
      <c r="LAU4" s="69"/>
      <c r="LAV4" s="69"/>
      <c r="LAW4" s="69"/>
      <c r="LAX4" s="69"/>
      <c r="LAY4" s="69"/>
      <c r="LAZ4" s="69"/>
      <c r="LBA4" s="69"/>
      <c r="LBB4" s="69"/>
      <c r="LBC4" s="69"/>
      <c r="LBD4" s="69"/>
      <c r="LBE4" s="69"/>
      <c r="LBF4" s="69"/>
      <c r="LBG4" s="69"/>
      <c r="LBH4" s="69"/>
      <c r="LBI4" s="69"/>
      <c r="LBJ4" s="69"/>
      <c r="LBK4" s="69"/>
      <c r="LBL4" s="69"/>
      <c r="LBM4" s="69"/>
      <c r="LBN4" s="69"/>
      <c r="LBO4" s="69"/>
      <c r="LBP4" s="69"/>
      <c r="LBQ4" s="69"/>
      <c r="LBR4" s="69"/>
      <c r="LBS4" s="69"/>
      <c r="LBT4" s="69"/>
      <c r="LBU4" s="69"/>
      <c r="LBV4" s="69"/>
      <c r="LBW4" s="69"/>
      <c r="LBX4" s="69"/>
      <c r="LBY4" s="69"/>
      <c r="LBZ4" s="69"/>
      <c r="LCA4" s="69"/>
      <c r="LCB4" s="69"/>
      <c r="LCC4" s="69"/>
      <c r="LCD4" s="69"/>
      <c r="LCE4" s="69"/>
      <c r="LCF4" s="69"/>
      <c r="LCG4" s="69"/>
      <c r="LCH4" s="69"/>
      <c r="LCI4" s="69"/>
      <c r="LCJ4" s="69"/>
      <c r="LCK4" s="69"/>
      <c r="LCL4" s="69"/>
      <c r="LCM4" s="69"/>
      <c r="LCN4" s="69"/>
      <c r="LCO4" s="69"/>
      <c r="LCP4" s="69"/>
      <c r="LCQ4" s="69"/>
      <c r="LCR4" s="69"/>
      <c r="LCS4" s="69"/>
      <c r="LCT4" s="69"/>
      <c r="LCU4" s="69"/>
      <c r="LCV4" s="69"/>
      <c r="LCW4" s="69"/>
      <c r="LCX4" s="69"/>
      <c r="LCY4" s="69"/>
      <c r="LCZ4" s="69"/>
      <c r="LDA4" s="69"/>
      <c r="LDB4" s="69"/>
      <c r="LDC4" s="69"/>
      <c r="LDD4" s="69"/>
      <c r="LDE4" s="69"/>
      <c r="LDF4" s="69"/>
      <c r="LDG4" s="69"/>
      <c r="LDH4" s="69"/>
      <c r="LDI4" s="69"/>
      <c r="LDJ4" s="69"/>
      <c r="LDK4" s="69"/>
      <c r="LDL4" s="69"/>
      <c r="LDM4" s="69"/>
      <c r="LDN4" s="69"/>
      <c r="LDO4" s="69"/>
      <c r="LDP4" s="69"/>
      <c r="LDQ4" s="69"/>
      <c r="LDR4" s="69"/>
      <c r="LDS4" s="69"/>
      <c r="LDT4" s="69"/>
      <c r="LDU4" s="69"/>
      <c r="LDV4" s="69"/>
      <c r="LDW4" s="69"/>
      <c r="LDX4" s="69"/>
      <c r="LDY4" s="69"/>
      <c r="LDZ4" s="69"/>
      <c r="LEA4" s="69"/>
      <c r="LEB4" s="69"/>
      <c r="LEC4" s="69"/>
      <c r="LED4" s="69"/>
      <c r="LEE4" s="69"/>
      <c r="LEF4" s="69"/>
      <c r="LEG4" s="69"/>
      <c r="LEH4" s="69"/>
      <c r="LEI4" s="69"/>
      <c r="LEJ4" s="69"/>
      <c r="LEK4" s="69"/>
      <c r="LEL4" s="69"/>
      <c r="LEM4" s="69"/>
      <c r="LEN4" s="69"/>
      <c r="LEO4" s="69"/>
      <c r="LEP4" s="69"/>
      <c r="LEQ4" s="69"/>
      <c r="LER4" s="69"/>
      <c r="LES4" s="69"/>
      <c r="LET4" s="69"/>
      <c r="LEU4" s="69"/>
      <c r="LEV4" s="69"/>
      <c r="LEW4" s="69"/>
      <c r="LEX4" s="69"/>
      <c r="LEY4" s="69"/>
      <c r="LEZ4" s="69"/>
      <c r="LFA4" s="69"/>
      <c r="LFB4" s="69"/>
      <c r="LFC4" s="69"/>
      <c r="LFD4" s="69"/>
      <c r="LFE4" s="69"/>
      <c r="LFF4" s="69"/>
      <c r="LFG4" s="69"/>
      <c r="LFH4" s="69"/>
      <c r="LFI4" s="69"/>
      <c r="LFJ4" s="69"/>
      <c r="LFK4" s="69"/>
      <c r="LFL4" s="69"/>
      <c r="LFM4" s="69"/>
      <c r="LFN4" s="69"/>
      <c r="LFO4" s="69"/>
      <c r="LFP4" s="69"/>
      <c r="LFQ4" s="69"/>
      <c r="LFR4" s="69"/>
      <c r="LFS4" s="69"/>
      <c r="LFT4" s="69"/>
      <c r="LFU4" s="69"/>
      <c r="LFV4" s="69"/>
      <c r="LFW4" s="69"/>
      <c r="LFX4" s="69"/>
      <c r="LFY4" s="69"/>
      <c r="LFZ4" s="69"/>
      <c r="LGA4" s="69"/>
      <c r="LGB4" s="69"/>
      <c r="LGC4" s="69"/>
      <c r="LGD4" s="69"/>
      <c r="LGE4" s="69"/>
      <c r="LGF4" s="69"/>
      <c r="LGG4" s="69"/>
      <c r="LGH4" s="69"/>
      <c r="LGI4" s="69"/>
      <c r="LGJ4" s="69"/>
      <c r="LGK4" s="69"/>
      <c r="LGL4" s="69"/>
      <c r="LGM4" s="69"/>
      <c r="LGN4" s="69"/>
      <c r="LGO4" s="69"/>
      <c r="LGP4" s="69"/>
      <c r="LGQ4" s="69"/>
      <c r="LGR4" s="69"/>
      <c r="LGS4" s="69"/>
      <c r="LGT4" s="69"/>
      <c r="LGU4" s="69"/>
      <c r="LGV4" s="69"/>
      <c r="LGW4" s="69"/>
      <c r="LGX4" s="69"/>
      <c r="LGY4" s="69"/>
      <c r="LGZ4" s="69"/>
      <c r="LHA4" s="69"/>
      <c r="LHB4" s="69"/>
      <c r="LHC4" s="69"/>
      <c r="LHD4" s="69"/>
      <c r="LHE4" s="69"/>
      <c r="LHF4" s="69"/>
      <c r="LHG4" s="69"/>
      <c r="LHH4" s="69"/>
      <c r="LHI4" s="69"/>
      <c r="LHJ4" s="69"/>
      <c r="LHK4" s="69"/>
      <c r="LHL4" s="69"/>
      <c r="LHM4" s="69"/>
      <c r="LHN4" s="69"/>
      <c r="LHO4" s="69"/>
      <c r="LHP4" s="69"/>
      <c r="LHQ4" s="69"/>
      <c r="LHR4" s="69"/>
      <c r="LHS4" s="69"/>
      <c r="LHT4" s="69"/>
      <c r="LHU4" s="69"/>
      <c r="LHV4" s="69"/>
      <c r="LHW4" s="69"/>
      <c r="LHX4" s="69"/>
      <c r="LHY4" s="69"/>
      <c r="LHZ4" s="69"/>
      <c r="LIA4" s="69"/>
      <c r="LIB4" s="69"/>
      <c r="LIC4" s="69"/>
      <c r="LID4" s="69"/>
      <c r="LIE4" s="69"/>
      <c r="LIF4" s="69"/>
      <c r="LIG4" s="69"/>
      <c r="LIH4" s="69"/>
      <c r="LII4" s="69"/>
      <c r="LIJ4" s="69"/>
      <c r="LIK4" s="69"/>
      <c r="LIL4" s="69"/>
      <c r="LIM4" s="69"/>
      <c r="LIN4" s="69"/>
      <c r="LIO4" s="69"/>
      <c r="LIP4" s="69"/>
      <c r="LIQ4" s="69"/>
      <c r="LIR4" s="69"/>
      <c r="LIS4" s="69"/>
      <c r="LIT4" s="69"/>
      <c r="LIU4" s="69"/>
      <c r="LIV4" s="69"/>
      <c r="LIW4" s="69"/>
      <c r="LIX4" s="69"/>
      <c r="LIY4" s="69"/>
      <c r="LIZ4" s="69"/>
      <c r="LJA4" s="69"/>
      <c r="LJB4" s="69"/>
      <c r="LJC4" s="69"/>
      <c r="LJD4" s="69"/>
      <c r="LJE4" s="69"/>
      <c r="LJF4" s="69"/>
      <c r="LJG4" s="69"/>
      <c r="LJH4" s="69"/>
      <c r="LJI4" s="69"/>
      <c r="LJJ4" s="69"/>
      <c r="LJK4" s="69"/>
      <c r="LJL4" s="69"/>
      <c r="LJM4" s="69"/>
      <c r="LJN4" s="69"/>
      <c r="LJO4" s="69"/>
      <c r="LJP4" s="69"/>
      <c r="LJQ4" s="69"/>
      <c r="LJR4" s="69"/>
      <c r="LJS4" s="69"/>
      <c r="LJT4" s="69"/>
      <c r="LJU4" s="69"/>
      <c r="LJV4" s="69"/>
      <c r="LJW4" s="69"/>
      <c r="LJX4" s="69"/>
      <c r="LJY4" s="69"/>
      <c r="LJZ4" s="69"/>
      <c r="LKA4" s="69"/>
      <c r="LKB4" s="69"/>
      <c r="LKC4" s="69"/>
      <c r="LKD4" s="69"/>
      <c r="LKE4" s="69"/>
      <c r="LKF4" s="69"/>
      <c r="LKG4" s="69"/>
      <c r="LKH4" s="69"/>
      <c r="LKI4" s="69"/>
      <c r="LKJ4" s="69"/>
      <c r="LKK4" s="69"/>
      <c r="LKL4" s="69"/>
      <c r="LKM4" s="69"/>
      <c r="LKN4" s="69"/>
      <c r="LKO4" s="69"/>
      <c r="LKP4" s="69"/>
      <c r="LKQ4" s="69"/>
      <c r="LKR4" s="69"/>
      <c r="LKS4" s="69"/>
      <c r="LKT4" s="69"/>
      <c r="LKU4" s="69"/>
      <c r="LKV4" s="69"/>
      <c r="LKW4" s="69"/>
      <c r="LKX4" s="69"/>
      <c r="LKY4" s="69"/>
      <c r="LKZ4" s="69"/>
      <c r="LLA4" s="69"/>
      <c r="LLB4" s="69"/>
      <c r="LLC4" s="69"/>
      <c r="LLD4" s="69"/>
      <c r="LLE4" s="69"/>
      <c r="LLF4" s="69"/>
      <c r="LLG4" s="69"/>
      <c r="LLH4" s="69"/>
      <c r="LLI4" s="69"/>
      <c r="LLJ4" s="69"/>
      <c r="LLK4" s="69"/>
      <c r="LLL4" s="69"/>
      <c r="LLM4" s="69"/>
      <c r="LLN4" s="69"/>
      <c r="LLO4" s="69"/>
      <c r="LLP4" s="69"/>
      <c r="LLQ4" s="69"/>
      <c r="LLR4" s="69"/>
      <c r="LLS4" s="69"/>
      <c r="LLT4" s="69"/>
      <c r="LLU4" s="69"/>
      <c r="LLV4" s="69"/>
      <c r="LLW4" s="69"/>
      <c r="LLX4" s="69"/>
      <c r="LLY4" s="69"/>
      <c r="LLZ4" s="69"/>
      <c r="LMA4" s="69"/>
      <c r="LMB4" s="69"/>
      <c r="LMC4" s="69"/>
      <c r="LMD4" s="69"/>
      <c r="LME4" s="69"/>
      <c r="LMF4" s="69"/>
      <c r="LMG4" s="69"/>
      <c r="LMH4" s="69"/>
      <c r="LMI4" s="69"/>
      <c r="LMJ4" s="69"/>
      <c r="LMK4" s="69"/>
      <c r="LML4" s="69"/>
      <c r="LMM4" s="69"/>
      <c r="LMN4" s="69"/>
      <c r="LMO4" s="69"/>
      <c r="LMP4" s="69"/>
      <c r="LMQ4" s="69"/>
      <c r="LMR4" s="69"/>
      <c r="LMS4" s="69"/>
      <c r="LMT4" s="69"/>
      <c r="LMU4" s="69"/>
      <c r="LMV4" s="69"/>
      <c r="LMW4" s="69"/>
      <c r="LMX4" s="69"/>
      <c r="LMY4" s="69"/>
      <c r="LMZ4" s="69"/>
      <c r="LNA4" s="69"/>
      <c r="LNB4" s="69"/>
      <c r="LNC4" s="69"/>
      <c r="LND4" s="69"/>
      <c r="LNE4" s="69"/>
      <c r="LNF4" s="69"/>
      <c r="LNG4" s="69"/>
      <c r="LNH4" s="69"/>
      <c r="LNI4" s="69"/>
      <c r="LNJ4" s="69"/>
      <c r="LNK4" s="69"/>
      <c r="LNL4" s="69"/>
      <c r="LNM4" s="69"/>
      <c r="LNN4" s="69"/>
      <c r="LNO4" s="69"/>
      <c r="LNP4" s="69"/>
      <c r="LNQ4" s="69"/>
      <c r="LNR4" s="69"/>
      <c r="LNS4" s="69"/>
      <c r="LNT4" s="69"/>
      <c r="LNU4" s="69"/>
      <c r="LNV4" s="69"/>
      <c r="LNW4" s="69"/>
      <c r="LNX4" s="69"/>
      <c r="LNY4" s="69"/>
      <c r="LNZ4" s="69"/>
      <c r="LOA4" s="69"/>
      <c r="LOB4" s="69"/>
      <c r="LOC4" s="69"/>
      <c r="LOD4" s="69"/>
      <c r="LOE4" s="69"/>
      <c r="LOF4" s="69"/>
      <c r="LOG4" s="69"/>
      <c r="LOH4" s="69"/>
      <c r="LOI4" s="69"/>
      <c r="LOJ4" s="69"/>
      <c r="LOK4" s="69"/>
      <c r="LOL4" s="69"/>
      <c r="LOM4" s="69"/>
      <c r="LON4" s="69"/>
      <c r="LOO4" s="69"/>
      <c r="LOP4" s="69"/>
      <c r="LOQ4" s="69"/>
      <c r="LOR4" s="69"/>
      <c r="LOS4" s="69"/>
      <c r="LOT4" s="69"/>
      <c r="LOU4" s="69"/>
      <c r="LOV4" s="69"/>
      <c r="LOW4" s="69"/>
      <c r="LOX4" s="69"/>
      <c r="LOY4" s="69"/>
      <c r="LOZ4" s="69"/>
      <c r="LPA4" s="69"/>
      <c r="LPB4" s="69"/>
      <c r="LPC4" s="69"/>
      <c r="LPD4" s="69"/>
      <c r="LPE4" s="69"/>
      <c r="LPF4" s="69"/>
      <c r="LPG4" s="69"/>
      <c r="LPH4" s="69"/>
      <c r="LPI4" s="69"/>
      <c r="LPJ4" s="69"/>
      <c r="LPK4" s="69"/>
      <c r="LPL4" s="69"/>
      <c r="LPM4" s="69"/>
      <c r="LPN4" s="69"/>
      <c r="LPO4" s="69"/>
      <c r="LPP4" s="69"/>
      <c r="LPQ4" s="69"/>
      <c r="LPR4" s="69"/>
      <c r="LPS4" s="69"/>
      <c r="LPT4" s="69"/>
      <c r="LPU4" s="69"/>
      <c r="LPV4" s="69"/>
      <c r="LPW4" s="69"/>
      <c r="LPX4" s="69"/>
      <c r="LPY4" s="69"/>
      <c r="LPZ4" s="69"/>
      <c r="LQA4" s="69"/>
      <c r="LQB4" s="69"/>
      <c r="LQC4" s="69"/>
      <c r="LQD4" s="69"/>
      <c r="LQE4" s="69"/>
      <c r="LQF4" s="69"/>
      <c r="LQG4" s="69"/>
      <c r="LQH4" s="69"/>
      <c r="LQI4" s="69"/>
      <c r="LQJ4" s="69"/>
      <c r="LQK4" s="69"/>
      <c r="LQL4" s="69"/>
      <c r="LQM4" s="69"/>
      <c r="LQN4" s="69"/>
      <c r="LQO4" s="69"/>
      <c r="LQP4" s="69"/>
      <c r="LQQ4" s="69"/>
      <c r="LQR4" s="69"/>
      <c r="LQS4" s="69"/>
      <c r="LQT4" s="69"/>
      <c r="LQU4" s="69"/>
      <c r="LQV4" s="69"/>
      <c r="LQW4" s="69"/>
      <c r="LQX4" s="69"/>
      <c r="LQY4" s="69"/>
      <c r="LQZ4" s="69"/>
      <c r="LRA4" s="69"/>
      <c r="LRB4" s="69"/>
      <c r="LRC4" s="69"/>
      <c r="LRD4" s="69"/>
      <c r="LRE4" s="69"/>
      <c r="LRF4" s="69"/>
      <c r="LRG4" s="69"/>
      <c r="LRH4" s="69"/>
      <c r="LRI4" s="69"/>
      <c r="LRJ4" s="69"/>
      <c r="LRK4" s="69"/>
      <c r="LRL4" s="69"/>
      <c r="LRM4" s="69"/>
      <c r="LRN4" s="69"/>
      <c r="LRO4" s="69"/>
      <c r="LRP4" s="69"/>
      <c r="LRQ4" s="69"/>
      <c r="LRR4" s="69"/>
      <c r="LRS4" s="69"/>
      <c r="LRT4" s="69"/>
      <c r="LRU4" s="69"/>
      <c r="LRV4" s="69"/>
      <c r="LRW4" s="69"/>
      <c r="LRX4" s="69"/>
      <c r="LRY4" s="69"/>
      <c r="LRZ4" s="69"/>
      <c r="LSA4" s="69"/>
      <c r="LSB4" s="69"/>
      <c r="LSC4" s="69"/>
      <c r="LSD4" s="69"/>
      <c r="LSE4" s="69"/>
      <c r="LSF4" s="69"/>
      <c r="LSG4" s="69"/>
      <c r="LSH4" s="69"/>
      <c r="LSI4" s="69"/>
      <c r="LSJ4" s="69"/>
      <c r="LSK4" s="69"/>
      <c r="LSL4" s="69"/>
      <c r="LSM4" s="69"/>
      <c r="LSN4" s="69"/>
      <c r="LSO4" s="69"/>
      <c r="LSP4" s="69"/>
      <c r="LSQ4" s="69"/>
      <c r="LSR4" s="69"/>
      <c r="LSS4" s="69"/>
      <c r="LST4" s="69"/>
      <c r="LSU4" s="69"/>
      <c r="LSV4" s="69"/>
      <c r="LSW4" s="69"/>
      <c r="LSX4" s="69"/>
      <c r="LSY4" s="69"/>
      <c r="LSZ4" s="69"/>
      <c r="LTA4" s="69"/>
      <c r="LTB4" s="69"/>
      <c r="LTC4" s="69"/>
      <c r="LTD4" s="69"/>
      <c r="LTE4" s="69"/>
      <c r="LTF4" s="69"/>
      <c r="LTG4" s="69"/>
      <c r="LTH4" s="69"/>
      <c r="LTI4" s="69"/>
      <c r="LTJ4" s="69"/>
      <c r="LTK4" s="69"/>
      <c r="LTL4" s="69"/>
      <c r="LTM4" s="69"/>
      <c r="LTN4" s="69"/>
      <c r="LTO4" s="69"/>
      <c r="LTP4" s="69"/>
      <c r="LTQ4" s="69"/>
      <c r="LTR4" s="69"/>
      <c r="LTS4" s="69"/>
      <c r="LTT4" s="69"/>
      <c r="LTU4" s="69"/>
      <c r="LTV4" s="69"/>
      <c r="LTW4" s="69"/>
      <c r="LTX4" s="69"/>
      <c r="LTY4" s="69"/>
      <c r="LTZ4" s="69"/>
      <c r="LUA4" s="69"/>
      <c r="LUB4" s="69"/>
      <c r="LUC4" s="69"/>
      <c r="LUD4" s="69"/>
      <c r="LUE4" s="69"/>
      <c r="LUF4" s="69"/>
      <c r="LUG4" s="69"/>
      <c r="LUH4" s="69"/>
      <c r="LUI4" s="69"/>
      <c r="LUJ4" s="69"/>
      <c r="LUK4" s="69"/>
      <c r="LUL4" s="69"/>
      <c r="LUM4" s="69"/>
      <c r="LUN4" s="69"/>
      <c r="LUO4" s="69"/>
      <c r="LUP4" s="69"/>
      <c r="LUQ4" s="69"/>
      <c r="LUR4" s="69"/>
      <c r="LUS4" s="69"/>
      <c r="LUT4" s="69"/>
      <c r="LUU4" s="69"/>
      <c r="LUV4" s="69"/>
      <c r="LUW4" s="69"/>
      <c r="LUX4" s="69"/>
      <c r="LUY4" s="69"/>
      <c r="LUZ4" s="69"/>
      <c r="LVA4" s="69"/>
      <c r="LVB4" s="69"/>
      <c r="LVC4" s="69"/>
      <c r="LVD4" s="69"/>
      <c r="LVE4" s="69"/>
      <c r="LVF4" s="69"/>
      <c r="LVG4" s="69"/>
      <c r="LVH4" s="69"/>
      <c r="LVI4" s="69"/>
      <c r="LVJ4" s="69"/>
      <c r="LVK4" s="69"/>
      <c r="LVL4" s="69"/>
      <c r="LVM4" s="69"/>
      <c r="LVN4" s="69"/>
      <c r="LVO4" s="69"/>
      <c r="LVP4" s="69"/>
      <c r="LVQ4" s="69"/>
      <c r="LVR4" s="69"/>
      <c r="LVS4" s="69"/>
      <c r="LVT4" s="69"/>
      <c r="LVU4" s="69"/>
      <c r="LVV4" s="69"/>
      <c r="LVW4" s="69"/>
      <c r="LVX4" s="69"/>
      <c r="LVY4" s="69"/>
      <c r="LVZ4" s="69"/>
      <c r="LWA4" s="69"/>
      <c r="LWB4" s="69"/>
      <c r="LWC4" s="69"/>
      <c r="LWD4" s="69"/>
      <c r="LWE4" s="69"/>
      <c r="LWF4" s="69"/>
      <c r="LWG4" s="69"/>
      <c r="LWH4" s="69"/>
      <c r="LWI4" s="69"/>
      <c r="LWJ4" s="69"/>
      <c r="LWK4" s="69"/>
      <c r="LWL4" s="69"/>
      <c r="LWM4" s="69"/>
      <c r="LWN4" s="69"/>
      <c r="LWO4" s="69"/>
      <c r="LWP4" s="69"/>
      <c r="LWQ4" s="69"/>
      <c r="LWR4" s="69"/>
      <c r="LWS4" s="69"/>
      <c r="LWT4" s="69"/>
      <c r="LWU4" s="69"/>
      <c r="LWV4" s="69"/>
      <c r="LWW4" s="69"/>
      <c r="LWX4" s="69"/>
      <c r="LWY4" s="69"/>
      <c r="LWZ4" s="69"/>
      <c r="LXA4" s="69"/>
      <c r="LXB4" s="69"/>
      <c r="LXC4" s="69"/>
      <c r="LXD4" s="69"/>
      <c r="LXE4" s="69"/>
      <c r="LXF4" s="69"/>
      <c r="LXG4" s="69"/>
      <c r="LXH4" s="69"/>
      <c r="LXI4" s="69"/>
      <c r="LXJ4" s="69"/>
      <c r="LXK4" s="69"/>
      <c r="LXL4" s="69"/>
      <c r="LXM4" s="69"/>
      <c r="LXN4" s="69"/>
      <c r="LXO4" s="69"/>
      <c r="LXP4" s="69"/>
      <c r="LXQ4" s="69"/>
      <c r="LXR4" s="69"/>
      <c r="LXS4" s="69"/>
      <c r="LXT4" s="69"/>
      <c r="LXU4" s="69"/>
      <c r="LXV4" s="69"/>
      <c r="LXW4" s="69"/>
      <c r="LXX4" s="69"/>
      <c r="LXY4" s="69"/>
      <c r="LXZ4" s="69"/>
      <c r="LYA4" s="69"/>
      <c r="LYB4" s="69"/>
      <c r="LYC4" s="69"/>
      <c r="LYD4" s="69"/>
      <c r="LYE4" s="69"/>
      <c r="LYF4" s="69"/>
      <c r="LYG4" s="69"/>
      <c r="LYH4" s="69"/>
      <c r="LYI4" s="69"/>
      <c r="LYJ4" s="69"/>
      <c r="LYK4" s="69"/>
      <c r="LYL4" s="69"/>
      <c r="LYM4" s="69"/>
      <c r="LYN4" s="69"/>
      <c r="LYO4" s="69"/>
      <c r="LYP4" s="69"/>
      <c r="LYQ4" s="69"/>
      <c r="LYR4" s="69"/>
      <c r="LYS4" s="69"/>
      <c r="LYT4" s="69"/>
      <c r="LYU4" s="69"/>
      <c r="LYV4" s="69"/>
      <c r="LYW4" s="69"/>
      <c r="LYX4" s="69"/>
      <c r="LYY4" s="69"/>
      <c r="LYZ4" s="69"/>
      <c r="LZA4" s="69"/>
      <c r="LZB4" s="69"/>
      <c r="LZC4" s="69"/>
      <c r="LZD4" s="69"/>
      <c r="LZE4" s="69"/>
      <c r="LZF4" s="69"/>
      <c r="LZG4" s="69"/>
      <c r="LZH4" s="69"/>
      <c r="LZI4" s="69"/>
      <c r="LZJ4" s="69"/>
      <c r="LZK4" s="69"/>
      <c r="LZL4" s="69"/>
      <c r="LZM4" s="69"/>
      <c r="LZN4" s="69"/>
      <c r="LZO4" s="69"/>
      <c r="LZP4" s="69"/>
      <c r="LZQ4" s="69"/>
      <c r="LZR4" s="69"/>
      <c r="LZS4" s="69"/>
      <c r="LZT4" s="69"/>
      <c r="LZU4" s="69"/>
      <c r="LZV4" s="69"/>
      <c r="LZW4" s="69"/>
      <c r="LZX4" s="69"/>
      <c r="LZY4" s="69"/>
      <c r="LZZ4" s="69"/>
      <c r="MAA4" s="69"/>
      <c r="MAB4" s="69"/>
      <c r="MAC4" s="69"/>
      <c r="MAD4" s="69"/>
      <c r="MAE4" s="69"/>
      <c r="MAF4" s="69"/>
      <c r="MAG4" s="69"/>
      <c r="MAH4" s="69"/>
      <c r="MAI4" s="69"/>
      <c r="MAJ4" s="69"/>
      <c r="MAK4" s="69"/>
      <c r="MAL4" s="69"/>
      <c r="MAM4" s="69"/>
      <c r="MAN4" s="69"/>
      <c r="MAO4" s="69"/>
      <c r="MAP4" s="69"/>
      <c r="MAQ4" s="69"/>
      <c r="MAR4" s="69"/>
      <c r="MAS4" s="69"/>
      <c r="MAT4" s="69"/>
      <c r="MAU4" s="69"/>
      <c r="MAV4" s="69"/>
      <c r="MAW4" s="69"/>
      <c r="MAX4" s="69"/>
      <c r="MAY4" s="69"/>
      <c r="MAZ4" s="69"/>
      <c r="MBA4" s="69"/>
      <c r="MBB4" s="69"/>
      <c r="MBC4" s="69"/>
      <c r="MBD4" s="69"/>
      <c r="MBE4" s="69"/>
      <c r="MBF4" s="69"/>
      <c r="MBG4" s="69"/>
      <c r="MBH4" s="69"/>
      <c r="MBI4" s="69"/>
      <c r="MBJ4" s="69"/>
      <c r="MBK4" s="69"/>
      <c r="MBL4" s="69"/>
      <c r="MBM4" s="69"/>
      <c r="MBN4" s="69"/>
      <c r="MBO4" s="69"/>
      <c r="MBP4" s="69"/>
      <c r="MBQ4" s="69"/>
      <c r="MBR4" s="69"/>
      <c r="MBS4" s="69"/>
      <c r="MBT4" s="69"/>
      <c r="MBU4" s="69"/>
      <c r="MBV4" s="69"/>
      <c r="MBW4" s="69"/>
      <c r="MBX4" s="69"/>
      <c r="MBY4" s="69"/>
      <c r="MBZ4" s="69"/>
      <c r="MCA4" s="69"/>
      <c r="MCB4" s="69"/>
      <c r="MCC4" s="69"/>
      <c r="MCD4" s="69"/>
      <c r="MCE4" s="69"/>
      <c r="MCF4" s="69"/>
      <c r="MCG4" s="69"/>
      <c r="MCH4" s="69"/>
      <c r="MCI4" s="69"/>
      <c r="MCJ4" s="69"/>
      <c r="MCK4" s="69"/>
      <c r="MCL4" s="69"/>
      <c r="MCM4" s="69"/>
      <c r="MCN4" s="69"/>
      <c r="MCO4" s="69"/>
      <c r="MCP4" s="69"/>
      <c r="MCQ4" s="69"/>
      <c r="MCR4" s="69"/>
      <c r="MCS4" s="69"/>
      <c r="MCT4" s="69"/>
      <c r="MCU4" s="69"/>
      <c r="MCV4" s="69"/>
      <c r="MCW4" s="69"/>
      <c r="MCX4" s="69"/>
      <c r="MCY4" s="69"/>
      <c r="MCZ4" s="69"/>
      <c r="MDA4" s="69"/>
      <c r="MDB4" s="69"/>
      <c r="MDC4" s="69"/>
      <c r="MDD4" s="69"/>
      <c r="MDE4" s="69"/>
      <c r="MDF4" s="69"/>
      <c r="MDG4" s="69"/>
      <c r="MDH4" s="69"/>
      <c r="MDI4" s="69"/>
      <c r="MDJ4" s="69"/>
      <c r="MDK4" s="69"/>
      <c r="MDL4" s="69"/>
      <c r="MDM4" s="69"/>
      <c r="MDN4" s="69"/>
      <c r="MDO4" s="69"/>
      <c r="MDP4" s="69"/>
      <c r="MDQ4" s="69"/>
      <c r="MDR4" s="69"/>
      <c r="MDS4" s="69"/>
      <c r="MDT4" s="69"/>
      <c r="MDU4" s="69"/>
      <c r="MDV4" s="69"/>
      <c r="MDW4" s="69"/>
      <c r="MDX4" s="69"/>
      <c r="MDY4" s="69"/>
      <c r="MDZ4" s="69"/>
      <c r="MEA4" s="69"/>
      <c r="MEB4" s="69"/>
      <c r="MEC4" s="69"/>
      <c r="MED4" s="69"/>
      <c r="MEE4" s="69"/>
      <c r="MEF4" s="69"/>
      <c r="MEG4" s="69"/>
      <c r="MEH4" s="69"/>
      <c r="MEI4" s="69"/>
      <c r="MEJ4" s="69"/>
      <c r="MEK4" s="69"/>
      <c r="MEL4" s="69"/>
      <c r="MEM4" s="69"/>
      <c r="MEN4" s="69"/>
      <c r="MEO4" s="69"/>
      <c r="MEP4" s="69"/>
      <c r="MEQ4" s="69"/>
      <c r="MER4" s="69"/>
      <c r="MES4" s="69"/>
      <c r="MET4" s="69"/>
      <c r="MEU4" s="69"/>
      <c r="MEV4" s="69"/>
      <c r="MEW4" s="69"/>
      <c r="MEX4" s="69"/>
      <c r="MEY4" s="69"/>
      <c r="MEZ4" s="69"/>
      <c r="MFA4" s="69"/>
      <c r="MFB4" s="69"/>
      <c r="MFC4" s="69"/>
      <c r="MFD4" s="69"/>
      <c r="MFE4" s="69"/>
      <c r="MFF4" s="69"/>
      <c r="MFG4" s="69"/>
      <c r="MFH4" s="69"/>
      <c r="MFI4" s="69"/>
      <c r="MFJ4" s="69"/>
      <c r="MFK4" s="69"/>
      <c r="MFL4" s="69"/>
      <c r="MFM4" s="69"/>
      <c r="MFN4" s="69"/>
      <c r="MFO4" s="69"/>
      <c r="MFP4" s="69"/>
      <c r="MFQ4" s="69"/>
      <c r="MFR4" s="69"/>
      <c r="MFS4" s="69"/>
      <c r="MFT4" s="69"/>
      <c r="MFU4" s="69"/>
      <c r="MFV4" s="69"/>
      <c r="MFW4" s="69"/>
      <c r="MFX4" s="69"/>
      <c r="MFY4" s="69"/>
      <c r="MFZ4" s="69"/>
      <c r="MGA4" s="69"/>
      <c r="MGB4" s="69"/>
      <c r="MGC4" s="69"/>
      <c r="MGD4" s="69"/>
      <c r="MGE4" s="69"/>
      <c r="MGF4" s="69"/>
      <c r="MGG4" s="69"/>
      <c r="MGH4" s="69"/>
      <c r="MGI4" s="69"/>
      <c r="MGJ4" s="69"/>
      <c r="MGK4" s="69"/>
      <c r="MGL4" s="69"/>
      <c r="MGM4" s="69"/>
      <c r="MGN4" s="69"/>
      <c r="MGO4" s="69"/>
      <c r="MGP4" s="69"/>
      <c r="MGQ4" s="69"/>
      <c r="MGR4" s="69"/>
      <c r="MGS4" s="69"/>
      <c r="MGT4" s="69"/>
      <c r="MGU4" s="69"/>
      <c r="MGV4" s="69"/>
      <c r="MGW4" s="69"/>
      <c r="MGX4" s="69"/>
      <c r="MGY4" s="69"/>
      <c r="MGZ4" s="69"/>
      <c r="MHA4" s="69"/>
      <c r="MHB4" s="69"/>
      <c r="MHC4" s="69"/>
      <c r="MHD4" s="69"/>
      <c r="MHE4" s="69"/>
      <c r="MHF4" s="69"/>
      <c r="MHG4" s="69"/>
      <c r="MHH4" s="69"/>
      <c r="MHI4" s="69"/>
      <c r="MHJ4" s="69"/>
      <c r="MHK4" s="69"/>
      <c r="MHL4" s="69"/>
      <c r="MHM4" s="69"/>
      <c r="MHN4" s="69"/>
      <c r="MHO4" s="69"/>
      <c r="MHP4" s="69"/>
      <c r="MHQ4" s="69"/>
      <c r="MHR4" s="69"/>
      <c r="MHS4" s="69"/>
      <c r="MHT4" s="69"/>
      <c r="MHU4" s="69"/>
      <c r="MHV4" s="69"/>
      <c r="MHW4" s="69"/>
      <c r="MHX4" s="69"/>
      <c r="MHY4" s="69"/>
      <c r="MHZ4" s="69"/>
      <c r="MIA4" s="69"/>
      <c r="MIB4" s="69"/>
      <c r="MIC4" s="69"/>
      <c r="MID4" s="69"/>
      <c r="MIE4" s="69"/>
      <c r="MIF4" s="69"/>
      <c r="MIG4" s="69"/>
      <c r="MIH4" s="69"/>
      <c r="MII4" s="69"/>
      <c r="MIJ4" s="69"/>
      <c r="MIK4" s="69"/>
      <c r="MIL4" s="69"/>
      <c r="MIM4" s="69"/>
      <c r="MIN4" s="69"/>
      <c r="MIO4" s="69"/>
      <c r="MIP4" s="69"/>
      <c r="MIQ4" s="69"/>
      <c r="MIR4" s="69"/>
      <c r="MIS4" s="69"/>
      <c r="MIT4" s="69"/>
      <c r="MIU4" s="69"/>
      <c r="MIV4" s="69"/>
      <c r="MIW4" s="69"/>
      <c r="MIX4" s="69"/>
      <c r="MIY4" s="69"/>
      <c r="MIZ4" s="69"/>
      <c r="MJA4" s="69"/>
      <c r="MJB4" s="69"/>
      <c r="MJC4" s="69"/>
      <c r="MJD4" s="69"/>
      <c r="MJE4" s="69"/>
      <c r="MJF4" s="69"/>
      <c r="MJG4" s="69"/>
      <c r="MJH4" s="69"/>
      <c r="MJI4" s="69"/>
      <c r="MJJ4" s="69"/>
      <c r="MJK4" s="69"/>
      <c r="MJL4" s="69"/>
      <c r="MJM4" s="69"/>
      <c r="MJN4" s="69"/>
      <c r="MJO4" s="69"/>
      <c r="MJP4" s="69"/>
      <c r="MJQ4" s="69"/>
      <c r="MJR4" s="69"/>
      <c r="MJS4" s="69"/>
      <c r="MJT4" s="69"/>
      <c r="MJU4" s="69"/>
      <c r="MJV4" s="69"/>
      <c r="MJW4" s="69"/>
      <c r="MJX4" s="69"/>
      <c r="MJY4" s="69"/>
      <c r="MJZ4" s="69"/>
      <c r="MKA4" s="69"/>
      <c r="MKB4" s="69"/>
      <c r="MKC4" s="69"/>
      <c r="MKD4" s="69"/>
      <c r="MKE4" s="69"/>
      <c r="MKF4" s="69"/>
      <c r="MKG4" s="69"/>
      <c r="MKH4" s="69"/>
      <c r="MKI4" s="69"/>
      <c r="MKJ4" s="69"/>
      <c r="MKK4" s="69"/>
      <c r="MKL4" s="69"/>
      <c r="MKM4" s="69"/>
      <c r="MKN4" s="69"/>
      <c r="MKO4" s="69"/>
      <c r="MKP4" s="69"/>
      <c r="MKQ4" s="69"/>
      <c r="MKR4" s="69"/>
      <c r="MKS4" s="69"/>
      <c r="MKT4" s="69"/>
      <c r="MKU4" s="69"/>
      <c r="MKV4" s="69"/>
      <c r="MKW4" s="69"/>
      <c r="MKX4" s="69"/>
      <c r="MKY4" s="69"/>
      <c r="MKZ4" s="69"/>
      <c r="MLA4" s="69"/>
      <c r="MLB4" s="69"/>
      <c r="MLC4" s="69"/>
      <c r="MLD4" s="69"/>
      <c r="MLE4" s="69"/>
      <c r="MLF4" s="69"/>
      <c r="MLG4" s="69"/>
      <c r="MLH4" s="69"/>
      <c r="MLI4" s="69"/>
      <c r="MLJ4" s="69"/>
      <c r="MLK4" s="69"/>
      <c r="MLL4" s="69"/>
      <c r="MLM4" s="69"/>
      <c r="MLN4" s="69"/>
      <c r="MLO4" s="69"/>
      <c r="MLP4" s="69"/>
      <c r="MLQ4" s="69"/>
      <c r="MLR4" s="69"/>
      <c r="MLS4" s="69"/>
      <c r="MLT4" s="69"/>
      <c r="MLU4" s="69"/>
      <c r="MLV4" s="69"/>
      <c r="MLW4" s="69"/>
      <c r="MLX4" s="69"/>
      <c r="MLY4" s="69"/>
      <c r="MLZ4" s="69"/>
      <c r="MMA4" s="69"/>
      <c r="MMB4" s="69"/>
      <c r="MMC4" s="69"/>
      <c r="MMD4" s="69"/>
      <c r="MME4" s="69"/>
      <c r="MMF4" s="69"/>
      <c r="MMG4" s="69"/>
      <c r="MMH4" s="69"/>
      <c r="MMI4" s="69"/>
      <c r="MMJ4" s="69"/>
      <c r="MMK4" s="69"/>
      <c r="MML4" s="69"/>
      <c r="MMM4" s="69"/>
      <c r="MMN4" s="69"/>
      <c r="MMO4" s="69"/>
      <c r="MMP4" s="69"/>
      <c r="MMQ4" s="69"/>
      <c r="MMR4" s="69"/>
      <c r="MMS4" s="69"/>
      <c r="MMT4" s="69"/>
      <c r="MMU4" s="69"/>
      <c r="MMV4" s="69"/>
      <c r="MMW4" s="69"/>
      <c r="MMX4" s="69"/>
      <c r="MMY4" s="69"/>
      <c r="MMZ4" s="69"/>
      <c r="MNA4" s="69"/>
      <c r="MNB4" s="69"/>
      <c r="MNC4" s="69"/>
      <c r="MND4" s="69"/>
      <c r="MNE4" s="69"/>
      <c r="MNF4" s="69"/>
      <c r="MNG4" s="69"/>
      <c r="MNH4" s="69"/>
      <c r="MNI4" s="69"/>
      <c r="MNJ4" s="69"/>
      <c r="MNK4" s="69"/>
      <c r="MNL4" s="69"/>
      <c r="MNM4" s="69"/>
      <c r="MNN4" s="69"/>
      <c r="MNO4" s="69"/>
      <c r="MNP4" s="69"/>
      <c r="MNQ4" s="69"/>
      <c r="MNR4" s="69"/>
      <c r="MNS4" s="69"/>
      <c r="MNT4" s="69"/>
      <c r="MNU4" s="69"/>
      <c r="MNV4" s="69"/>
      <c r="MNW4" s="69"/>
      <c r="MNX4" s="69"/>
      <c r="MNY4" s="69"/>
      <c r="MNZ4" s="69"/>
      <c r="MOA4" s="69"/>
      <c r="MOB4" s="69"/>
      <c r="MOC4" s="69"/>
      <c r="MOD4" s="69"/>
      <c r="MOE4" s="69"/>
      <c r="MOF4" s="69"/>
      <c r="MOG4" s="69"/>
      <c r="MOH4" s="69"/>
      <c r="MOI4" s="69"/>
      <c r="MOJ4" s="69"/>
      <c r="MOK4" s="69"/>
      <c r="MOL4" s="69"/>
      <c r="MOM4" s="69"/>
      <c r="MON4" s="69"/>
      <c r="MOO4" s="69"/>
      <c r="MOP4" s="69"/>
      <c r="MOQ4" s="69"/>
      <c r="MOR4" s="69"/>
      <c r="MOS4" s="69"/>
      <c r="MOT4" s="69"/>
      <c r="MOU4" s="69"/>
      <c r="MOV4" s="69"/>
      <c r="MOW4" s="69"/>
      <c r="MOX4" s="69"/>
      <c r="MOY4" s="69"/>
      <c r="MOZ4" s="69"/>
      <c r="MPA4" s="69"/>
      <c r="MPB4" s="69"/>
      <c r="MPC4" s="69"/>
      <c r="MPD4" s="69"/>
      <c r="MPE4" s="69"/>
      <c r="MPF4" s="69"/>
      <c r="MPG4" s="69"/>
      <c r="MPH4" s="69"/>
      <c r="MPI4" s="69"/>
      <c r="MPJ4" s="69"/>
      <c r="MPK4" s="69"/>
      <c r="MPL4" s="69"/>
      <c r="MPM4" s="69"/>
      <c r="MPN4" s="69"/>
      <c r="MPO4" s="69"/>
      <c r="MPP4" s="69"/>
      <c r="MPQ4" s="69"/>
      <c r="MPR4" s="69"/>
      <c r="MPS4" s="69"/>
      <c r="MPT4" s="69"/>
      <c r="MPU4" s="69"/>
      <c r="MPV4" s="69"/>
      <c r="MPW4" s="69"/>
      <c r="MPX4" s="69"/>
      <c r="MPY4" s="69"/>
      <c r="MPZ4" s="69"/>
      <c r="MQA4" s="69"/>
      <c r="MQB4" s="69"/>
      <c r="MQC4" s="69"/>
      <c r="MQD4" s="69"/>
      <c r="MQE4" s="69"/>
      <c r="MQF4" s="69"/>
      <c r="MQG4" s="69"/>
      <c r="MQH4" s="69"/>
      <c r="MQI4" s="69"/>
      <c r="MQJ4" s="69"/>
      <c r="MQK4" s="69"/>
      <c r="MQL4" s="69"/>
      <c r="MQM4" s="69"/>
      <c r="MQN4" s="69"/>
      <c r="MQO4" s="69"/>
      <c r="MQP4" s="69"/>
      <c r="MQQ4" s="69"/>
      <c r="MQR4" s="69"/>
      <c r="MQS4" s="69"/>
      <c r="MQT4" s="69"/>
      <c r="MQU4" s="69"/>
      <c r="MQV4" s="69"/>
      <c r="MQW4" s="69"/>
      <c r="MQX4" s="69"/>
      <c r="MQY4" s="69"/>
      <c r="MQZ4" s="69"/>
      <c r="MRA4" s="69"/>
      <c r="MRB4" s="69"/>
      <c r="MRC4" s="69"/>
      <c r="MRD4" s="69"/>
      <c r="MRE4" s="69"/>
      <c r="MRF4" s="69"/>
      <c r="MRG4" s="69"/>
      <c r="MRH4" s="69"/>
      <c r="MRI4" s="69"/>
      <c r="MRJ4" s="69"/>
      <c r="MRK4" s="69"/>
      <c r="MRL4" s="69"/>
      <c r="MRM4" s="69"/>
      <c r="MRN4" s="69"/>
      <c r="MRO4" s="69"/>
      <c r="MRP4" s="69"/>
      <c r="MRQ4" s="69"/>
      <c r="MRR4" s="69"/>
      <c r="MRS4" s="69"/>
      <c r="MRT4" s="69"/>
      <c r="MRU4" s="69"/>
      <c r="MRV4" s="69"/>
      <c r="MRW4" s="69"/>
      <c r="MRX4" s="69"/>
      <c r="MRY4" s="69"/>
      <c r="MRZ4" s="69"/>
      <c r="MSA4" s="69"/>
      <c r="MSB4" s="69"/>
      <c r="MSC4" s="69"/>
      <c r="MSD4" s="69"/>
      <c r="MSE4" s="69"/>
      <c r="MSF4" s="69"/>
      <c r="MSG4" s="69"/>
      <c r="MSH4" s="69"/>
      <c r="MSI4" s="69"/>
      <c r="MSJ4" s="69"/>
      <c r="MSK4" s="69"/>
      <c r="MSL4" s="69"/>
      <c r="MSM4" s="69"/>
      <c r="MSN4" s="69"/>
      <c r="MSO4" s="69"/>
      <c r="MSP4" s="69"/>
      <c r="MSQ4" s="69"/>
      <c r="MSR4" s="69"/>
      <c r="MSS4" s="69"/>
      <c r="MST4" s="69"/>
      <c r="MSU4" s="69"/>
      <c r="MSV4" s="69"/>
      <c r="MSW4" s="69"/>
      <c r="MSX4" s="69"/>
      <c r="MSY4" s="69"/>
      <c r="MSZ4" s="69"/>
      <c r="MTA4" s="69"/>
      <c r="MTB4" s="69"/>
      <c r="MTC4" s="69"/>
      <c r="MTD4" s="69"/>
      <c r="MTE4" s="69"/>
      <c r="MTF4" s="69"/>
      <c r="MTG4" s="69"/>
      <c r="MTH4" s="69"/>
      <c r="MTI4" s="69"/>
      <c r="MTJ4" s="69"/>
      <c r="MTK4" s="69"/>
      <c r="MTL4" s="69"/>
      <c r="MTM4" s="69"/>
      <c r="MTN4" s="69"/>
      <c r="MTO4" s="69"/>
      <c r="MTP4" s="69"/>
      <c r="MTQ4" s="69"/>
      <c r="MTR4" s="69"/>
      <c r="MTS4" s="69"/>
      <c r="MTT4" s="69"/>
      <c r="MTU4" s="69"/>
      <c r="MTV4" s="69"/>
      <c r="MTW4" s="69"/>
      <c r="MTX4" s="69"/>
      <c r="MTY4" s="69"/>
      <c r="MTZ4" s="69"/>
      <c r="MUA4" s="69"/>
      <c r="MUB4" s="69"/>
      <c r="MUC4" s="69"/>
      <c r="MUD4" s="69"/>
      <c r="MUE4" s="69"/>
      <c r="MUF4" s="69"/>
      <c r="MUG4" s="69"/>
      <c r="MUH4" s="69"/>
      <c r="MUI4" s="69"/>
      <c r="MUJ4" s="69"/>
      <c r="MUK4" s="69"/>
      <c r="MUL4" s="69"/>
      <c r="MUM4" s="69"/>
      <c r="MUN4" s="69"/>
      <c r="MUO4" s="69"/>
      <c r="MUP4" s="69"/>
      <c r="MUQ4" s="69"/>
      <c r="MUR4" s="69"/>
      <c r="MUS4" s="69"/>
      <c r="MUT4" s="69"/>
      <c r="MUU4" s="69"/>
      <c r="MUV4" s="69"/>
      <c r="MUW4" s="69"/>
      <c r="MUX4" s="69"/>
      <c r="MUY4" s="69"/>
      <c r="MUZ4" s="69"/>
      <c r="MVA4" s="69"/>
      <c r="MVB4" s="69"/>
      <c r="MVC4" s="69"/>
      <c r="MVD4" s="69"/>
      <c r="MVE4" s="69"/>
      <c r="MVF4" s="69"/>
      <c r="MVG4" s="69"/>
      <c r="MVH4" s="69"/>
      <c r="MVI4" s="69"/>
      <c r="MVJ4" s="69"/>
      <c r="MVK4" s="69"/>
      <c r="MVL4" s="69"/>
      <c r="MVM4" s="69"/>
      <c r="MVN4" s="69"/>
      <c r="MVO4" s="69"/>
      <c r="MVP4" s="69"/>
      <c r="MVQ4" s="69"/>
      <c r="MVR4" s="69"/>
      <c r="MVS4" s="69"/>
      <c r="MVT4" s="69"/>
      <c r="MVU4" s="69"/>
      <c r="MVV4" s="69"/>
      <c r="MVW4" s="69"/>
      <c r="MVX4" s="69"/>
      <c r="MVY4" s="69"/>
      <c r="MVZ4" s="69"/>
      <c r="MWA4" s="69"/>
      <c r="MWB4" s="69"/>
      <c r="MWC4" s="69"/>
      <c r="MWD4" s="69"/>
      <c r="MWE4" s="69"/>
      <c r="MWF4" s="69"/>
      <c r="MWG4" s="69"/>
      <c r="MWH4" s="69"/>
      <c r="MWI4" s="69"/>
      <c r="MWJ4" s="69"/>
      <c r="MWK4" s="69"/>
      <c r="MWL4" s="69"/>
      <c r="MWM4" s="69"/>
      <c r="MWN4" s="69"/>
      <c r="MWO4" s="69"/>
      <c r="MWP4" s="69"/>
      <c r="MWQ4" s="69"/>
      <c r="MWR4" s="69"/>
      <c r="MWS4" s="69"/>
      <c r="MWT4" s="69"/>
      <c r="MWU4" s="69"/>
      <c r="MWV4" s="69"/>
      <c r="MWW4" s="69"/>
      <c r="MWX4" s="69"/>
      <c r="MWY4" s="69"/>
      <c r="MWZ4" s="69"/>
      <c r="MXA4" s="69"/>
      <c r="MXB4" s="69"/>
      <c r="MXC4" s="69"/>
      <c r="MXD4" s="69"/>
      <c r="MXE4" s="69"/>
      <c r="MXF4" s="69"/>
      <c r="MXG4" s="69"/>
      <c r="MXH4" s="69"/>
      <c r="MXI4" s="69"/>
      <c r="MXJ4" s="69"/>
      <c r="MXK4" s="69"/>
      <c r="MXL4" s="69"/>
      <c r="MXM4" s="69"/>
      <c r="MXN4" s="69"/>
      <c r="MXO4" s="69"/>
      <c r="MXP4" s="69"/>
      <c r="MXQ4" s="69"/>
      <c r="MXR4" s="69"/>
      <c r="MXS4" s="69"/>
      <c r="MXT4" s="69"/>
      <c r="MXU4" s="69"/>
      <c r="MXV4" s="69"/>
      <c r="MXW4" s="69"/>
      <c r="MXX4" s="69"/>
      <c r="MXY4" s="69"/>
      <c r="MXZ4" s="69"/>
      <c r="MYA4" s="69"/>
      <c r="MYB4" s="69"/>
      <c r="MYC4" s="69"/>
      <c r="MYD4" s="69"/>
      <c r="MYE4" s="69"/>
      <c r="MYF4" s="69"/>
      <c r="MYG4" s="69"/>
      <c r="MYH4" s="69"/>
      <c r="MYI4" s="69"/>
      <c r="MYJ4" s="69"/>
      <c r="MYK4" s="69"/>
      <c r="MYL4" s="69"/>
      <c r="MYM4" s="69"/>
      <c r="MYN4" s="69"/>
      <c r="MYO4" s="69"/>
      <c r="MYP4" s="69"/>
      <c r="MYQ4" s="69"/>
      <c r="MYR4" s="69"/>
      <c r="MYS4" s="69"/>
      <c r="MYT4" s="69"/>
      <c r="MYU4" s="69"/>
      <c r="MYV4" s="69"/>
      <c r="MYW4" s="69"/>
      <c r="MYX4" s="69"/>
      <c r="MYY4" s="69"/>
      <c r="MYZ4" s="69"/>
      <c r="MZA4" s="69"/>
      <c r="MZB4" s="69"/>
      <c r="MZC4" s="69"/>
      <c r="MZD4" s="69"/>
      <c r="MZE4" s="69"/>
      <c r="MZF4" s="69"/>
      <c r="MZG4" s="69"/>
      <c r="MZH4" s="69"/>
      <c r="MZI4" s="69"/>
      <c r="MZJ4" s="69"/>
      <c r="MZK4" s="69"/>
      <c r="MZL4" s="69"/>
      <c r="MZM4" s="69"/>
      <c r="MZN4" s="69"/>
      <c r="MZO4" s="69"/>
      <c r="MZP4" s="69"/>
      <c r="MZQ4" s="69"/>
      <c r="MZR4" s="69"/>
      <c r="MZS4" s="69"/>
      <c r="MZT4" s="69"/>
      <c r="MZU4" s="69"/>
      <c r="MZV4" s="69"/>
      <c r="MZW4" s="69"/>
      <c r="MZX4" s="69"/>
      <c r="MZY4" s="69"/>
      <c r="MZZ4" s="69"/>
      <c r="NAA4" s="69"/>
      <c r="NAB4" s="69"/>
      <c r="NAC4" s="69"/>
      <c r="NAD4" s="69"/>
      <c r="NAE4" s="69"/>
      <c r="NAF4" s="69"/>
      <c r="NAG4" s="69"/>
      <c r="NAH4" s="69"/>
      <c r="NAI4" s="69"/>
      <c r="NAJ4" s="69"/>
      <c r="NAK4" s="69"/>
      <c r="NAL4" s="69"/>
      <c r="NAM4" s="69"/>
      <c r="NAN4" s="69"/>
      <c r="NAO4" s="69"/>
      <c r="NAP4" s="69"/>
      <c r="NAQ4" s="69"/>
      <c r="NAR4" s="69"/>
      <c r="NAS4" s="69"/>
      <c r="NAT4" s="69"/>
      <c r="NAU4" s="69"/>
      <c r="NAV4" s="69"/>
      <c r="NAW4" s="69"/>
      <c r="NAX4" s="69"/>
      <c r="NAY4" s="69"/>
      <c r="NAZ4" s="69"/>
      <c r="NBA4" s="69"/>
      <c r="NBB4" s="69"/>
      <c r="NBC4" s="69"/>
      <c r="NBD4" s="69"/>
      <c r="NBE4" s="69"/>
      <c r="NBF4" s="69"/>
      <c r="NBG4" s="69"/>
      <c r="NBH4" s="69"/>
      <c r="NBI4" s="69"/>
      <c r="NBJ4" s="69"/>
      <c r="NBK4" s="69"/>
      <c r="NBL4" s="69"/>
      <c r="NBM4" s="69"/>
      <c r="NBN4" s="69"/>
      <c r="NBO4" s="69"/>
      <c r="NBP4" s="69"/>
      <c r="NBQ4" s="69"/>
      <c r="NBR4" s="69"/>
      <c r="NBS4" s="69"/>
      <c r="NBT4" s="69"/>
      <c r="NBU4" s="69"/>
      <c r="NBV4" s="69"/>
      <c r="NBW4" s="69"/>
      <c r="NBX4" s="69"/>
      <c r="NBY4" s="69"/>
      <c r="NBZ4" s="69"/>
      <c r="NCA4" s="69"/>
      <c r="NCB4" s="69"/>
      <c r="NCC4" s="69"/>
      <c r="NCD4" s="69"/>
      <c r="NCE4" s="69"/>
      <c r="NCF4" s="69"/>
      <c r="NCG4" s="69"/>
      <c r="NCH4" s="69"/>
      <c r="NCI4" s="69"/>
      <c r="NCJ4" s="69"/>
      <c r="NCK4" s="69"/>
      <c r="NCL4" s="69"/>
      <c r="NCM4" s="69"/>
      <c r="NCN4" s="69"/>
      <c r="NCO4" s="69"/>
      <c r="NCP4" s="69"/>
      <c r="NCQ4" s="69"/>
      <c r="NCR4" s="69"/>
      <c r="NCS4" s="69"/>
      <c r="NCT4" s="69"/>
      <c r="NCU4" s="69"/>
      <c r="NCV4" s="69"/>
      <c r="NCW4" s="69"/>
      <c r="NCX4" s="69"/>
      <c r="NCY4" s="69"/>
      <c r="NCZ4" s="69"/>
      <c r="NDA4" s="69"/>
      <c r="NDB4" s="69"/>
      <c r="NDC4" s="69"/>
      <c r="NDD4" s="69"/>
      <c r="NDE4" s="69"/>
      <c r="NDF4" s="69"/>
      <c r="NDG4" s="69"/>
      <c r="NDH4" s="69"/>
      <c r="NDI4" s="69"/>
      <c r="NDJ4" s="69"/>
      <c r="NDK4" s="69"/>
      <c r="NDL4" s="69"/>
      <c r="NDM4" s="69"/>
      <c r="NDN4" s="69"/>
      <c r="NDO4" s="69"/>
      <c r="NDP4" s="69"/>
      <c r="NDQ4" s="69"/>
      <c r="NDR4" s="69"/>
      <c r="NDS4" s="69"/>
      <c r="NDT4" s="69"/>
      <c r="NDU4" s="69"/>
      <c r="NDV4" s="69"/>
      <c r="NDW4" s="69"/>
      <c r="NDX4" s="69"/>
      <c r="NDY4" s="69"/>
      <c r="NDZ4" s="69"/>
      <c r="NEA4" s="69"/>
      <c r="NEB4" s="69"/>
      <c r="NEC4" s="69"/>
      <c r="NED4" s="69"/>
      <c r="NEE4" s="69"/>
      <c r="NEF4" s="69"/>
      <c r="NEG4" s="69"/>
      <c r="NEH4" s="69"/>
      <c r="NEI4" s="69"/>
      <c r="NEJ4" s="69"/>
      <c r="NEK4" s="69"/>
      <c r="NEL4" s="69"/>
      <c r="NEM4" s="69"/>
      <c r="NEN4" s="69"/>
      <c r="NEO4" s="69"/>
      <c r="NEP4" s="69"/>
      <c r="NEQ4" s="69"/>
      <c r="NER4" s="69"/>
      <c r="NES4" s="69"/>
      <c r="NET4" s="69"/>
      <c r="NEU4" s="69"/>
      <c r="NEV4" s="69"/>
      <c r="NEW4" s="69"/>
      <c r="NEX4" s="69"/>
      <c r="NEY4" s="69"/>
      <c r="NEZ4" s="69"/>
      <c r="NFA4" s="69"/>
      <c r="NFB4" s="69"/>
      <c r="NFC4" s="69"/>
      <c r="NFD4" s="69"/>
      <c r="NFE4" s="69"/>
      <c r="NFF4" s="69"/>
      <c r="NFG4" s="69"/>
      <c r="NFH4" s="69"/>
      <c r="NFI4" s="69"/>
      <c r="NFJ4" s="69"/>
      <c r="NFK4" s="69"/>
      <c r="NFL4" s="69"/>
      <c r="NFM4" s="69"/>
      <c r="NFN4" s="69"/>
      <c r="NFO4" s="69"/>
      <c r="NFP4" s="69"/>
      <c r="NFQ4" s="69"/>
      <c r="NFR4" s="69"/>
      <c r="NFS4" s="69"/>
      <c r="NFT4" s="69"/>
      <c r="NFU4" s="69"/>
      <c r="NFV4" s="69"/>
      <c r="NFW4" s="69"/>
      <c r="NFX4" s="69"/>
      <c r="NFY4" s="69"/>
      <c r="NFZ4" s="69"/>
      <c r="NGA4" s="69"/>
      <c r="NGB4" s="69"/>
      <c r="NGC4" s="69"/>
      <c r="NGD4" s="69"/>
      <c r="NGE4" s="69"/>
      <c r="NGF4" s="69"/>
      <c r="NGG4" s="69"/>
      <c r="NGH4" s="69"/>
      <c r="NGI4" s="69"/>
      <c r="NGJ4" s="69"/>
      <c r="NGK4" s="69"/>
      <c r="NGL4" s="69"/>
      <c r="NGM4" s="69"/>
      <c r="NGN4" s="69"/>
      <c r="NGO4" s="69"/>
      <c r="NGP4" s="69"/>
      <c r="NGQ4" s="69"/>
      <c r="NGR4" s="69"/>
      <c r="NGS4" s="69"/>
      <c r="NGT4" s="69"/>
      <c r="NGU4" s="69"/>
      <c r="NGV4" s="69"/>
      <c r="NGW4" s="69"/>
      <c r="NGX4" s="69"/>
      <c r="NGY4" s="69"/>
      <c r="NGZ4" s="69"/>
      <c r="NHA4" s="69"/>
      <c r="NHB4" s="69"/>
      <c r="NHC4" s="69"/>
      <c r="NHD4" s="69"/>
      <c r="NHE4" s="69"/>
      <c r="NHF4" s="69"/>
      <c r="NHG4" s="69"/>
      <c r="NHH4" s="69"/>
      <c r="NHI4" s="69"/>
      <c r="NHJ4" s="69"/>
      <c r="NHK4" s="69"/>
      <c r="NHL4" s="69"/>
      <c r="NHM4" s="69"/>
      <c r="NHN4" s="69"/>
      <c r="NHO4" s="69"/>
      <c r="NHP4" s="69"/>
      <c r="NHQ4" s="69"/>
      <c r="NHR4" s="69"/>
      <c r="NHS4" s="69"/>
      <c r="NHT4" s="69"/>
      <c r="NHU4" s="69"/>
      <c r="NHV4" s="69"/>
      <c r="NHW4" s="69"/>
      <c r="NHX4" s="69"/>
      <c r="NHY4" s="69"/>
      <c r="NHZ4" s="69"/>
      <c r="NIA4" s="69"/>
      <c r="NIB4" s="69"/>
      <c r="NIC4" s="69"/>
      <c r="NID4" s="69"/>
      <c r="NIE4" s="69"/>
      <c r="NIF4" s="69"/>
      <c r="NIG4" s="69"/>
      <c r="NIH4" s="69"/>
      <c r="NII4" s="69"/>
      <c r="NIJ4" s="69"/>
      <c r="NIK4" s="69"/>
      <c r="NIL4" s="69"/>
      <c r="NIM4" s="69"/>
      <c r="NIN4" s="69"/>
      <c r="NIO4" s="69"/>
      <c r="NIP4" s="69"/>
      <c r="NIQ4" s="69"/>
      <c r="NIR4" s="69"/>
      <c r="NIS4" s="69"/>
      <c r="NIT4" s="69"/>
      <c r="NIU4" s="69"/>
      <c r="NIV4" s="69"/>
      <c r="NIW4" s="69"/>
      <c r="NIX4" s="69"/>
      <c r="NIY4" s="69"/>
      <c r="NIZ4" s="69"/>
      <c r="NJA4" s="69"/>
      <c r="NJB4" s="69"/>
      <c r="NJC4" s="69"/>
      <c r="NJD4" s="69"/>
      <c r="NJE4" s="69"/>
      <c r="NJF4" s="69"/>
      <c r="NJG4" s="69"/>
      <c r="NJH4" s="69"/>
      <c r="NJI4" s="69"/>
      <c r="NJJ4" s="69"/>
      <c r="NJK4" s="69"/>
      <c r="NJL4" s="69"/>
      <c r="NJM4" s="69"/>
      <c r="NJN4" s="69"/>
      <c r="NJO4" s="69"/>
      <c r="NJP4" s="69"/>
      <c r="NJQ4" s="69"/>
      <c r="NJR4" s="69"/>
      <c r="NJS4" s="69"/>
      <c r="NJT4" s="69"/>
      <c r="NJU4" s="69"/>
      <c r="NJV4" s="69"/>
      <c r="NJW4" s="69"/>
      <c r="NJX4" s="69"/>
      <c r="NJY4" s="69"/>
      <c r="NJZ4" s="69"/>
      <c r="NKA4" s="69"/>
      <c r="NKB4" s="69"/>
      <c r="NKC4" s="69"/>
      <c r="NKD4" s="69"/>
      <c r="NKE4" s="69"/>
      <c r="NKF4" s="69"/>
      <c r="NKG4" s="69"/>
      <c r="NKH4" s="69"/>
      <c r="NKI4" s="69"/>
      <c r="NKJ4" s="69"/>
      <c r="NKK4" s="69"/>
      <c r="NKL4" s="69"/>
      <c r="NKM4" s="69"/>
      <c r="NKN4" s="69"/>
      <c r="NKO4" s="69"/>
      <c r="NKP4" s="69"/>
      <c r="NKQ4" s="69"/>
      <c r="NKR4" s="69"/>
      <c r="NKS4" s="69"/>
      <c r="NKT4" s="69"/>
      <c r="NKU4" s="69"/>
      <c r="NKV4" s="69"/>
      <c r="NKW4" s="69"/>
      <c r="NKX4" s="69"/>
      <c r="NKY4" s="69"/>
      <c r="NKZ4" s="69"/>
      <c r="NLA4" s="69"/>
      <c r="NLB4" s="69"/>
      <c r="NLC4" s="69"/>
      <c r="NLD4" s="69"/>
      <c r="NLE4" s="69"/>
      <c r="NLF4" s="69"/>
      <c r="NLG4" s="69"/>
      <c r="NLH4" s="69"/>
      <c r="NLI4" s="69"/>
      <c r="NLJ4" s="69"/>
      <c r="NLK4" s="69"/>
      <c r="NLL4" s="69"/>
      <c r="NLM4" s="69"/>
      <c r="NLN4" s="69"/>
      <c r="NLO4" s="69"/>
      <c r="NLP4" s="69"/>
      <c r="NLQ4" s="69"/>
      <c r="NLR4" s="69"/>
      <c r="NLS4" s="69"/>
      <c r="NLT4" s="69"/>
      <c r="NLU4" s="69"/>
      <c r="NLV4" s="69"/>
      <c r="NLW4" s="69"/>
      <c r="NLX4" s="69"/>
      <c r="NLY4" s="69"/>
      <c r="NLZ4" s="69"/>
      <c r="NMA4" s="69"/>
      <c r="NMB4" s="69"/>
      <c r="NMC4" s="69"/>
      <c r="NMD4" s="69"/>
      <c r="NME4" s="69"/>
      <c r="NMF4" s="69"/>
      <c r="NMG4" s="69"/>
      <c r="NMH4" s="69"/>
      <c r="NMI4" s="69"/>
      <c r="NMJ4" s="69"/>
      <c r="NMK4" s="69"/>
      <c r="NML4" s="69"/>
      <c r="NMM4" s="69"/>
      <c r="NMN4" s="69"/>
      <c r="NMO4" s="69"/>
      <c r="NMP4" s="69"/>
      <c r="NMQ4" s="69"/>
      <c r="NMR4" s="69"/>
      <c r="NMS4" s="69"/>
      <c r="NMT4" s="69"/>
      <c r="NMU4" s="69"/>
      <c r="NMV4" s="69"/>
      <c r="NMW4" s="69"/>
      <c r="NMX4" s="69"/>
      <c r="NMY4" s="69"/>
      <c r="NMZ4" s="69"/>
      <c r="NNA4" s="69"/>
      <c r="NNB4" s="69"/>
      <c r="NNC4" s="69"/>
      <c r="NND4" s="69"/>
      <c r="NNE4" s="69"/>
      <c r="NNF4" s="69"/>
      <c r="NNG4" s="69"/>
      <c r="NNH4" s="69"/>
      <c r="NNI4" s="69"/>
      <c r="NNJ4" s="69"/>
      <c r="NNK4" s="69"/>
      <c r="NNL4" s="69"/>
      <c r="NNM4" s="69"/>
      <c r="NNN4" s="69"/>
      <c r="NNO4" s="69"/>
      <c r="NNP4" s="69"/>
      <c r="NNQ4" s="69"/>
      <c r="NNR4" s="69"/>
      <c r="NNS4" s="69"/>
      <c r="NNT4" s="69"/>
      <c r="NNU4" s="69"/>
      <c r="NNV4" s="69"/>
      <c r="NNW4" s="69"/>
      <c r="NNX4" s="69"/>
      <c r="NNY4" s="69"/>
      <c r="NNZ4" s="69"/>
      <c r="NOA4" s="69"/>
      <c r="NOB4" s="69"/>
      <c r="NOC4" s="69"/>
      <c r="NOD4" s="69"/>
      <c r="NOE4" s="69"/>
      <c r="NOF4" s="69"/>
      <c r="NOG4" s="69"/>
      <c r="NOH4" s="69"/>
      <c r="NOI4" s="69"/>
      <c r="NOJ4" s="69"/>
      <c r="NOK4" s="69"/>
      <c r="NOL4" s="69"/>
      <c r="NOM4" s="69"/>
      <c r="NON4" s="69"/>
      <c r="NOO4" s="69"/>
      <c r="NOP4" s="69"/>
      <c r="NOQ4" s="69"/>
      <c r="NOR4" s="69"/>
      <c r="NOS4" s="69"/>
      <c r="NOT4" s="69"/>
      <c r="NOU4" s="69"/>
      <c r="NOV4" s="69"/>
      <c r="NOW4" s="69"/>
      <c r="NOX4" s="69"/>
      <c r="NOY4" s="69"/>
      <c r="NOZ4" s="69"/>
      <c r="NPA4" s="69"/>
      <c r="NPB4" s="69"/>
      <c r="NPC4" s="69"/>
      <c r="NPD4" s="69"/>
      <c r="NPE4" s="69"/>
      <c r="NPF4" s="69"/>
      <c r="NPG4" s="69"/>
      <c r="NPH4" s="69"/>
      <c r="NPI4" s="69"/>
      <c r="NPJ4" s="69"/>
      <c r="NPK4" s="69"/>
      <c r="NPL4" s="69"/>
      <c r="NPM4" s="69"/>
      <c r="NPN4" s="69"/>
      <c r="NPO4" s="69"/>
      <c r="NPP4" s="69"/>
      <c r="NPQ4" s="69"/>
      <c r="NPR4" s="69"/>
      <c r="NPS4" s="69"/>
      <c r="NPT4" s="69"/>
      <c r="NPU4" s="69"/>
      <c r="NPV4" s="69"/>
      <c r="NPW4" s="69"/>
      <c r="NPX4" s="69"/>
      <c r="NPY4" s="69"/>
      <c r="NPZ4" s="69"/>
      <c r="NQA4" s="69"/>
      <c r="NQB4" s="69"/>
      <c r="NQC4" s="69"/>
      <c r="NQD4" s="69"/>
      <c r="NQE4" s="69"/>
      <c r="NQF4" s="69"/>
      <c r="NQG4" s="69"/>
      <c r="NQH4" s="69"/>
      <c r="NQI4" s="69"/>
      <c r="NQJ4" s="69"/>
      <c r="NQK4" s="69"/>
      <c r="NQL4" s="69"/>
      <c r="NQM4" s="69"/>
      <c r="NQN4" s="69"/>
      <c r="NQO4" s="69"/>
      <c r="NQP4" s="69"/>
      <c r="NQQ4" s="69"/>
      <c r="NQR4" s="69"/>
      <c r="NQS4" s="69"/>
      <c r="NQT4" s="69"/>
      <c r="NQU4" s="69"/>
      <c r="NQV4" s="69"/>
      <c r="NQW4" s="69"/>
      <c r="NQX4" s="69"/>
      <c r="NQY4" s="69"/>
      <c r="NQZ4" s="69"/>
      <c r="NRA4" s="69"/>
      <c r="NRB4" s="69"/>
      <c r="NRC4" s="69"/>
      <c r="NRD4" s="69"/>
      <c r="NRE4" s="69"/>
      <c r="NRF4" s="69"/>
      <c r="NRG4" s="69"/>
      <c r="NRH4" s="69"/>
      <c r="NRI4" s="69"/>
      <c r="NRJ4" s="69"/>
      <c r="NRK4" s="69"/>
      <c r="NRL4" s="69"/>
      <c r="NRM4" s="69"/>
      <c r="NRN4" s="69"/>
      <c r="NRO4" s="69"/>
      <c r="NRP4" s="69"/>
      <c r="NRQ4" s="69"/>
      <c r="NRR4" s="69"/>
      <c r="NRS4" s="69"/>
      <c r="NRT4" s="69"/>
      <c r="NRU4" s="69"/>
      <c r="NRV4" s="69"/>
      <c r="NRW4" s="69"/>
      <c r="NRX4" s="69"/>
      <c r="NRY4" s="69"/>
      <c r="NRZ4" s="69"/>
      <c r="NSA4" s="69"/>
      <c r="NSB4" s="69"/>
      <c r="NSC4" s="69"/>
      <c r="NSD4" s="69"/>
      <c r="NSE4" s="69"/>
      <c r="NSF4" s="69"/>
      <c r="NSG4" s="69"/>
      <c r="NSH4" s="69"/>
      <c r="NSI4" s="69"/>
      <c r="NSJ4" s="69"/>
      <c r="NSK4" s="69"/>
      <c r="NSL4" s="69"/>
      <c r="NSM4" s="69"/>
      <c r="NSN4" s="69"/>
      <c r="NSO4" s="69"/>
      <c r="NSP4" s="69"/>
      <c r="NSQ4" s="69"/>
      <c r="NSR4" s="69"/>
      <c r="NSS4" s="69"/>
      <c r="NST4" s="69"/>
      <c r="NSU4" s="69"/>
      <c r="NSV4" s="69"/>
      <c r="NSW4" s="69"/>
      <c r="NSX4" s="69"/>
      <c r="NSY4" s="69"/>
      <c r="NSZ4" s="69"/>
      <c r="NTA4" s="69"/>
      <c r="NTB4" s="69"/>
      <c r="NTC4" s="69"/>
      <c r="NTD4" s="69"/>
      <c r="NTE4" s="69"/>
      <c r="NTF4" s="69"/>
      <c r="NTG4" s="69"/>
      <c r="NTH4" s="69"/>
      <c r="NTI4" s="69"/>
      <c r="NTJ4" s="69"/>
      <c r="NTK4" s="69"/>
      <c r="NTL4" s="69"/>
      <c r="NTM4" s="69"/>
      <c r="NTN4" s="69"/>
      <c r="NTO4" s="69"/>
      <c r="NTP4" s="69"/>
      <c r="NTQ4" s="69"/>
      <c r="NTR4" s="69"/>
      <c r="NTS4" s="69"/>
      <c r="NTT4" s="69"/>
      <c r="NTU4" s="69"/>
      <c r="NTV4" s="69"/>
      <c r="NTW4" s="69"/>
      <c r="NTX4" s="69"/>
      <c r="NTY4" s="69"/>
      <c r="NTZ4" s="69"/>
      <c r="NUA4" s="69"/>
      <c r="NUB4" s="69"/>
      <c r="NUC4" s="69"/>
      <c r="NUD4" s="69"/>
      <c r="NUE4" s="69"/>
      <c r="NUF4" s="69"/>
      <c r="NUG4" s="69"/>
      <c r="NUH4" s="69"/>
      <c r="NUI4" s="69"/>
      <c r="NUJ4" s="69"/>
      <c r="NUK4" s="69"/>
      <c r="NUL4" s="69"/>
      <c r="NUM4" s="69"/>
      <c r="NUN4" s="69"/>
      <c r="NUO4" s="69"/>
      <c r="NUP4" s="69"/>
      <c r="NUQ4" s="69"/>
      <c r="NUR4" s="69"/>
      <c r="NUS4" s="69"/>
      <c r="NUT4" s="69"/>
      <c r="NUU4" s="69"/>
      <c r="NUV4" s="69"/>
      <c r="NUW4" s="69"/>
      <c r="NUX4" s="69"/>
      <c r="NUY4" s="69"/>
      <c r="NUZ4" s="69"/>
      <c r="NVA4" s="69"/>
      <c r="NVB4" s="69"/>
      <c r="NVC4" s="69"/>
      <c r="NVD4" s="69"/>
      <c r="NVE4" s="69"/>
      <c r="NVF4" s="69"/>
      <c r="NVG4" s="69"/>
      <c r="NVH4" s="69"/>
      <c r="NVI4" s="69"/>
      <c r="NVJ4" s="69"/>
      <c r="NVK4" s="69"/>
      <c r="NVL4" s="69"/>
      <c r="NVM4" s="69"/>
      <c r="NVN4" s="69"/>
      <c r="NVO4" s="69"/>
      <c r="NVP4" s="69"/>
      <c r="NVQ4" s="69"/>
      <c r="NVR4" s="69"/>
      <c r="NVS4" s="69"/>
      <c r="NVT4" s="69"/>
      <c r="NVU4" s="69"/>
      <c r="NVV4" s="69"/>
      <c r="NVW4" s="69"/>
      <c r="NVX4" s="69"/>
      <c r="NVY4" s="69"/>
      <c r="NVZ4" s="69"/>
      <c r="NWA4" s="69"/>
      <c r="NWB4" s="69"/>
      <c r="NWC4" s="69"/>
      <c r="NWD4" s="69"/>
      <c r="NWE4" s="69"/>
      <c r="NWF4" s="69"/>
      <c r="NWG4" s="69"/>
      <c r="NWH4" s="69"/>
      <c r="NWI4" s="69"/>
      <c r="NWJ4" s="69"/>
      <c r="NWK4" s="69"/>
      <c r="NWL4" s="69"/>
      <c r="NWM4" s="69"/>
      <c r="NWN4" s="69"/>
      <c r="NWO4" s="69"/>
      <c r="NWP4" s="69"/>
      <c r="NWQ4" s="69"/>
      <c r="NWR4" s="69"/>
      <c r="NWS4" s="69"/>
      <c r="NWT4" s="69"/>
      <c r="NWU4" s="69"/>
      <c r="NWV4" s="69"/>
      <c r="NWW4" s="69"/>
      <c r="NWX4" s="69"/>
      <c r="NWY4" s="69"/>
      <c r="NWZ4" s="69"/>
      <c r="NXA4" s="69"/>
      <c r="NXB4" s="69"/>
      <c r="NXC4" s="69"/>
      <c r="NXD4" s="69"/>
      <c r="NXE4" s="69"/>
      <c r="NXF4" s="69"/>
      <c r="NXG4" s="69"/>
      <c r="NXH4" s="69"/>
      <c r="NXI4" s="69"/>
      <c r="NXJ4" s="69"/>
      <c r="NXK4" s="69"/>
      <c r="NXL4" s="69"/>
      <c r="NXM4" s="69"/>
      <c r="NXN4" s="69"/>
      <c r="NXO4" s="69"/>
      <c r="NXP4" s="69"/>
      <c r="NXQ4" s="69"/>
      <c r="NXR4" s="69"/>
      <c r="NXS4" s="69"/>
      <c r="NXT4" s="69"/>
      <c r="NXU4" s="69"/>
      <c r="NXV4" s="69"/>
      <c r="NXW4" s="69"/>
      <c r="NXX4" s="69"/>
      <c r="NXY4" s="69"/>
      <c r="NXZ4" s="69"/>
      <c r="NYA4" s="69"/>
      <c r="NYB4" s="69"/>
      <c r="NYC4" s="69"/>
      <c r="NYD4" s="69"/>
      <c r="NYE4" s="69"/>
      <c r="NYF4" s="69"/>
      <c r="NYG4" s="69"/>
      <c r="NYH4" s="69"/>
      <c r="NYI4" s="69"/>
      <c r="NYJ4" s="69"/>
      <c r="NYK4" s="69"/>
      <c r="NYL4" s="69"/>
      <c r="NYM4" s="69"/>
      <c r="NYN4" s="69"/>
      <c r="NYO4" s="69"/>
      <c r="NYP4" s="69"/>
      <c r="NYQ4" s="69"/>
      <c r="NYR4" s="69"/>
      <c r="NYS4" s="69"/>
      <c r="NYT4" s="69"/>
      <c r="NYU4" s="69"/>
      <c r="NYV4" s="69"/>
      <c r="NYW4" s="69"/>
      <c r="NYX4" s="69"/>
      <c r="NYY4" s="69"/>
      <c r="NYZ4" s="69"/>
      <c r="NZA4" s="69"/>
      <c r="NZB4" s="69"/>
      <c r="NZC4" s="69"/>
      <c r="NZD4" s="69"/>
      <c r="NZE4" s="69"/>
      <c r="NZF4" s="69"/>
      <c r="NZG4" s="69"/>
      <c r="NZH4" s="69"/>
      <c r="NZI4" s="69"/>
      <c r="NZJ4" s="69"/>
      <c r="NZK4" s="69"/>
      <c r="NZL4" s="69"/>
      <c r="NZM4" s="69"/>
      <c r="NZN4" s="69"/>
      <c r="NZO4" s="69"/>
      <c r="NZP4" s="69"/>
      <c r="NZQ4" s="69"/>
      <c r="NZR4" s="69"/>
      <c r="NZS4" s="69"/>
      <c r="NZT4" s="69"/>
      <c r="NZU4" s="69"/>
      <c r="NZV4" s="69"/>
      <c r="NZW4" s="69"/>
      <c r="NZX4" s="69"/>
      <c r="NZY4" s="69"/>
      <c r="NZZ4" s="69"/>
      <c r="OAA4" s="69"/>
      <c r="OAB4" s="69"/>
      <c r="OAC4" s="69"/>
      <c r="OAD4" s="69"/>
      <c r="OAE4" s="69"/>
      <c r="OAF4" s="69"/>
      <c r="OAG4" s="69"/>
      <c r="OAH4" s="69"/>
      <c r="OAI4" s="69"/>
      <c r="OAJ4" s="69"/>
      <c r="OAK4" s="69"/>
      <c r="OAL4" s="69"/>
      <c r="OAM4" s="69"/>
      <c r="OAN4" s="69"/>
      <c r="OAO4" s="69"/>
      <c r="OAP4" s="69"/>
      <c r="OAQ4" s="69"/>
      <c r="OAR4" s="69"/>
      <c r="OAS4" s="69"/>
      <c r="OAT4" s="69"/>
      <c r="OAU4" s="69"/>
      <c r="OAV4" s="69"/>
      <c r="OAW4" s="69"/>
      <c r="OAX4" s="69"/>
      <c r="OAY4" s="69"/>
      <c r="OAZ4" s="69"/>
      <c r="OBA4" s="69"/>
      <c r="OBB4" s="69"/>
      <c r="OBC4" s="69"/>
      <c r="OBD4" s="69"/>
      <c r="OBE4" s="69"/>
      <c r="OBF4" s="69"/>
      <c r="OBG4" s="69"/>
      <c r="OBH4" s="69"/>
      <c r="OBI4" s="69"/>
      <c r="OBJ4" s="69"/>
      <c r="OBK4" s="69"/>
      <c r="OBL4" s="69"/>
      <c r="OBM4" s="69"/>
      <c r="OBN4" s="69"/>
      <c r="OBO4" s="69"/>
      <c r="OBP4" s="69"/>
      <c r="OBQ4" s="69"/>
      <c r="OBR4" s="69"/>
      <c r="OBS4" s="69"/>
      <c r="OBT4" s="69"/>
      <c r="OBU4" s="69"/>
      <c r="OBV4" s="69"/>
      <c r="OBW4" s="69"/>
      <c r="OBX4" s="69"/>
      <c r="OBY4" s="69"/>
      <c r="OBZ4" s="69"/>
      <c r="OCA4" s="69"/>
      <c r="OCB4" s="69"/>
      <c r="OCC4" s="69"/>
      <c r="OCD4" s="69"/>
      <c r="OCE4" s="69"/>
      <c r="OCF4" s="69"/>
      <c r="OCG4" s="69"/>
      <c r="OCH4" s="69"/>
      <c r="OCI4" s="69"/>
      <c r="OCJ4" s="69"/>
      <c r="OCK4" s="69"/>
      <c r="OCL4" s="69"/>
      <c r="OCM4" s="69"/>
      <c r="OCN4" s="69"/>
      <c r="OCO4" s="69"/>
      <c r="OCP4" s="69"/>
      <c r="OCQ4" s="69"/>
      <c r="OCR4" s="69"/>
      <c r="OCS4" s="69"/>
      <c r="OCT4" s="69"/>
      <c r="OCU4" s="69"/>
      <c r="OCV4" s="69"/>
      <c r="OCW4" s="69"/>
      <c r="OCX4" s="69"/>
      <c r="OCY4" s="69"/>
      <c r="OCZ4" s="69"/>
      <c r="ODA4" s="69"/>
      <c r="ODB4" s="69"/>
      <c r="ODC4" s="69"/>
      <c r="ODD4" s="69"/>
      <c r="ODE4" s="69"/>
      <c r="ODF4" s="69"/>
      <c r="ODG4" s="69"/>
      <c r="ODH4" s="69"/>
      <c r="ODI4" s="69"/>
      <c r="ODJ4" s="69"/>
      <c r="ODK4" s="69"/>
      <c r="ODL4" s="69"/>
      <c r="ODM4" s="69"/>
      <c r="ODN4" s="69"/>
      <c r="ODO4" s="69"/>
      <c r="ODP4" s="69"/>
      <c r="ODQ4" s="69"/>
      <c r="ODR4" s="69"/>
      <c r="ODS4" s="69"/>
      <c r="ODT4" s="69"/>
      <c r="ODU4" s="69"/>
      <c r="ODV4" s="69"/>
      <c r="ODW4" s="69"/>
      <c r="ODX4" s="69"/>
      <c r="ODY4" s="69"/>
      <c r="ODZ4" s="69"/>
      <c r="OEA4" s="69"/>
      <c r="OEB4" s="69"/>
      <c r="OEC4" s="69"/>
      <c r="OED4" s="69"/>
      <c r="OEE4" s="69"/>
      <c r="OEF4" s="69"/>
      <c r="OEG4" s="69"/>
      <c r="OEH4" s="69"/>
      <c r="OEI4" s="69"/>
      <c r="OEJ4" s="69"/>
      <c r="OEK4" s="69"/>
      <c r="OEL4" s="69"/>
      <c r="OEM4" s="69"/>
      <c r="OEN4" s="69"/>
      <c r="OEO4" s="69"/>
      <c r="OEP4" s="69"/>
      <c r="OEQ4" s="69"/>
      <c r="OER4" s="69"/>
      <c r="OES4" s="69"/>
      <c r="OET4" s="69"/>
      <c r="OEU4" s="69"/>
      <c r="OEV4" s="69"/>
      <c r="OEW4" s="69"/>
      <c r="OEX4" s="69"/>
      <c r="OEY4" s="69"/>
      <c r="OEZ4" s="69"/>
      <c r="OFA4" s="69"/>
      <c r="OFB4" s="69"/>
      <c r="OFC4" s="69"/>
      <c r="OFD4" s="69"/>
      <c r="OFE4" s="69"/>
      <c r="OFF4" s="69"/>
      <c r="OFG4" s="69"/>
      <c r="OFH4" s="69"/>
      <c r="OFI4" s="69"/>
      <c r="OFJ4" s="69"/>
      <c r="OFK4" s="69"/>
      <c r="OFL4" s="69"/>
      <c r="OFM4" s="69"/>
      <c r="OFN4" s="69"/>
      <c r="OFO4" s="69"/>
      <c r="OFP4" s="69"/>
      <c r="OFQ4" s="69"/>
      <c r="OFR4" s="69"/>
      <c r="OFS4" s="69"/>
      <c r="OFT4" s="69"/>
      <c r="OFU4" s="69"/>
      <c r="OFV4" s="69"/>
      <c r="OFW4" s="69"/>
      <c r="OFX4" s="69"/>
      <c r="OFY4" s="69"/>
      <c r="OFZ4" s="69"/>
      <c r="OGA4" s="69"/>
      <c r="OGB4" s="69"/>
      <c r="OGC4" s="69"/>
      <c r="OGD4" s="69"/>
      <c r="OGE4" s="69"/>
      <c r="OGF4" s="69"/>
      <c r="OGG4" s="69"/>
      <c r="OGH4" s="69"/>
      <c r="OGI4" s="69"/>
      <c r="OGJ4" s="69"/>
      <c r="OGK4" s="69"/>
      <c r="OGL4" s="69"/>
      <c r="OGM4" s="69"/>
      <c r="OGN4" s="69"/>
      <c r="OGO4" s="69"/>
      <c r="OGP4" s="69"/>
      <c r="OGQ4" s="69"/>
      <c r="OGR4" s="69"/>
      <c r="OGS4" s="69"/>
      <c r="OGT4" s="69"/>
      <c r="OGU4" s="69"/>
      <c r="OGV4" s="69"/>
      <c r="OGW4" s="69"/>
      <c r="OGX4" s="69"/>
      <c r="OGY4" s="69"/>
      <c r="OGZ4" s="69"/>
      <c r="OHA4" s="69"/>
      <c r="OHB4" s="69"/>
      <c r="OHC4" s="69"/>
      <c r="OHD4" s="69"/>
      <c r="OHE4" s="69"/>
      <c r="OHF4" s="69"/>
      <c r="OHG4" s="69"/>
      <c r="OHH4" s="69"/>
      <c r="OHI4" s="69"/>
      <c r="OHJ4" s="69"/>
      <c r="OHK4" s="69"/>
      <c r="OHL4" s="69"/>
      <c r="OHM4" s="69"/>
      <c r="OHN4" s="69"/>
      <c r="OHO4" s="69"/>
      <c r="OHP4" s="69"/>
      <c r="OHQ4" s="69"/>
      <c r="OHR4" s="69"/>
      <c r="OHS4" s="69"/>
      <c r="OHT4" s="69"/>
      <c r="OHU4" s="69"/>
      <c r="OHV4" s="69"/>
      <c r="OHW4" s="69"/>
      <c r="OHX4" s="69"/>
      <c r="OHY4" s="69"/>
      <c r="OHZ4" s="69"/>
      <c r="OIA4" s="69"/>
      <c r="OIB4" s="69"/>
      <c r="OIC4" s="69"/>
      <c r="OID4" s="69"/>
      <c r="OIE4" s="69"/>
      <c r="OIF4" s="69"/>
      <c r="OIG4" s="69"/>
      <c r="OIH4" s="69"/>
      <c r="OII4" s="69"/>
      <c r="OIJ4" s="69"/>
      <c r="OIK4" s="69"/>
      <c r="OIL4" s="69"/>
      <c r="OIM4" s="69"/>
      <c r="OIN4" s="69"/>
      <c r="OIO4" s="69"/>
      <c r="OIP4" s="69"/>
      <c r="OIQ4" s="69"/>
      <c r="OIR4" s="69"/>
      <c r="OIS4" s="69"/>
      <c r="OIT4" s="69"/>
      <c r="OIU4" s="69"/>
      <c r="OIV4" s="69"/>
      <c r="OIW4" s="69"/>
      <c r="OIX4" s="69"/>
      <c r="OIY4" s="69"/>
      <c r="OIZ4" s="69"/>
      <c r="OJA4" s="69"/>
      <c r="OJB4" s="69"/>
      <c r="OJC4" s="69"/>
      <c r="OJD4" s="69"/>
      <c r="OJE4" s="69"/>
      <c r="OJF4" s="69"/>
      <c r="OJG4" s="69"/>
      <c r="OJH4" s="69"/>
      <c r="OJI4" s="69"/>
      <c r="OJJ4" s="69"/>
      <c r="OJK4" s="69"/>
      <c r="OJL4" s="69"/>
      <c r="OJM4" s="69"/>
      <c r="OJN4" s="69"/>
      <c r="OJO4" s="69"/>
      <c r="OJP4" s="69"/>
      <c r="OJQ4" s="69"/>
      <c r="OJR4" s="69"/>
      <c r="OJS4" s="69"/>
      <c r="OJT4" s="69"/>
      <c r="OJU4" s="69"/>
      <c r="OJV4" s="69"/>
      <c r="OJW4" s="69"/>
      <c r="OJX4" s="69"/>
      <c r="OJY4" s="69"/>
      <c r="OJZ4" s="69"/>
      <c r="OKA4" s="69"/>
      <c r="OKB4" s="69"/>
      <c r="OKC4" s="69"/>
      <c r="OKD4" s="69"/>
      <c r="OKE4" s="69"/>
      <c r="OKF4" s="69"/>
      <c r="OKG4" s="69"/>
      <c r="OKH4" s="69"/>
      <c r="OKI4" s="69"/>
      <c r="OKJ4" s="69"/>
      <c r="OKK4" s="69"/>
      <c r="OKL4" s="69"/>
      <c r="OKM4" s="69"/>
      <c r="OKN4" s="69"/>
      <c r="OKO4" s="69"/>
      <c r="OKP4" s="69"/>
      <c r="OKQ4" s="69"/>
      <c r="OKR4" s="69"/>
      <c r="OKS4" s="69"/>
      <c r="OKT4" s="69"/>
      <c r="OKU4" s="69"/>
      <c r="OKV4" s="69"/>
      <c r="OKW4" s="69"/>
      <c r="OKX4" s="69"/>
      <c r="OKY4" s="69"/>
      <c r="OKZ4" s="69"/>
      <c r="OLA4" s="69"/>
      <c r="OLB4" s="69"/>
      <c r="OLC4" s="69"/>
      <c r="OLD4" s="69"/>
      <c r="OLE4" s="69"/>
      <c r="OLF4" s="69"/>
      <c r="OLG4" s="69"/>
      <c r="OLH4" s="69"/>
      <c r="OLI4" s="69"/>
      <c r="OLJ4" s="69"/>
      <c r="OLK4" s="69"/>
      <c r="OLL4" s="69"/>
      <c r="OLM4" s="69"/>
      <c r="OLN4" s="69"/>
      <c r="OLO4" s="69"/>
      <c r="OLP4" s="69"/>
      <c r="OLQ4" s="69"/>
      <c r="OLR4" s="69"/>
      <c r="OLS4" s="69"/>
      <c r="OLT4" s="69"/>
      <c r="OLU4" s="69"/>
      <c r="OLV4" s="69"/>
      <c r="OLW4" s="69"/>
      <c r="OLX4" s="69"/>
      <c r="OLY4" s="69"/>
      <c r="OLZ4" s="69"/>
      <c r="OMA4" s="69"/>
      <c r="OMB4" s="69"/>
      <c r="OMC4" s="69"/>
      <c r="OMD4" s="69"/>
      <c r="OME4" s="69"/>
      <c r="OMF4" s="69"/>
      <c r="OMG4" s="69"/>
      <c r="OMH4" s="69"/>
      <c r="OMI4" s="69"/>
      <c r="OMJ4" s="69"/>
      <c r="OMK4" s="69"/>
      <c r="OML4" s="69"/>
      <c r="OMM4" s="69"/>
      <c r="OMN4" s="69"/>
      <c r="OMO4" s="69"/>
      <c r="OMP4" s="69"/>
      <c r="OMQ4" s="69"/>
      <c r="OMR4" s="69"/>
      <c r="OMS4" s="69"/>
      <c r="OMT4" s="69"/>
      <c r="OMU4" s="69"/>
      <c r="OMV4" s="69"/>
      <c r="OMW4" s="69"/>
      <c r="OMX4" s="69"/>
      <c r="OMY4" s="69"/>
      <c r="OMZ4" s="69"/>
      <c r="ONA4" s="69"/>
      <c r="ONB4" s="69"/>
      <c r="ONC4" s="69"/>
      <c r="OND4" s="69"/>
      <c r="ONE4" s="69"/>
      <c r="ONF4" s="69"/>
      <c r="ONG4" s="69"/>
      <c r="ONH4" s="69"/>
      <c r="ONI4" s="69"/>
      <c r="ONJ4" s="69"/>
      <c r="ONK4" s="69"/>
      <c r="ONL4" s="69"/>
      <c r="ONM4" s="69"/>
      <c r="ONN4" s="69"/>
      <c r="ONO4" s="69"/>
      <c r="ONP4" s="69"/>
      <c r="ONQ4" s="69"/>
      <c r="ONR4" s="69"/>
      <c r="ONS4" s="69"/>
      <c r="ONT4" s="69"/>
      <c r="ONU4" s="69"/>
      <c r="ONV4" s="69"/>
      <c r="ONW4" s="69"/>
      <c r="ONX4" s="69"/>
      <c r="ONY4" s="69"/>
      <c r="ONZ4" s="69"/>
      <c r="OOA4" s="69"/>
      <c r="OOB4" s="69"/>
      <c r="OOC4" s="69"/>
      <c r="OOD4" s="69"/>
      <c r="OOE4" s="69"/>
      <c r="OOF4" s="69"/>
      <c r="OOG4" s="69"/>
      <c r="OOH4" s="69"/>
      <c r="OOI4" s="69"/>
      <c r="OOJ4" s="69"/>
      <c r="OOK4" s="69"/>
      <c r="OOL4" s="69"/>
      <c r="OOM4" s="69"/>
      <c r="OON4" s="69"/>
      <c r="OOO4" s="69"/>
      <c r="OOP4" s="69"/>
      <c r="OOQ4" s="69"/>
      <c r="OOR4" s="69"/>
      <c r="OOS4" s="69"/>
      <c r="OOT4" s="69"/>
      <c r="OOU4" s="69"/>
      <c r="OOV4" s="69"/>
      <c r="OOW4" s="69"/>
      <c r="OOX4" s="69"/>
      <c r="OOY4" s="69"/>
      <c r="OOZ4" s="69"/>
      <c r="OPA4" s="69"/>
      <c r="OPB4" s="69"/>
      <c r="OPC4" s="69"/>
      <c r="OPD4" s="69"/>
      <c r="OPE4" s="69"/>
      <c r="OPF4" s="69"/>
      <c r="OPG4" s="69"/>
      <c r="OPH4" s="69"/>
      <c r="OPI4" s="69"/>
      <c r="OPJ4" s="69"/>
      <c r="OPK4" s="69"/>
      <c r="OPL4" s="69"/>
      <c r="OPM4" s="69"/>
      <c r="OPN4" s="69"/>
      <c r="OPO4" s="69"/>
      <c r="OPP4" s="69"/>
      <c r="OPQ4" s="69"/>
      <c r="OPR4" s="69"/>
      <c r="OPS4" s="69"/>
      <c r="OPT4" s="69"/>
      <c r="OPU4" s="69"/>
      <c r="OPV4" s="69"/>
      <c r="OPW4" s="69"/>
      <c r="OPX4" s="69"/>
      <c r="OPY4" s="69"/>
      <c r="OPZ4" s="69"/>
      <c r="OQA4" s="69"/>
      <c r="OQB4" s="69"/>
      <c r="OQC4" s="69"/>
      <c r="OQD4" s="69"/>
      <c r="OQE4" s="69"/>
      <c r="OQF4" s="69"/>
      <c r="OQG4" s="69"/>
      <c r="OQH4" s="69"/>
      <c r="OQI4" s="69"/>
      <c r="OQJ4" s="69"/>
      <c r="OQK4" s="69"/>
      <c r="OQL4" s="69"/>
      <c r="OQM4" s="69"/>
      <c r="OQN4" s="69"/>
      <c r="OQO4" s="69"/>
      <c r="OQP4" s="69"/>
      <c r="OQQ4" s="69"/>
      <c r="OQR4" s="69"/>
      <c r="OQS4" s="69"/>
      <c r="OQT4" s="69"/>
      <c r="OQU4" s="69"/>
      <c r="OQV4" s="69"/>
      <c r="OQW4" s="69"/>
      <c r="OQX4" s="69"/>
      <c r="OQY4" s="69"/>
      <c r="OQZ4" s="69"/>
      <c r="ORA4" s="69"/>
      <c r="ORB4" s="69"/>
      <c r="ORC4" s="69"/>
      <c r="ORD4" s="69"/>
      <c r="ORE4" s="69"/>
      <c r="ORF4" s="69"/>
      <c r="ORG4" s="69"/>
      <c r="ORH4" s="69"/>
      <c r="ORI4" s="69"/>
      <c r="ORJ4" s="69"/>
      <c r="ORK4" s="69"/>
      <c r="ORL4" s="69"/>
      <c r="ORM4" s="69"/>
      <c r="ORN4" s="69"/>
      <c r="ORO4" s="69"/>
      <c r="ORP4" s="69"/>
      <c r="ORQ4" s="69"/>
      <c r="ORR4" s="69"/>
      <c r="ORS4" s="69"/>
      <c r="ORT4" s="69"/>
      <c r="ORU4" s="69"/>
      <c r="ORV4" s="69"/>
      <c r="ORW4" s="69"/>
      <c r="ORX4" s="69"/>
      <c r="ORY4" s="69"/>
      <c r="ORZ4" s="69"/>
      <c r="OSA4" s="69"/>
      <c r="OSB4" s="69"/>
      <c r="OSC4" s="69"/>
      <c r="OSD4" s="69"/>
      <c r="OSE4" s="69"/>
      <c r="OSF4" s="69"/>
      <c r="OSG4" s="69"/>
      <c r="OSH4" s="69"/>
      <c r="OSI4" s="69"/>
      <c r="OSJ4" s="69"/>
      <c r="OSK4" s="69"/>
      <c r="OSL4" s="69"/>
      <c r="OSM4" s="69"/>
      <c r="OSN4" s="69"/>
      <c r="OSO4" s="69"/>
      <c r="OSP4" s="69"/>
      <c r="OSQ4" s="69"/>
      <c r="OSR4" s="69"/>
      <c r="OSS4" s="69"/>
      <c r="OST4" s="69"/>
      <c r="OSU4" s="69"/>
      <c r="OSV4" s="69"/>
      <c r="OSW4" s="69"/>
      <c r="OSX4" s="69"/>
      <c r="OSY4" s="69"/>
      <c r="OSZ4" s="69"/>
      <c r="OTA4" s="69"/>
      <c r="OTB4" s="69"/>
      <c r="OTC4" s="69"/>
      <c r="OTD4" s="69"/>
      <c r="OTE4" s="69"/>
      <c r="OTF4" s="69"/>
      <c r="OTG4" s="69"/>
      <c r="OTH4" s="69"/>
      <c r="OTI4" s="69"/>
      <c r="OTJ4" s="69"/>
      <c r="OTK4" s="69"/>
      <c r="OTL4" s="69"/>
      <c r="OTM4" s="69"/>
      <c r="OTN4" s="69"/>
      <c r="OTO4" s="69"/>
      <c r="OTP4" s="69"/>
      <c r="OTQ4" s="69"/>
      <c r="OTR4" s="69"/>
      <c r="OTS4" s="69"/>
      <c r="OTT4" s="69"/>
      <c r="OTU4" s="69"/>
      <c r="OTV4" s="69"/>
      <c r="OTW4" s="69"/>
      <c r="OTX4" s="69"/>
      <c r="OTY4" s="69"/>
      <c r="OTZ4" s="69"/>
      <c r="OUA4" s="69"/>
      <c r="OUB4" s="69"/>
      <c r="OUC4" s="69"/>
      <c r="OUD4" s="69"/>
      <c r="OUE4" s="69"/>
      <c r="OUF4" s="69"/>
      <c r="OUG4" s="69"/>
      <c r="OUH4" s="69"/>
      <c r="OUI4" s="69"/>
      <c r="OUJ4" s="69"/>
      <c r="OUK4" s="69"/>
      <c r="OUL4" s="69"/>
      <c r="OUM4" s="69"/>
      <c r="OUN4" s="69"/>
      <c r="OUO4" s="69"/>
      <c r="OUP4" s="69"/>
      <c r="OUQ4" s="69"/>
      <c r="OUR4" s="69"/>
      <c r="OUS4" s="69"/>
      <c r="OUT4" s="69"/>
      <c r="OUU4" s="69"/>
      <c r="OUV4" s="69"/>
      <c r="OUW4" s="69"/>
      <c r="OUX4" s="69"/>
      <c r="OUY4" s="69"/>
      <c r="OUZ4" s="69"/>
      <c r="OVA4" s="69"/>
      <c r="OVB4" s="69"/>
      <c r="OVC4" s="69"/>
      <c r="OVD4" s="69"/>
      <c r="OVE4" s="69"/>
      <c r="OVF4" s="69"/>
      <c r="OVG4" s="69"/>
      <c r="OVH4" s="69"/>
      <c r="OVI4" s="69"/>
      <c r="OVJ4" s="69"/>
      <c r="OVK4" s="69"/>
      <c r="OVL4" s="69"/>
      <c r="OVM4" s="69"/>
      <c r="OVN4" s="69"/>
      <c r="OVO4" s="69"/>
      <c r="OVP4" s="69"/>
      <c r="OVQ4" s="69"/>
      <c r="OVR4" s="69"/>
      <c r="OVS4" s="69"/>
      <c r="OVT4" s="69"/>
      <c r="OVU4" s="69"/>
      <c r="OVV4" s="69"/>
      <c r="OVW4" s="69"/>
      <c r="OVX4" s="69"/>
      <c r="OVY4" s="69"/>
      <c r="OVZ4" s="69"/>
      <c r="OWA4" s="69"/>
      <c r="OWB4" s="69"/>
      <c r="OWC4" s="69"/>
      <c r="OWD4" s="69"/>
      <c r="OWE4" s="69"/>
      <c r="OWF4" s="69"/>
      <c r="OWG4" s="69"/>
      <c r="OWH4" s="69"/>
      <c r="OWI4" s="69"/>
      <c r="OWJ4" s="69"/>
      <c r="OWK4" s="69"/>
      <c r="OWL4" s="69"/>
      <c r="OWM4" s="69"/>
      <c r="OWN4" s="69"/>
      <c r="OWO4" s="69"/>
      <c r="OWP4" s="69"/>
      <c r="OWQ4" s="69"/>
      <c r="OWR4" s="69"/>
      <c r="OWS4" s="69"/>
      <c r="OWT4" s="69"/>
      <c r="OWU4" s="69"/>
      <c r="OWV4" s="69"/>
      <c r="OWW4" s="69"/>
      <c r="OWX4" s="69"/>
      <c r="OWY4" s="69"/>
      <c r="OWZ4" s="69"/>
      <c r="OXA4" s="69"/>
      <c r="OXB4" s="69"/>
      <c r="OXC4" s="69"/>
      <c r="OXD4" s="69"/>
      <c r="OXE4" s="69"/>
      <c r="OXF4" s="69"/>
      <c r="OXG4" s="69"/>
      <c r="OXH4" s="69"/>
      <c r="OXI4" s="69"/>
      <c r="OXJ4" s="69"/>
      <c r="OXK4" s="69"/>
      <c r="OXL4" s="69"/>
      <c r="OXM4" s="69"/>
      <c r="OXN4" s="69"/>
      <c r="OXO4" s="69"/>
      <c r="OXP4" s="69"/>
      <c r="OXQ4" s="69"/>
      <c r="OXR4" s="69"/>
      <c r="OXS4" s="69"/>
      <c r="OXT4" s="69"/>
      <c r="OXU4" s="69"/>
      <c r="OXV4" s="69"/>
      <c r="OXW4" s="69"/>
      <c r="OXX4" s="69"/>
      <c r="OXY4" s="69"/>
      <c r="OXZ4" s="69"/>
      <c r="OYA4" s="69"/>
      <c r="OYB4" s="69"/>
      <c r="OYC4" s="69"/>
      <c r="OYD4" s="69"/>
      <c r="OYE4" s="69"/>
      <c r="OYF4" s="69"/>
      <c r="OYG4" s="69"/>
      <c r="OYH4" s="69"/>
      <c r="OYI4" s="69"/>
      <c r="OYJ4" s="69"/>
      <c r="OYK4" s="69"/>
      <c r="OYL4" s="69"/>
      <c r="OYM4" s="69"/>
      <c r="OYN4" s="69"/>
      <c r="OYO4" s="69"/>
      <c r="OYP4" s="69"/>
      <c r="OYQ4" s="69"/>
      <c r="OYR4" s="69"/>
      <c r="OYS4" s="69"/>
      <c r="OYT4" s="69"/>
      <c r="OYU4" s="69"/>
      <c r="OYV4" s="69"/>
      <c r="OYW4" s="69"/>
      <c r="OYX4" s="69"/>
      <c r="OYY4" s="69"/>
      <c r="OYZ4" s="69"/>
      <c r="OZA4" s="69"/>
      <c r="OZB4" s="69"/>
      <c r="OZC4" s="69"/>
      <c r="OZD4" s="69"/>
      <c r="OZE4" s="69"/>
      <c r="OZF4" s="69"/>
      <c r="OZG4" s="69"/>
      <c r="OZH4" s="69"/>
      <c r="OZI4" s="69"/>
      <c r="OZJ4" s="69"/>
      <c r="OZK4" s="69"/>
      <c r="OZL4" s="69"/>
      <c r="OZM4" s="69"/>
      <c r="OZN4" s="69"/>
      <c r="OZO4" s="69"/>
      <c r="OZP4" s="69"/>
      <c r="OZQ4" s="69"/>
      <c r="OZR4" s="69"/>
      <c r="OZS4" s="69"/>
      <c r="OZT4" s="69"/>
      <c r="OZU4" s="69"/>
      <c r="OZV4" s="69"/>
      <c r="OZW4" s="69"/>
      <c r="OZX4" s="69"/>
      <c r="OZY4" s="69"/>
      <c r="OZZ4" s="69"/>
      <c r="PAA4" s="69"/>
      <c r="PAB4" s="69"/>
      <c r="PAC4" s="69"/>
      <c r="PAD4" s="69"/>
      <c r="PAE4" s="69"/>
      <c r="PAF4" s="69"/>
      <c r="PAG4" s="69"/>
      <c r="PAH4" s="69"/>
      <c r="PAI4" s="69"/>
      <c r="PAJ4" s="69"/>
      <c r="PAK4" s="69"/>
      <c r="PAL4" s="69"/>
      <c r="PAM4" s="69"/>
      <c r="PAN4" s="69"/>
      <c r="PAO4" s="69"/>
      <c r="PAP4" s="69"/>
      <c r="PAQ4" s="69"/>
      <c r="PAR4" s="69"/>
      <c r="PAS4" s="69"/>
      <c r="PAT4" s="69"/>
      <c r="PAU4" s="69"/>
      <c r="PAV4" s="69"/>
      <c r="PAW4" s="69"/>
      <c r="PAX4" s="69"/>
      <c r="PAY4" s="69"/>
      <c r="PAZ4" s="69"/>
      <c r="PBA4" s="69"/>
      <c r="PBB4" s="69"/>
      <c r="PBC4" s="69"/>
      <c r="PBD4" s="69"/>
      <c r="PBE4" s="69"/>
      <c r="PBF4" s="69"/>
      <c r="PBG4" s="69"/>
      <c r="PBH4" s="69"/>
      <c r="PBI4" s="69"/>
      <c r="PBJ4" s="69"/>
      <c r="PBK4" s="69"/>
      <c r="PBL4" s="69"/>
      <c r="PBM4" s="69"/>
      <c r="PBN4" s="69"/>
      <c r="PBO4" s="69"/>
      <c r="PBP4" s="69"/>
      <c r="PBQ4" s="69"/>
      <c r="PBR4" s="69"/>
      <c r="PBS4" s="69"/>
      <c r="PBT4" s="69"/>
      <c r="PBU4" s="69"/>
      <c r="PBV4" s="69"/>
      <c r="PBW4" s="69"/>
      <c r="PBX4" s="69"/>
      <c r="PBY4" s="69"/>
      <c r="PBZ4" s="69"/>
      <c r="PCA4" s="69"/>
      <c r="PCB4" s="69"/>
      <c r="PCC4" s="69"/>
      <c r="PCD4" s="69"/>
      <c r="PCE4" s="69"/>
      <c r="PCF4" s="69"/>
      <c r="PCG4" s="69"/>
      <c r="PCH4" s="69"/>
      <c r="PCI4" s="69"/>
      <c r="PCJ4" s="69"/>
      <c r="PCK4" s="69"/>
      <c r="PCL4" s="69"/>
      <c r="PCM4" s="69"/>
      <c r="PCN4" s="69"/>
      <c r="PCO4" s="69"/>
      <c r="PCP4" s="69"/>
      <c r="PCQ4" s="69"/>
      <c r="PCR4" s="69"/>
      <c r="PCS4" s="69"/>
      <c r="PCT4" s="69"/>
      <c r="PCU4" s="69"/>
      <c r="PCV4" s="69"/>
      <c r="PCW4" s="69"/>
      <c r="PCX4" s="69"/>
      <c r="PCY4" s="69"/>
      <c r="PCZ4" s="69"/>
      <c r="PDA4" s="69"/>
      <c r="PDB4" s="69"/>
      <c r="PDC4" s="69"/>
      <c r="PDD4" s="69"/>
      <c r="PDE4" s="69"/>
      <c r="PDF4" s="69"/>
      <c r="PDG4" s="69"/>
      <c r="PDH4" s="69"/>
      <c r="PDI4" s="69"/>
      <c r="PDJ4" s="69"/>
      <c r="PDK4" s="69"/>
      <c r="PDL4" s="69"/>
      <c r="PDM4" s="69"/>
      <c r="PDN4" s="69"/>
      <c r="PDO4" s="69"/>
      <c r="PDP4" s="69"/>
      <c r="PDQ4" s="69"/>
      <c r="PDR4" s="69"/>
      <c r="PDS4" s="69"/>
      <c r="PDT4" s="69"/>
      <c r="PDU4" s="69"/>
      <c r="PDV4" s="69"/>
      <c r="PDW4" s="69"/>
      <c r="PDX4" s="69"/>
      <c r="PDY4" s="69"/>
      <c r="PDZ4" s="69"/>
      <c r="PEA4" s="69"/>
      <c r="PEB4" s="69"/>
      <c r="PEC4" s="69"/>
      <c r="PED4" s="69"/>
      <c r="PEE4" s="69"/>
      <c r="PEF4" s="69"/>
      <c r="PEG4" s="69"/>
      <c r="PEH4" s="69"/>
      <c r="PEI4" s="69"/>
      <c r="PEJ4" s="69"/>
      <c r="PEK4" s="69"/>
      <c r="PEL4" s="69"/>
      <c r="PEM4" s="69"/>
      <c r="PEN4" s="69"/>
      <c r="PEO4" s="69"/>
      <c r="PEP4" s="69"/>
      <c r="PEQ4" s="69"/>
      <c r="PER4" s="69"/>
      <c r="PES4" s="69"/>
      <c r="PET4" s="69"/>
      <c r="PEU4" s="69"/>
      <c r="PEV4" s="69"/>
      <c r="PEW4" s="69"/>
      <c r="PEX4" s="69"/>
      <c r="PEY4" s="69"/>
      <c r="PEZ4" s="69"/>
      <c r="PFA4" s="69"/>
      <c r="PFB4" s="69"/>
      <c r="PFC4" s="69"/>
      <c r="PFD4" s="69"/>
      <c r="PFE4" s="69"/>
      <c r="PFF4" s="69"/>
      <c r="PFG4" s="69"/>
      <c r="PFH4" s="69"/>
      <c r="PFI4" s="69"/>
      <c r="PFJ4" s="69"/>
      <c r="PFK4" s="69"/>
      <c r="PFL4" s="69"/>
      <c r="PFM4" s="69"/>
      <c r="PFN4" s="69"/>
      <c r="PFO4" s="69"/>
      <c r="PFP4" s="69"/>
      <c r="PFQ4" s="69"/>
      <c r="PFR4" s="69"/>
      <c r="PFS4" s="69"/>
      <c r="PFT4" s="69"/>
      <c r="PFU4" s="69"/>
      <c r="PFV4" s="69"/>
      <c r="PFW4" s="69"/>
      <c r="PFX4" s="69"/>
      <c r="PFY4" s="69"/>
      <c r="PFZ4" s="69"/>
      <c r="PGA4" s="69"/>
      <c r="PGB4" s="69"/>
      <c r="PGC4" s="69"/>
      <c r="PGD4" s="69"/>
      <c r="PGE4" s="69"/>
      <c r="PGF4" s="69"/>
      <c r="PGG4" s="69"/>
      <c r="PGH4" s="69"/>
      <c r="PGI4" s="69"/>
      <c r="PGJ4" s="69"/>
      <c r="PGK4" s="69"/>
      <c r="PGL4" s="69"/>
      <c r="PGM4" s="69"/>
      <c r="PGN4" s="69"/>
      <c r="PGO4" s="69"/>
      <c r="PGP4" s="69"/>
      <c r="PGQ4" s="69"/>
      <c r="PGR4" s="69"/>
      <c r="PGS4" s="69"/>
      <c r="PGT4" s="69"/>
      <c r="PGU4" s="69"/>
      <c r="PGV4" s="69"/>
      <c r="PGW4" s="69"/>
      <c r="PGX4" s="69"/>
      <c r="PGY4" s="69"/>
      <c r="PGZ4" s="69"/>
      <c r="PHA4" s="69"/>
      <c r="PHB4" s="69"/>
      <c r="PHC4" s="69"/>
      <c r="PHD4" s="69"/>
      <c r="PHE4" s="69"/>
      <c r="PHF4" s="69"/>
      <c r="PHG4" s="69"/>
      <c r="PHH4" s="69"/>
      <c r="PHI4" s="69"/>
      <c r="PHJ4" s="69"/>
      <c r="PHK4" s="69"/>
      <c r="PHL4" s="69"/>
      <c r="PHM4" s="69"/>
      <c r="PHN4" s="69"/>
      <c r="PHO4" s="69"/>
      <c r="PHP4" s="69"/>
      <c r="PHQ4" s="69"/>
      <c r="PHR4" s="69"/>
      <c r="PHS4" s="69"/>
      <c r="PHT4" s="69"/>
      <c r="PHU4" s="69"/>
      <c r="PHV4" s="69"/>
      <c r="PHW4" s="69"/>
      <c r="PHX4" s="69"/>
      <c r="PHY4" s="69"/>
      <c r="PHZ4" s="69"/>
      <c r="PIA4" s="69"/>
      <c r="PIB4" s="69"/>
      <c r="PIC4" s="69"/>
      <c r="PID4" s="69"/>
      <c r="PIE4" s="69"/>
      <c r="PIF4" s="69"/>
      <c r="PIG4" s="69"/>
      <c r="PIH4" s="69"/>
      <c r="PII4" s="69"/>
      <c r="PIJ4" s="69"/>
      <c r="PIK4" s="69"/>
      <c r="PIL4" s="69"/>
      <c r="PIM4" s="69"/>
      <c r="PIN4" s="69"/>
      <c r="PIO4" s="69"/>
      <c r="PIP4" s="69"/>
      <c r="PIQ4" s="69"/>
      <c r="PIR4" s="69"/>
      <c r="PIS4" s="69"/>
      <c r="PIT4" s="69"/>
      <c r="PIU4" s="69"/>
      <c r="PIV4" s="69"/>
      <c r="PIW4" s="69"/>
      <c r="PIX4" s="69"/>
      <c r="PIY4" s="69"/>
      <c r="PIZ4" s="69"/>
      <c r="PJA4" s="69"/>
      <c r="PJB4" s="69"/>
      <c r="PJC4" s="69"/>
      <c r="PJD4" s="69"/>
      <c r="PJE4" s="69"/>
      <c r="PJF4" s="69"/>
      <c r="PJG4" s="69"/>
      <c r="PJH4" s="69"/>
      <c r="PJI4" s="69"/>
      <c r="PJJ4" s="69"/>
      <c r="PJK4" s="69"/>
      <c r="PJL4" s="69"/>
      <c r="PJM4" s="69"/>
      <c r="PJN4" s="69"/>
      <c r="PJO4" s="69"/>
      <c r="PJP4" s="69"/>
      <c r="PJQ4" s="69"/>
      <c r="PJR4" s="69"/>
      <c r="PJS4" s="69"/>
      <c r="PJT4" s="69"/>
      <c r="PJU4" s="69"/>
      <c r="PJV4" s="69"/>
      <c r="PJW4" s="69"/>
      <c r="PJX4" s="69"/>
      <c r="PJY4" s="69"/>
      <c r="PJZ4" s="69"/>
      <c r="PKA4" s="69"/>
      <c r="PKB4" s="69"/>
      <c r="PKC4" s="69"/>
      <c r="PKD4" s="69"/>
      <c r="PKE4" s="69"/>
      <c r="PKF4" s="69"/>
      <c r="PKG4" s="69"/>
      <c r="PKH4" s="69"/>
      <c r="PKI4" s="69"/>
      <c r="PKJ4" s="69"/>
      <c r="PKK4" s="69"/>
      <c r="PKL4" s="69"/>
      <c r="PKM4" s="69"/>
      <c r="PKN4" s="69"/>
      <c r="PKO4" s="69"/>
      <c r="PKP4" s="69"/>
      <c r="PKQ4" s="69"/>
      <c r="PKR4" s="69"/>
      <c r="PKS4" s="69"/>
      <c r="PKT4" s="69"/>
      <c r="PKU4" s="69"/>
      <c r="PKV4" s="69"/>
      <c r="PKW4" s="69"/>
      <c r="PKX4" s="69"/>
      <c r="PKY4" s="69"/>
      <c r="PKZ4" s="69"/>
      <c r="PLA4" s="69"/>
      <c r="PLB4" s="69"/>
      <c r="PLC4" s="69"/>
      <c r="PLD4" s="69"/>
      <c r="PLE4" s="69"/>
      <c r="PLF4" s="69"/>
      <c r="PLG4" s="69"/>
      <c r="PLH4" s="69"/>
      <c r="PLI4" s="69"/>
      <c r="PLJ4" s="69"/>
      <c r="PLK4" s="69"/>
      <c r="PLL4" s="69"/>
      <c r="PLM4" s="69"/>
      <c r="PLN4" s="69"/>
      <c r="PLO4" s="69"/>
      <c r="PLP4" s="69"/>
      <c r="PLQ4" s="69"/>
      <c r="PLR4" s="69"/>
      <c r="PLS4" s="69"/>
      <c r="PLT4" s="69"/>
      <c r="PLU4" s="69"/>
      <c r="PLV4" s="69"/>
      <c r="PLW4" s="69"/>
      <c r="PLX4" s="69"/>
      <c r="PLY4" s="69"/>
      <c r="PLZ4" s="69"/>
      <c r="PMA4" s="69"/>
      <c r="PMB4" s="69"/>
      <c r="PMC4" s="69"/>
      <c r="PMD4" s="69"/>
      <c r="PME4" s="69"/>
      <c r="PMF4" s="69"/>
      <c r="PMG4" s="69"/>
      <c r="PMH4" s="69"/>
      <c r="PMI4" s="69"/>
      <c r="PMJ4" s="69"/>
      <c r="PMK4" s="69"/>
      <c r="PML4" s="69"/>
      <c r="PMM4" s="69"/>
      <c r="PMN4" s="69"/>
      <c r="PMO4" s="69"/>
      <c r="PMP4" s="69"/>
      <c r="PMQ4" s="69"/>
      <c r="PMR4" s="69"/>
      <c r="PMS4" s="69"/>
      <c r="PMT4" s="69"/>
      <c r="PMU4" s="69"/>
      <c r="PMV4" s="69"/>
      <c r="PMW4" s="69"/>
      <c r="PMX4" s="69"/>
      <c r="PMY4" s="69"/>
      <c r="PMZ4" s="69"/>
      <c r="PNA4" s="69"/>
      <c r="PNB4" s="69"/>
      <c r="PNC4" s="69"/>
      <c r="PND4" s="69"/>
      <c r="PNE4" s="69"/>
      <c r="PNF4" s="69"/>
      <c r="PNG4" s="69"/>
      <c r="PNH4" s="69"/>
      <c r="PNI4" s="69"/>
      <c r="PNJ4" s="69"/>
      <c r="PNK4" s="69"/>
      <c r="PNL4" s="69"/>
      <c r="PNM4" s="69"/>
      <c r="PNN4" s="69"/>
      <c r="PNO4" s="69"/>
      <c r="PNP4" s="69"/>
      <c r="PNQ4" s="69"/>
      <c r="PNR4" s="69"/>
      <c r="PNS4" s="69"/>
      <c r="PNT4" s="69"/>
      <c r="PNU4" s="69"/>
      <c r="PNV4" s="69"/>
      <c r="PNW4" s="69"/>
      <c r="PNX4" s="69"/>
      <c r="PNY4" s="69"/>
      <c r="PNZ4" s="69"/>
      <c r="POA4" s="69"/>
      <c r="POB4" s="69"/>
      <c r="POC4" s="69"/>
      <c r="POD4" s="69"/>
      <c r="POE4" s="69"/>
      <c r="POF4" s="69"/>
      <c r="POG4" s="69"/>
      <c r="POH4" s="69"/>
      <c r="POI4" s="69"/>
      <c r="POJ4" s="69"/>
      <c r="POK4" s="69"/>
      <c r="POL4" s="69"/>
      <c r="POM4" s="69"/>
      <c r="PON4" s="69"/>
      <c r="POO4" s="69"/>
      <c r="POP4" s="69"/>
      <c r="POQ4" s="69"/>
      <c r="POR4" s="69"/>
      <c r="POS4" s="69"/>
      <c r="POT4" s="69"/>
      <c r="POU4" s="69"/>
      <c r="POV4" s="69"/>
      <c r="POW4" s="69"/>
      <c r="POX4" s="69"/>
      <c r="POY4" s="69"/>
      <c r="POZ4" s="69"/>
      <c r="PPA4" s="69"/>
      <c r="PPB4" s="69"/>
      <c r="PPC4" s="69"/>
      <c r="PPD4" s="69"/>
      <c r="PPE4" s="69"/>
      <c r="PPF4" s="69"/>
      <c r="PPG4" s="69"/>
      <c r="PPH4" s="69"/>
      <c r="PPI4" s="69"/>
      <c r="PPJ4" s="69"/>
      <c r="PPK4" s="69"/>
      <c r="PPL4" s="69"/>
      <c r="PPM4" s="69"/>
      <c r="PPN4" s="69"/>
      <c r="PPO4" s="69"/>
      <c r="PPP4" s="69"/>
      <c r="PPQ4" s="69"/>
      <c r="PPR4" s="69"/>
      <c r="PPS4" s="69"/>
      <c r="PPT4" s="69"/>
      <c r="PPU4" s="69"/>
      <c r="PPV4" s="69"/>
      <c r="PPW4" s="69"/>
      <c r="PPX4" s="69"/>
      <c r="PPY4" s="69"/>
      <c r="PPZ4" s="69"/>
      <c r="PQA4" s="69"/>
      <c r="PQB4" s="69"/>
      <c r="PQC4" s="69"/>
      <c r="PQD4" s="69"/>
      <c r="PQE4" s="69"/>
      <c r="PQF4" s="69"/>
      <c r="PQG4" s="69"/>
      <c r="PQH4" s="69"/>
      <c r="PQI4" s="69"/>
      <c r="PQJ4" s="69"/>
      <c r="PQK4" s="69"/>
      <c r="PQL4" s="69"/>
      <c r="PQM4" s="69"/>
      <c r="PQN4" s="69"/>
      <c r="PQO4" s="69"/>
      <c r="PQP4" s="69"/>
      <c r="PQQ4" s="69"/>
      <c r="PQR4" s="69"/>
      <c r="PQS4" s="69"/>
      <c r="PQT4" s="69"/>
      <c r="PQU4" s="69"/>
      <c r="PQV4" s="69"/>
      <c r="PQW4" s="69"/>
      <c r="PQX4" s="69"/>
      <c r="PQY4" s="69"/>
      <c r="PQZ4" s="69"/>
      <c r="PRA4" s="69"/>
      <c r="PRB4" s="69"/>
      <c r="PRC4" s="69"/>
      <c r="PRD4" s="69"/>
      <c r="PRE4" s="69"/>
      <c r="PRF4" s="69"/>
      <c r="PRG4" s="69"/>
      <c r="PRH4" s="69"/>
      <c r="PRI4" s="69"/>
      <c r="PRJ4" s="69"/>
      <c r="PRK4" s="69"/>
      <c r="PRL4" s="69"/>
      <c r="PRM4" s="69"/>
      <c r="PRN4" s="69"/>
      <c r="PRO4" s="69"/>
      <c r="PRP4" s="69"/>
      <c r="PRQ4" s="69"/>
      <c r="PRR4" s="69"/>
      <c r="PRS4" s="69"/>
      <c r="PRT4" s="69"/>
      <c r="PRU4" s="69"/>
      <c r="PRV4" s="69"/>
      <c r="PRW4" s="69"/>
      <c r="PRX4" s="69"/>
      <c r="PRY4" s="69"/>
      <c r="PRZ4" s="69"/>
      <c r="PSA4" s="69"/>
      <c r="PSB4" s="69"/>
      <c r="PSC4" s="69"/>
      <c r="PSD4" s="69"/>
      <c r="PSE4" s="69"/>
      <c r="PSF4" s="69"/>
      <c r="PSG4" s="69"/>
      <c r="PSH4" s="69"/>
      <c r="PSI4" s="69"/>
      <c r="PSJ4" s="69"/>
      <c r="PSK4" s="69"/>
      <c r="PSL4" s="69"/>
      <c r="PSM4" s="69"/>
      <c r="PSN4" s="69"/>
      <c r="PSO4" s="69"/>
      <c r="PSP4" s="69"/>
      <c r="PSQ4" s="69"/>
      <c r="PSR4" s="69"/>
      <c r="PSS4" s="69"/>
      <c r="PST4" s="69"/>
      <c r="PSU4" s="69"/>
      <c r="PSV4" s="69"/>
      <c r="PSW4" s="69"/>
      <c r="PSX4" s="69"/>
      <c r="PSY4" s="69"/>
      <c r="PSZ4" s="69"/>
      <c r="PTA4" s="69"/>
      <c r="PTB4" s="69"/>
      <c r="PTC4" s="69"/>
      <c r="PTD4" s="69"/>
      <c r="PTE4" s="69"/>
      <c r="PTF4" s="69"/>
      <c r="PTG4" s="69"/>
      <c r="PTH4" s="69"/>
      <c r="PTI4" s="69"/>
      <c r="PTJ4" s="69"/>
      <c r="PTK4" s="69"/>
      <c r="PTL4" s="69"/>
      <c r="PTM4" s="69"/>
      <c r="PTN4" s="69"/>
      <c r="PTO4" s="69"/>
      <c r="PTP4" s="69"/>
      <c r="PTQ4" s="69"/>
      <c r="PTR4" s="69"/>
      <c r="PTS4" s="69"/>
      <c r="PTT4" s="69"/>
      <c r="PTU4" s="69"/>
      <c r="PTV4" s="69"/>
      <c r="PTW4" s="69"/>
      <c r="PTX4" s="69"/>
      <c r="PTY4" s="69"/>
      <c r="PTZ4" s="69"/>
      <c r="PUA4" s="69"/>
      <c r="PUB4" s="69"/>
      <c r="PUC4" s="69"/>
      <c r="PUD4" s="69"/>
      <c r="PUE4" s="69"/>
      <c r="PUF4" s="69"/>
      <c r="PUG4" s="69"/>
      <c r="PUH4" s="69"/>
      <c r="PUI4" s="69"/>
      <c r="PUJ4" s="69"/>
      <c r="PUK4" s="69"/>
      <c r="PUL4" s="69"/>
      <c r="PUM4" s="69"/>
      <c r="PUN4" s="69"/>
      <c r="PUO4" s="69"/>
      <c r="PUP4" s="69"/>
      <c r="PUQ4" s="69"/>
      <c r="PUR4" s="69"/>
      <c r="PUS4" s="69"/>
      <c r="PUT4" s="69"/>
      <c r="PUU4" s="69"/>
      <c r="PUV4" s="69"/>
      <c r="PUW4" s="69"/>
      <c r="PUX4" s="69"/>
      <c r="PUY4" s="69"/>
      <c r="PUZ4" s="69"/>
      <c r="PVA4" s="69"/>
      <c r="PVB4" s="69"/>
      <c r="PVC4" s="69"/>
      <c r="PVD4" s="69"/>
      <c r="PVE4" s="69"/>
      <c r="PVF4" s="69"/>
      <c r="PVG4" s="69"/>
      <c r="PVH4" s="69"/>
      <c r="PVI4" s="69"/>
      <c r="PVJ4" s="69"/>
      <c r="PVK4" s="69"/>
      <c r="PVL4" s="69"/>
      <c r="PVM4" s="69"/>
      <c r="PVN4" s="69"/>
      <c r="PVO4" s="69"/>
      <c r="PVP4" s="69"/>
      <c r="PVQ4" s="69"/>
      <c r="PVR4" s="69"/>
      <c r="PVS4" s="69"/>
      <c r="PVT4" s="69"/>
      <c r="PVU4" s="69"/>
      <c r="PVV4" s="69"/>
      <c r="PVW4" s="69"/>
      <c r="PVX4" s="69"/>
      <c r="PVY4" s="69"/>
      <c r="PVZ4" s="69"/>
      <c r="PWA4" s="69"/>
      <c r="PWB4" s="69"/>
      <c r="PWC4" s="69"/>
      <c r="PWD4" s="69"/>
      <c r="PWE4" s="69"/>
      <c r="PWF4" s="69"/>
      <c r="PWG4" s="69"/>
      <c r="PWH4" s="69"/>
      <c r="PWI4" s="69"/>
      <c r="PWJ4" s="69"/>
      <c r="PWK4" s="69"/>
      <c r="PWL4" s="69"/>
      <c r="PWM4" s="69"/>
      <c r="PWN4" s="69"/>
      <c r="PWO4" s="69"/>
      <c r="PWP4" s="69"/>
      <c r="PWQ4" s="69"/>
      <c r="PWR4" s="69"/>
      <c r="PWS4" s="69"/>
      <c r="PWT4" s="69"/>
      <c r="PWU4" s="69"/>
      <c r="PWV4" s="69"/>
      <c r="PWW4" s="69"/>
      <c r="PWX4" s="69"/>
      <c r="PWY4" s="69"/>
      <c r="PWZ4" s="69"/>
      <c r="PXA4" s="69"/>
      <c r="PXB4" s="69"/>
      <c r="PXC4" s="69"/>
      <c r="PXD4" s="69"/>
      <c r="PXE4" s="69"/>
      <c r="PXF4" s="69"/>
      <c r="PXG4" s="69"/>
      <c r="PXH4" s="69"/>
      <c r="PXI4" s="69"/>
      <c r="PXJ4" s="69"/>
      <c r="PXK4" s="69"/>
      <c r="PXL4" s="69"/>
      <c r="PXM4" s="69"/>
      <c r="PXN4" s="69"/>
      <c r="PXO4" s="69"/>
      <c r="PXP4" s="69"/>
      <c r="PXQ4" s="69"/>
      <c r="PXR4" s="69"/>
      <c r="PXS4" s="69"/>
      <c r="PXT4" s="69"/>
      <c r="PXU4" s="69"/>
      <c r="PXV4" s="69"/>
      <c r="PXW4" s="69"/>
      <c r="PXX4" s="69"/>
      <c r="PXY4" s="69"/>
      <c r="PXZ4" s="69"/>
      <c r="PYA4" s="69"/>
      <c r="PYB4" s="69"/>
      <c r="PYC4" s="69"/>
      <c r="PYD4" s="69"/>
      <c r="PYE4" s="69"/>
      <c r="PYF4" s="69"/>
      <c r="PYG4" s="69"/>
      <c r="PYH4" s="69"/>
      <c r="PYI4" s="69"/>
      <c r="PYJ4" s="69"/>
      <c r="PYK4" s="69"/>
      <c r="PYL4" s="69"/>
      <c r="PYM4" s="69"/>
      <c r="PYN4" s="69"/>
      <c r="PYO4" s="69"/>
      <c r="PYP4" s="69"/>
      <c r="PYQ4" s="69"/>
      <c r="PYR4" s="69"/>
      <c r="PYS4" s="69"/>
      <c r="PYT4" s="69"/>
      <c r="PYU4" s="69"/>
      <c r="PYV4" s="69"/>
      <c r="PYW4" s="69"/>
      <c r="PYX4" s="69"/>
      <c r="PYY4" s="69"/>
      <c r="PYZ4" s="69"/>
      <c r="PZA4" s="69"/>
      <c r="PZB4" s="69"/>
      <c r="PZC4" s="69"/>
      <c r="PZD4" s="69"/>
      <c r="PZE4" s="69"/>
      <c r="PZF4" s="69"/>
      <c r="PZG4" s="69"/>
      <c r="PZH4" s="69"/>
      <c r="PZI4" s="69"/>
      <c r="PZJ4" s="69"/>
      <c r="PZK4" s="69"/>
      <c r="PZL4" s="69"/>
      <c r="PZM4" s="69"/>
      <c r="PZN4" s="69"/>
      <c r="PZO4" s="69"/>
      <c r="PZP4" s="69"/>
      <c r="PZQ4" s="69"/>
      <c r="PZR4" s="69"/>
      <c r="PZS4" s="69"/>
      <c r="PZT4" s="69"/>
      <c r="PZU4" s="69"/>
      <c r="PZV4" s="69"/>
      <c r="PZW4" s="69"/>
      <c r="PZX4" s="69"/>
      <c r="PZY4" s="69"/>
      <c r="PZZ4" s="69"/>
      <c r="QAA4" s="69"/>
      <c r="QAB4" s="69"/>
      <c r="QAC4" s="69"/>
      <c r="QAD4" s="69"/>
      <c r="QAE4" s="69"/>
      <c r="QAF4" s="69"/>
      <c r="QAG4" s="69"/>
      <c r="QAH4" s="69"/>
      <c r="QAI4" s="69"/>
      <c r="QAJ4" s="69"/>
      <c r="QAK4" s="69"/>
      <c r="QAL4" s="69"/>
      <c r="QAM4" s="69"/>
      <c r="QAN4" s="69"/>
      <c r="QAO4" s="69"/>
      <c r="QAP4" s="69"/>
      <c r="QAQ4" s="69"/>
      <c r="QAR4" s="69"/>
      <c r="QAS4" s="69"/>
      <c r="QAT4" s="69"/>
      <c r="QAU4" s="69"/>
      <c r="QAV4" s="69"/>
      <c r="QAW4" s="69"/>
      <c r="QAX4" s="69"/>
      <c r="QAY4" s="69"/>
      <c r="QAZ4" s="69"/>
      <c r="QBA4" s="69"/>
      <c r="QBB4" s="69"/>
      <c r="QBC4" s="69"/>
      <c r="QBD4" s="69"/>
      <c r="QBE4" s="69"/>
      <c r="QBF4" s="69"/>
      <c r="QBG4" s="69"/>
      <c r="QBH4" s="69"/>
      <c r="QBI4" s="69"/>
      <c r="QBJ4" s="69"/>
      <c r="QBK4" s="69"/>
      <c r="QBL4" s="69"/>
      <c r="QBM4" s="69"/>
      <c r="QBN4" s="69"/>
      <c r="QBO4" s="69"/>
      <c r="QBP4" s="69"/>
      <c r="QBQ4" s="69"/>
      <c r="QBR4" s="69"/>
      <c r="QBS4" s="69"/>
      <c r="QBT4" s="69"/>
      <c r="QBU4" s="69"/>
      <c r="QBV4" s="69"/>
      <c r="QBW4" s="69"/>
      <c r="QBX4" s="69"/>
      <c r="QBY4" s="69"/>
      <c r="QBZ4" s="69"/>
      <c r="QCA4" s="69"/>
      <c r="QCB4" s="69"/>
      <c r="QCC4" s="69"/>
      <c r="QCD4" s="69"/>
      <c r="QCE4" s="69"/>
      <c r="QCF4" s="69"/>
      <c r="QCG4" s="69"/>
      <c r="QCH4" s="69"/>
      <c r="QCI4" s="69"/>
      <c r="QCJ4" s="69"/>
      <c r="QCK4" s="69"/>
      <c r="QCL4" s="69"/>
      <c r="QCM4" s="69"/>
      <c r="QCN4" s="69"/>
      <c r="QCO4" s="69"/>
      <c r="QCP4" s="69"/>
      <c r="QCQ4" s="69"/>
      <c r="QCR4" s="69"/>
      <c r="QCS4" s="69"/>
      <c r="QCT4" s="69"/>
      <c r="QCU4" s="69"/>
      <c r="QCV4" s="69"/>
      <c r="QCW4" s="69"/>
      <c r="QCX4" s="69"/>
      <c r="QCY4" s="69"/>
      <c r="QCZ4" s="69"/>
      <c r="QDA4" s="69"/>
      <c r="QDB4" s="69"/>
      <c r="QDC4" s="69"/>
      <c r="QDD4" s="69"/>
      <c r="QDE4" s="69"/>
      <c r="QDF4" s="69"/>
      <c r="QDG4" s="69"/>
      <c r="QDH4" s="69"/>
      <c r="QDI4" s="69"/>
      <c r="QDJ4" s="69"/>
      <c r="QDK4" s="69"/>
      <c r="QDL4" s="69"/>
      <c r="QDM4" s="69"/>
      <c r="QDN4" s="69"/>
      <c r="QDO4" s="69"/>
      <c r="QDP4" s="69"/>
      <c r="QDQ4" s="69"/>
      <c r="QDR4" s="69"/>
      <c r="QDS4" s="69"/>
      <c r="QDT4" s="69"/>
      <c r="QDU4" s="69"/>
      <c r="QDV4" s="69"/>
      <c r="QDW4" s="69"/>
      <c r="QDX4" s="69"/>
      <c r="QDY4" s="69"/>
      <c r="QDZ4" s="69"/>
      <c r="QEA4" s="69"/>
      <c r="QEB4" s="69"/>
      <c r="QEC4" s="69"/>
      <c r="QED4" s="69"/>
      <c r="QEE4" s="69"/>
      <c r="QEF4" s="69"/>
      <c r="QEG4" s="69"/>
      <c r="QEH4" s="69"/>
      <c r="QEI4" s="69"/>
      <c r="QEJ4" s="69"/>
      <c r="QEK4" s="69"/>
      <c r="QEL4" s="69"/>
      <c r="QEM4" s="69"/>
      <c r="QEN4" s="69"/>
      <c r="QEO4" s="69"/>
      <c r="QEP4" s="69"/>
      <c r="QEQ4" s="69"/>
      <c r="QER4" s="69"/>
      <c r="QES4" s="69"/>
      <c r="QET4" s="69"/>
      <c r="QEU4" s="69"/>
      <c r="QEV4" s="69"/>
      <c r="QEW4" s="69"/>
      <c r="QEX4" s="69"/>
      <c r="QEY4" s="69"/>
      <c r="QEZ4" s="69"/>
      <c r="QFA4" s="69"/>
      <c r="QFB4" s="69"/>
      <c r="QFC4" s="69"/>
      <c r="QFD4" s="69"/>
      <c r="QFE4" s="69"/>
      <c r="QFF4" s="69"/>
      <c r="QFG4" s="69"/>
      <c r="QFH4" s="69"/>
      <c r="QFI4" s="69"/>
      <c r="QFJ4" s="69"/>
      <c r="QFK4" s="69"/>
      <c r="QFL4" s="69"/>
      <c r="QFM4" s="69"/>
      <c r="QFN4" s="69"/>
      <c r="QFO4" s="69"/>
      <c r="QFP4" s="69"/>
      <c r="QFQ4" s="69"/>
      <c r="QFR4" s="69"/>
      <c r="QFS4" s="69"/>
      <c r="QFT4" s="69"/>
      <c r="QFU4" s="69"/>
      <c r="QFV4" s="69"/>
      <c r="QFW4" s="69"/>
      <c r="QFX4" s="69"/>
      <c r="QFY4" s="69"/>
      <c r="QFZ4" s="69"/>
      <c r="QGA4" s="69"/>
      <c r="QGB4" s="69"/>
      <c r="QGC4" s="69"/>
      <c r="QGD4" s="69"/>
      <c r="QGE4" s="69"/>
      <c r="QGF4" s="69"/>
      <c r="QGG4" s="69"/>
      <c r="QGH4" s="69"/>
      <c r="QGI4" s="69"/>
      <c r="QGJ4" s="69"/>
      <c r="QGK4" s="69"/>
      <c r="QGL4" s="69"/>
      <c r="QGM4" s="69"/>
      <c r="QGN4" s="69"/>
      <c r="QGO4" s="69"/>
      <c r="QGP4" s="69"/>
      <c r="QGQ4" s="69"/>
      <c r="QGR4" s="69"/>
      <c r="QGS4" s="69"/>
      <c r="QGT4" s="69"/>
      <c r="QGU4" s="69"/>
      <c r="QGV4" s="69"/>
      <c r="QGW4" s="69"/>
      <c r="QGX4" s="69"/>
      <c r="QGY4" s="69"/>
      <c r="QGZ4" s="69"/>
      <c r="QHA4" s="69"/>
      <c r="QHB4" s="69"/>
      <c r="QHC4" s="69"/>
      <c r="QHD4" s="69"/>
      <c r="QHE4" s="69"/>
      <c r="QHF4" s="69"/>
      <c r="QHG4" s="69"/>
      <c r="QHH4" s="69"/>
      <c r="QHI4" s="69"/>
      <c r="QHJ4" s="69"/>
      <c r="QHK4" s="69"/>
      <c r="QHL4" s="69"/>
      <c r="QHM4" s="69"/>
      <c r="QHN4" s="69"/>
      <c r="QHO4" s="69"/>
      <c r="QHP4" s="69"/>
      <c r="QHQ4" s="69"/>
      <c r="QHR4" s="69"/>
      <c r="QHS4" s="69"/>
      <c r="QHT4" s="69"/>
      <c r="QHU4" s="69"/>
      <c r="QHV4" s="69"/>
      <c r="QHW4" s="69"/>
      <c r="QHX4" s="69"/>
      <c r="QHY4" s="69"/>
      <c r="QHZ4" s="69"/>
      <c r="QIA4" s="69"/>
      <c r="QIB4" s="69"/>
      <c r="QIC4" s="69"/>
      <c r="QID4" s="69"/>
      <c r="QIE4" s="69"/>
      <c r="QIF4" s="69"/>
      <c r="QIG4" s="69"/>
      <c r="QIH4" s="69"/>
      <c r="QII4" s="69"/>
      <c r="QIJ4" s="69"/>
      <c r="QIK4" s="69"/>
      <c r="QIL4" s="69"/>
      <c r="QIM4" s="69"/>
      <c r="QIN4" s="69"/>
      <c r="QIO4" s="69"/>
      <c r="QIP4" s="69"/>
      <c r="QIQ4" s="69"/>
      <c r="QIR4" s="69"/>
      <c r="QIS4" s="69"/>
      <c r="QIT4" s="69"/>
      <c r="QIU4" s="69"/>
      <c r="QIV4" s="69"/>
      <c r="QIW4" s="69"/>
      <c r="QIX4" s="69"/>
      <c r="QIY4" s="69"/>
      <c r="QIZ4" s="69"/>
      <c r="QJA4" s="69"/>
      <c r="QJB4" s="69"/>
      <c r="QJC4" s="69"/>
      <c r="QJD4" s="69"/>
      <c r="QJE4" s="69"/>
      <c r="QJF4" s="69"/>
      <c r="QJG4" s="69"/>
      <c r="QJH4" s="69"/>
      <c r="QJI4" s="69"/>
      <c r="QJJ4" s="69"/>
      <c r="QJK4" s="69"/>
      <c r="QJL4" s="69"/>
      <c r="QJM4" s="69"/>
      <c r="QJN4" s="69"/>
      <c r="QJO4" s="69"/>
      <c r="QJP4" s="69"/>
      <c r="QJQ4" s="69"/>
      <c r="QJR4" s="69"/>
      <c r="QJS4" s="69"/>
      <c r="QJT4" s="69"/>
      <c r="QJU4" s="69"/>
      <c r="QJV4" s="69"/>
      <c r="QJW4" s="69"/>
      <c r="QJX4" s="69"/>
      <c r="QJY4" s="69"/>
      <c r="QJZ4" s="69"/>
      <c r="QKA4" s="69"/>
      <c r="QKB4" s="69"/>
      <c r="QKC4" s="69"/>
      <c r="QKD4" s="69"/>
      <c r="QKE4" s="69"/>
      <c r="QKF4" s="69"/>
      <c r="QKG4" s="69"/>
      <c r="QKH4" s="69"/>
      <c r="QKI4" s="69"/>
      <c r="QKJ4" s="69"/>
      <c r="QKK4" s="69"/>
      <c r="QKL4" s="69"/>
      <c r="QKM4" s="69"/>
      <c r="QKN4" s="69"/>
      <c r="QKO4" s="69"/>
      <c r="QKP4" s="69"/>
      <c r="QKQ4" s="69"/>
      <c r="QKR4" s="69"/>
      <c r="QKS4" s="69"/>
      <c r="QKT4" s="69"/>
      <c r="QKU4" s="69"/>
      <c r="QKV4" s="69"/>
      <c r="QKW4" s="69"/>
      <c r="QKX4" s="69"/>
      <c r="QKY4" s="69"/>
      <c r="QKZ4" s="69"/>
      <c r="QLA4" s="69"/>
      <c r="QLB4" s="69"/>
      <c r="QLC4" s="69"/>
      <c r="QLD4" s="69"/>
      <c r="QLE4" s="69"/>
      <c r="QLF4" s="69"/>
      <c r="QLG4" s="69"/>
      <c r="QLH4" s="69"/>
      <c r="QLI4" s="69"/>
      <c r="QLJ4" s="69"/>
      <c r="QLK4" s="69"/>
      <c r="QLL4" s="69"/>
      <c r="QLM4" s="69"/>
      <c r="QLN4" s="69"/>
      <c r="QLO4" s="69"/>
      <c r="QLP4" s="69"/>
      <c r="QLQ4" s="69"/>
      <c r="QLR4" s="69"/>
      <c r="QLS4" s="69"/>
      <c r="QLT4" s="69"/>
      <c r="QLU4" s="69"/>
      <c r="QLV4" s="69"/>
      <c r="QLW4" s="69"/>
      <c r="QLX4" s="69"/>
      <c r="QLY4" s="69"/>
      <c r="QLZ4" s="69"/>
      <c r="QMA4" s="69"/>
      <c r="QMB4" s="69"/>
      <c r="QMC4" s="69"/>
      <c r="QMD4" s="69"/>
      <c r="QME4" s="69"/>
      <c r="QMF4" s="69"/>
      <c r="QMG4" s="69"/>
      <c r="QMH4" s="69"/>
      <c r="QMI4" s="69"/>
      <c r="QMJ4" s="69"/>
      <c r="QMK4" s="69"/>
      <c r="QML4" s="69"/>
      <c r="QMM4" s="69"/>
      <c r="QMN4" s="69"/>
      <c r="QMO4" s="69"/>
      <c r="QMP4" s="69"/>
      <c r="QMQ4" s="69"/>
      <c r="QMR4" s="69"/>
      <c r="QMS4" s="69"/>
      <c r="QMT4" s="69"/>
      <c r="QMU4" s="69"/>
      <c r="QMV4" s="69"/>
      <c r="QMW4" s="69"/>
      <c r="QMX4" s="69"/>
      <c r="QMY4" s="69"/>
      <c r="QMZ4" s="69"/>
      <c r="QNA4" s="69"/>
      <c r="QNB4" s="69"/>
      <c r="QNC4" s="69"/>
      <c r="QND4" s="69"/>
      <c r="QNE4" s="69"/>
      <c r="QNF4" s="69"/>
      <c r="QNG4" s="69"/>
      <c r="QNH4" s="69"/>
      <c r="QNI4" s="69"/>
      <c r="QNJ4" s="69"/>
      <c r="QNK4" s="69"/>
      <c r="QNL4" s="69"/>
      <c r="QNM4" s="69"/>
      <c r="QNN4" s="69"/>
      <c r="QNO4" s="69"/>
      <c r="QNP4" s="69"/>
      <c r="QNQ4" s="69"/>
      <c r="QNR4" s="69"/>
      <c r="QNS4" s="69"/>
      <c r="QNT4" s="69"/>
      <c r="QNU4" s="69"/>
      <c r="QNV4" s="69"/>
      <c r="QNW4" s="69"/>
      <c r="QNX4" s="69"/>
      <c r="QNY4" s="69"/>
      <c r="QNZ4" s="69"/>
      <c r="QOA4" s="69"/>
      <c r="QOB4" s="69"/>
      <c r="QOC4" s="69"/>
      <c r="QOD4" s="69"/>
      <c r="QOE4" s="69"/>
      <c r="QOF4" s="69"/>
      <c r="QOG4" s="69"/>
      <c r="QOH4" s="69"/>
      <c r="QOI4" s="69"/>
      <c r="QOJ4" s="69"/>
      <c r="QOK4" s="69"/>
      <c r="QOL4" s="69"/>
      <c r="QOM4" s="69"/>
      <c r="QON4" s="69"/>
      <c r="QOO4" s="69"/>
      <c r="QOP4" s="69"/>
      <c r="QOQ4" s="69"/>
      <c r="QOR4" s="69"/>
      <c r="QOS4" s="69"/>
      <c r="QOT4" s="69"/>
      <c r="QOU4" s="69"/>
      <c r="QOV4" s="69"/>
      <c r="QOW4" s="69"/>
      <c r="QOX4" s="69"/>
      <c r="QOY4" s="69"/>
      <c r="QOZ4" s="69"/>
      <c r="QPA4" s="69"/>
      <c r="QPB4" s="69"/>
      <c r="QPC4" s="69"/>
      <c r="QPD4" s="69"/>
      <c r="QPE4" s="69"/>
      <c r="QPF4" s="69"/>
      <c r="QPG4" s="69"/>
      <c r="QPH4" s="69"/>
      <c r="QPI4" s="69"/>
      <c r="QPJ4" s="69"/>
      <c r="QPK4" s="69"/>
      <c r="QPL4" s="69"/>
      <c r="QPM4" s="69"/>
      <c r="QPN4" s="69"/>
      <c r="QPO4" s="69"/>
      <c r="QPP4" s="69"/>
      <c r="QPQ4" s="69"/>
      <c r="QPR4" s="69"/>
      <c r="QPS4" s="69"/>
      <c r="QPT4" s="69"/>
      <c r="QPU4" s="69"/>
      <c r="QPV4" s="69"/>
      <c r="QPW4" s="69"/>
      <c r="QPX4" s="69"/>
      <c r="QPY4" s="69"/>
      <c r="QPZ4" s="69"/>
      <c r="QQA4" s="69"/>
      <c r="QQB4" s="69"/>
      <c r="QQC4" s="69"/>
      <c r="QQD4" s="69"/>
      <c r="QQE4" s="69"/>
      <c r="QQF4" s="69"/>
      <c r="QQG4" s="69"/>
      <c r="QQH4" s="69"/>
      <c r="QQI4" s="69"/>
      <c r="QQJ4" s="69"/>
      <c r="QQK4" s="69"/>
      <c r="QQL4" s="69"/>
      <c r="QQM4" s="69"/>
      <c r="QQN4" s="69"/>
      <c r="QQO4" s="69"/>
      <c r="QQP4" s="69"/>
      <c r="QQQ4" s="69"/>
      <c r="QQR4" s="69"/>
      <c r="QQS4" s="69"/>
      <c r="QQT4" s="69"/>
      <c r="QQU4" s="69"/>
      <c r="QQV4" s="69"/>
      <c r="QQW4" s="69"/>
      <c r="QQX4" s="69"/>
      <c r="QQY4" s="69"/>
      <c r="QQZ4" s="69"/>
      <c r="QRA4" s="69"/>
      <c r="QRB4" s="69"/>
      <c r="QRC4" s="69"/>
      <c r="QRD4" s="69"/>
      <c r="QRE4" s="69"/>
      <c r="QRF4" s="69"/>
      <c r="QRG4" s="69"/>
      <c r="QRH4" s="69"/>
      <c r="QRI4" s="69"/>
      <c r="QRJ4" s="69"/>
      <c r="QRK4" s="69"/>
      <c r="QRL4" s="69"/>
      <c r="QRM4" s="69"/>
      <c r="QRN4" s="69"/>
      <c r="QRO4" s="69"/>
      <c r="QRP4" s="69"/>
      <c r="QRQ4" s="69"/>
      <c r="QRR4" s="69"/>
      <c r="QRS4" s="69"/>
      <c r="QRT4" s="69"/>
      <c r="QRU4" s="69"/>
      <c r="QRV4" s="69"/>
      <c r="QRW4" s="69"/>
      <c r="QRX4" s="69"/>
      <c r="QRY4" s="69"/>
      <c r="QRZ4" s="69"/>
      <c r="QSA4" s="69"/>
      <c r="QSB4" s="69"/>
      <c r="QSC4" s="69"/>
      <c r="QSD4" s="69"/>
      <c r="QSE4" s="69"/>
      <c r="QSF4" s="69"/>
      <c r="QSG4" s="69"/>
      <c r="QSH4" s="69"/>
      <c r="QSI4" s="69"/>
      <c r="QSJ4" s="69"/>
      <c r="QSK4" s="69"/>
      <c r="QSL4" s="69"/>
      <c r="QSM4" s="69"/>
      <c r="QSN4" s="69"/>
      <c r="QSO4" s="69"/>
      <c r="QSP4" s="69"/>
      <c r="QSQ4" s="69"/>
      <c r="QSR4" s="69"/>
      <c r="QSS4" s="69"/>
      <c r="QST4" s="69"/>
      <c r="QSU4" s="69"/>
      <c r="QSV4" s="69"/>
      <c r="QSW4" s="69"/>
      <c r="QSX4" s="69"/>
      <c r="QSY4" s="69"/>
      <c r="QSZ4" s="69"/>
      <c r="QTA4" s="69"/>
      <c r="QTB4" s="69"/>
      <c r="QTC4" s="69"/>
      <c r="QTD4" s="69"/>
      <c r="QTE4" s="69"/>
      <c r="QTF4" s="69"/>
      <c r="QTG4" s="69"/>
      <c r="QTH4" s="69"/>
      <c r="QTI4" s="69"/>
      <c r="QTJ4" s="69"/>
      <c r="QTK4" s="69"/>
      <c r="QTL4" s="69"/>
      <c r="QTM4" s="69"/>
      <c r="QTN4" s="69"/>
      <c r="QTO4" s="69"/>
      <c r="QTP4" s="69"/>
      <c r="QTQ4" s="69"/>
      <c r="QTR4" s="69"/>
      <c r="QTS4" s="69"/>
      <c r="QTT4" s="69"/>
      <c r="QTU4" s="69"/>
      <c r="QTV4" s="69"/>
      <c r="QTW4" s="69"/>
      <c r="QTX4" s="69"/>
      <c r="QTY4" s="69"/>
      <c r="QTZ4" s="69"/>
      <c r="QUA4" s="69"/>
      <c r="QUB4" s="69"/>
      <c r="QUC4" s="69"/>
      <c r="QUD4" s="69"/>
      <c r="QUE4" s="69"/>
      <c r="QUF4" s="69"/>
      <c r="QUG4" s="69"/>
      <c r="QUH4" s="69"/>
      <c r="QUI4" s="69"/>
      <c r="QUJ4" s="69"/>
      <c r="QUK4" s="69"/>
      <c r="QUL4" s="69"/>
      <c r="QUM4" s="69"/>
      <c r="QUN4" s="69"/>
      <c r="QUO4" s="69"/>
      <c r="QUP4" s="69"/>
      <c r="QUQ4" s="69"/>
      <c r="QUR4" s="69"/>
      <c r="QUS4" s="69"/>
      <c r="QUT4" s="69"/>
      <c r="QUU4" s="69"/>
      <c r="QUV4" s="69"/>
      <c r="QUW4" s="69"/>
      <c r="QUX4" s="69"/>
      <c r="QUY4" s="69"/>
      <c r="QUZ4" s="69"/>
      <c r="QVA4" s="69"/>
      <c r="QVB4" s="69"/>
      <c r="QVC4" s="69"/>
      <c r="QVD4" s="69"/>
      <c r="QVE4" s="69"/>
      <c r="QVF4" s="69"/>
      <c r="QVG4" s="69"/>
      <c r="QVH4" s="69"/>
      <c r="QVI4" s="69"/>
      <c r="QVJ4" s="69"/>
      <c r="QVK4" s="69"/>
      <c r="QVL4" s="69"/>
      <c r="QVM4" s="69"/>
      <c r="QVN4" s="69"/>
      <c r="QVO4" s="69"/>
      <c r="QVP4" s="69"/>
      <c r="QVQ4" s="69"/>
      <c r="QVR4" s="69"/>
      <c r="QVS4" s="69"/>
      <c r="QVT4" s="69"/>
      <c r="QVU4" s="69"/>
      <c r="QVV4" s="69"/>
      <c r="QVW4" s="69"/>
      <c r="QVX4" s="69"/>
      <c r="QVY4" s="69"/>
      <c r="QVZ4" s="69"/>
      <c r="QWA4" s="69"/>
      <c r="QWB4" s="69"/>
      <c r="QWC4" s="69"/>
      <c r="QWD4" s="69"/>
      <c r="QWE4" s="69"/>
      <c r="QWF4" s="69"/>
      <c r="QWG4" s="69"/>
      <c r="QWH4" s="69"/>
      <c r="QWI4" s="69"/>
      <c r="QWJ4" s="69"/>
      <c r="QWK4" s="69"/>
      <c r="QWL4" s="69"/>
      <c r="QWM4" s="69"/>
      <c r="QWN4" s="69"/>
      <c r="QWO4" s="69"/>
      <c r="QWP4" s="69"/>
      <c r="QWQ4" s="69"/>
      <c r="QWR4" s="69"/>
      <c r="QWS4" s="69"/>
      <c r="QWT4" s="69"/>
      <c r="QWU4" s="69"/>
      <c r="QWV4" s="69"/>
      <c r="QWW4" s="69"/>
      <c r="QWX4" s="69"/>
      <c r="QWY4" s="69"/>
      <c r="QWZ4" s="69"/>
      <c r="QXA4" s="69"/>
      <c r="QXB4" s="69"/>
      <c r="QXC4" s="69"/>
      <c r="QXD4" s="69"/>
      <c r="QXE4" s="69"/>
      <c r="QXF4" s="69"/>
      <c r="QXG4" s="69"/>
      <c r="QXH4" s="69"/>
      <c r="QXI4" s="69"/>
      <c r="QXJ4" s="69"/>
      <c r="QXK4" s="69"/>
      <c r="QXL4" s="69"/>
      <c r="QXM4" s="69"/>
      <c r="QXN4" s="69"/>
      <c r="QXO4" s="69"/>
      <c r="QXP4" s="69"/>
      <c r="QXQ4" s="69"/>
      <c r="QXR4" s="69"/>
      <c r="QXS4" s="69"/>
      <c r="QXT4" s="69"/>
      <c r="QXU4" s="69"/>
      <c r="QXV4" s="69"/>
      <c r="QXW4" s="69"/>
      <c r="QXX4" s="69"/>
      <c r="QXY4" s="69"/>
      <c r="QXZ4" s="69"/>
      <c r="QYA4" s="69"/>
      <c r="QYB4" s="69"/>
      <c r="QYC4" s="69"/>
      <c r="QYD4" s="69"/>
      <c r="QYE4" s="69"/>
      <c r="QYF4" s="69"/>
      <c r="QYG4" s="69"/>
      <c r="QYH4" s="69"/>
      <c r="QYI4" s="69"/>
      <c r="QYJ4" s="69"/>
      <c r="QYK4" s="69"/>
      <c r="QYL4" s="69"/>
      <c r="QYM4" s="69"/>
      <c r="QYN4" s="69"/>
      <c r="QYO4" s="69"/>
      <c r="QYP4" s="69"/>
      <c r="QYQ4" s="69"/>
      <c r="QYR4" s="69"/>
      <c r="QYS4" s="69"/>
      <c r="QYT4" s="69"/>
      <c r="QYU4" s="69"/>
      <c r="QYV4" s="69"/>
      <c r="QYW4" s="69"/>
      <c r="QYX4" s="69"/>
      <c r="QYY4" s="69"/>
      <c r="QYZ4" s="69"/>
      <c r="QZA4" s="69"/>
      <c r="QZB4" s="69"/>
      <c r="QZC4" s="69"/>
      <c r="QZD4" s="69"/>
      <c r="QZE4" s="69"/>
      <c r="QZF4" s="69"/>
      <c r="QZG4" s="69"/>
      <c r="QZH4" s="69"/>
      <c r="QZI4" s="69"/>
      <c r="QZJ4" s="69"/>
      <c r="QZK4" s="69"/>
      <c r="QZL4" s="69"/>
      <c r="QZM4" s="69"/>
      <c r="QZN4" s="69"/>
      <c r="QZO4" s="69"/>
      <c r="QZP4" s="69"/>
      <c r="QZQ4" s="69"/>
      <c r="QZR4" s="69"/>
      <c r="QZS4" s="69"/>
      <c r="QZT4" s="69"/>
      <c r="QZU4" s="69"/>
      <c r="QZV4" s="69"/>
      <c r="QZW4" s="69"/>
      <c r="QZX4" s="69"/>
      <c r="QZY4" s="69"/>
      <c r="QZZ4" s="69"/>
      <c r="RAA4" s="69"/>
      <c r="RAB4" s="69"/>
      <c r="RAC4" s="69"/>
      <c r="RAD4" s="69"/>
      <c r="RAE4" s="69"/>
      <c r="RAF4" s="69"/>
      <c r="RAG4" s="69"/>
      <c r="RAH4" s="69"/>
      <c r="RAI4" s="69"/>
      <c r="RAJ4" s="69"/>
      <c r="RAK4" s="69"/>
      <c r="RAL4" s="69"/>
      <c r="RAM4" s="69"/>
      <c r="RAN4" s="69"/>
      <c r="RAO4" s="69"/>
      <c r="RAP4" s="69"/>
      <c r="RAQ4" s="69"/>
      <c r="RAR4" s="69"/>
      <c r="RAS4" s="69"/>
      <c r="RAT4" s="69"/>
      <c r="RAU4" s="69"/>
      <c r="RAV4" s="69"/>
      <c r="RAW4" s="69"/>
      <c r="RAX4" s="69"/>
      <c r="RAY4" s="69"/>
      <c r="RAZ4" s="69"/>
      <c r="RBA4" s="69"/>
      <c r="RBB4" s="69"/>
      <c r="RBC4" s="69"/>
      <c r="RBD4" s="69"/>
      <c r="RBE4" s="69"/>
      <c r="RBF4" s="69"/>
      <c r="RBG4" s="69"/>
      <c r="RBH4" s="69"/>
      <c r="RBI4" s="69"/>
      <c r="RBJ4" s="69"/>
      <c r="RBK4" s="69"/>
      <c r="RBL4" s="69"/>
      <c r="RBM4" s="69"/>
      <c r="RBN4" s="69"/>
      <c r="RBO4" s="69"/>
      <c r="RBP4" s="69"/>
      <c r="RBQ4" s="69"/>
      <c r="RBR4" s="69"/>
      <c r="RBS4" s="69"/>
      <c r="RBT4" s="69"/>
      <c r="RBU4" s="69"/>
      <c r="RBV4" s="69"/>
      <c r="RBW4" s="69"/>
      <c r="RBX4" s="69"/>
      <c r="RBY4" s="69"/>
      <c r="RBZ4" s="69"/>
      <c r="RCA4" s="69"/>
      <c r="RCB4" s="69"/>
      <c r="RCC4" s="69"/>
      <c r="RCD4" s="69"/>
      <c r="RCE4" s="69"/>
      <c r="RCF4" s="69"/>
      <c r="RCG4" s="69"/>
      <c r="RCH4" s="69"/>
      <c r="RCI4" s="69"/>
      <c r="RCJ4" s="69"/>
      <c r="RCK4" s="69"/>
      <c r="RCL4" s="69"/>
      <c r="RCM4" s="69"/>
      <c r="RCN4" s="69"/>
      <c r="RCO4" s="69"/>
      <c r="RCP4" s="69"/>
      <c r="RCQ4" s="69"/>
      <c r="RCR4" s="69"/>
      <c r="RCS4" s="69"/>
      <c r="RCT4" s="69"/>
      <c r="RCU4" s="69"/>
      <c r="RCV4" s="69"/>
      <c r="RCW4" s="69"/>
      <c r="RCX4" s="69"/>
      <c r="RCY4" s="69"/>
      <c r="RCZ4" s="69"/>
      <c r="RDA4" s="69"/>
      <c r="RDB4" s="69"/>
      <c r="RDC4" s="69"/>
      <c r="RDD4" s="69"/>
      <c r="RDE4" s="69"/>
      <c r="RDF4" s="69"/>
      <c r="RDG4" s="69"/>
      <c r="RDH4" s="69"/>
      <c r="RDI4" s="69"/>
      <c r="RDJ4" s="69"/>
      <c r="RDK4" s="69"/>
      <c r="RDL4" s="69"/>
      <c r="RDM4" s="69"/>
      <c r="RDN4" s="69"/>
      <c r="RDO4" s="69"/>
      <c r="RDP4" s="69"/>
      <c r="RDQ4" s="69"/>
      <c r="RDR4" s="69"/>
      <c r="RDS4" s="69"/>
      <c r="RDT4" s="69"/>
      <c r="RDU4" s="69"/>
      <c r="RDV4" s="69"/>
      <c r="RDW4" s="69"/>
      <c r="RDX4" s="69"/>
      <c r="RDY4" s="69"/>
      <c r="RDZ4" s="69"/>
      <c r="REA4" s="69"/>
      <c r="REB4" s="69"/>
      <c r="REC4" s="69"/>
      <c r="RED4" s="69"/>
      <c r="REE4" s="69"/>
      <c r="REF4" s="69"/>
      <c r="REG4" s="69"/>
      <c r="REH4" s="69"/>
      <c r="REI4" s="69"/>
      <c r="REJ4" s="69"/>
      <c r="REK4" s="69"/>
      <c r="REL4" s="69"/>
      <c r="REM4" s="69"/>
      <c r="REN4" s="69"/>
      <c r="REO4" s="69"/>
      <c r="REP4" s="69"/>
      <c r="REQ4" s="69"/>
      <c r="RER4" s="69"/>
      <c r="RES4" s="69"/>
      <c r="RET4" s="69"/>
      <c r="REU4" s="69"/>
      <c r="REV4" s="69"/>
      <c r="REW4" s="69"/>
      <c r="REX4" s="69"/>
      <c r="REY4" s="69"/>
      <c r="REZ4" s="69"/>
      <c r="RFA4" s="69"/>
      <c r="RFB4" s="69"/>
      <c r="RFC4" s="69"/>
      <c r="RFD4" s="69"/>
      <c r="RFE4" s="69"/>
      <c r="RFF4" s="69"/>
      <c r="RFG4" s="69"/>
      <c r="RFH4" s="69"/>
      <c r="RFI4" s="69"/>
      <c r="RFJ4" s="69"/>
      <c r="RFK4" s="69"/>
      <c r="RFL4" s="69"/>
      <c r="RFM4" s="69"/>
      <c r="RFN4" s="69"/>
      <c r="RFO4" s="69"/>
      <c r="RFP4" s="69"/>
      <c r="RFQ4" s="69"/>
      <c r="RFR4" s="69"/>
      <c r="RFS4" s="69"/>
      <c r="RFT4" s="69"/>
      <c r="RFU4" s="69"/>
      <c r="RFV4" s="69"/>
      <c r="RFW4" s="69"/>
      <c r="RFX4" s="69"/>
      <c r="RFY4" s="69"/>
      <c r="RFZ4" s="69"/>
      <c r="RGA4" s="69"/>
      <c r="RGB4" s="69"/>
      <c r="RGC4" s="69"/>
      <c r="RGD4" s="69"/>
      <c r="RGE4" s="69"/>
      <c r="RGF4" s="69"/>
      <c r="RGG4" s="69"/>
      <c r="RGH4" s="69"/>
      <c r="RGI4" s="69"/>
      <c r="RGJ4" s="69"/>
      <c r="RGK4" s="69"/>
      <c r="RGL4" s="69"/>
      <c r="RGM4" s="69"/>
      <c r="RGN4" s="69"/>
      <c r="RGO4" s="69"/>
      <c r="RGP4" s="69"/>
      <c r="RGQ4" s="69"/>
      <c r="RGR4" s="69"/>
      <c r="RGS4" s="69"/>
      <c r="RGT4" s="69"/>
      <c r="RGU4" s="69"/>
      <c r="RGV4" s="69"/>
      <c r="RGW4" s="69"/>
      <c r="RGX4" s="69"/>
      <c r="RGY4" s="69"/>
      <c r="RGZ4" s="69"/>
      <c r="RHA4" s="69"/>
      <c r="RHB4" s="69"/>
      <c r="RHC4" s="69"/>
      <c r="RHD4" s="69"/>
      <c r="RHE4" s="69"/>
      <c r="RHF4" s="69"/>
      <c r="RHG4" s="69"/>
      <c r="RHH4" s="69"/>
      <c r="RHI4" s="69"/>
      <c r="RHJ4" s="69"/>
      <c r="RHK4" s="69"/>
      <c r="RHL4" s="69"/>
      <c r="RHM4" s="69"/>
      <c r="RHN4" s="69"/>
      <c r="RHO4" s="69"/>
      <c r="RHP4" s="69"/>
      <c r="RHQ4" s="69"/>
      <c r="RHR4" s="69"/>
      <c r="RHS4" s="69"/>
      <c r="RHT4" s="69"/>
      <c r="RHU4" s="69"/>
      <c r="RHV4" s="69"/>
      <c r="RHW4" s="69"/>
      <c r="RHX4" s="69"/>
      <c r="RHY4" s="69"/>
      <c r="RHZ4" s="69"/>
      <c r="RIA4" s="69"/>
      <c r="RIB4" s="69"/>
      <c r="RIC4" s="69"/>
      <c r="RID4" s="69"/>
      <c r="RIE4" s="69"/>
      <c r="RIF4" s="69"/>
      <c r="RIG4" s="69"/>
      <c r="RIH4" s="69"/>
      <c r="RII4" s="69"/>
      <c r="RIJ4" s="69"/>
      <c r="RIK4" s="69"/>
      <c r="RIL4" s="69"/>
      <c r="RIM4" s="69"/>
      <c r="RIN4" s="69"/>
      <c r="RIO4" s="69"/>
      <c r="RIP4" s="69"/>
      <c r="RIQ4" s="69"/>
      <c r="RIR4" s="69"/>
      <c r="RIS4" s="69"/>
      <c r="RIT4" s="69"/>
      <c r="RIU4" s="69"/>
      <c r="RIV4" s="69"/>
      <c r="RIW4" s="69"/>
      <c r="RIX4" s="69"/>
      <c r="RIY4" s="69"/>
      <c r="RIZ4" s="69"/>
      <c r="RJA4" s="69"/>
      <c r="RJB4" s="69"/>
      <c r="RJC4" s="69"/>
      <c r="RJD4" s="69"/>
      <c r="RJE4" s="69"/>
      <c r="RJF4" s="69"/>
      <c r="RJG4" s="69"/>
      <c r="RJH4" s="69"/>
      <c r="RJI4" s="69"/>
      <c r="RJJ4" s="69"/>
      <c r="RJK4" s="69"/>
      <c r="RJL4" s="69"/>
      <c r="RJM4" s="69"/>
      <c r="RJN4" s="69"/>
      <c r="RJO4" s="69"/>
      <c r="RJP4" s="69"/>
      <c r="RJQ4" s="69"/>
      <c r="RJR4" s="69"/>
      <c r="RJS4" s="69"/>
      <c r="RJT4" s="69"/>
      <c r="RJU4" s="69"/>
      <c r="RJV4" s="69"/>
      <c r="RJW4" s="69"/>
      <c r="RJX4" s="69"/>
      <c r="RJY4" s="69"/>
      <c r="RJZ4" s="69"/>
      <c r="RKA4" s="69"/>
      <c r="RKB4" s="69"/>
      <c r="RKC4" s="69"/>
      <c r="RKD4" s="69"/>
      <c r="RKE4" s="69"/>
      <c r="RKF4" s="69"/>
      <c r="RKG4" s="69"/>
      <c r="RKH4" s="69"/>
      <c r="RKI4" s="69"/>
      <c r="RKJ4" s="69"/>
      <c r="RKK4" s="69"/>
      <c r="RKL4" s="69"/>
      <c r="RKM4" s="69"/>
      <c r="RKN4" s="69"/>
      <c r="RKO4" s="69"/>
      <c r="RKP4" s="69"/>
      <c r="RKQ4" s="69"/>
      <c r="RKR4" s="69"/>
      <c r="RKS4" s="69"/>
      <c r="RKT4" s="69"/>
      <c r="RKU4" s="69"/>
      <c r="RKV4" s="69"/>
      <c r="RKW4" s="69"/>
      <c r="RKX4" s="69"/>
      <c r="RKY4" s="69"/>
      <c r="RKZ4" s="69"/>
      <c r="RLA4" s="69"/>
      <c r="RLB4" s="69"/>
      <c r="RLC4" s="69"/>
      <c r="RLD4" s="69"/>
      <c r="RLE4" s="69"/>
      <c r="RLF4" s="69"/>
      <c r="RLG4" s="69"/>
      <c r="RLH4" s="69"/>
      <c r="RLI4" s="69"/>
      <c r="RLJ4" s="69"/>
      <c r="RLK4" s="69"/>
      <c r="RLL4" s="69"/>
      <c r="RLM4" s="69"/>
      <c r="RLN4" s="69"/>
      <c r="RLO4" s="69"/>
      <c r="RLP4" s="69"/>
      <c r="RLQ4" s="69"/>
      <c r="RLR4" s="69"/>
      <c r="RLS4" s="69"/>
      <c r="RLT4" s="69"/>
      <c r="RLU4" s="69"/>
      <c r="RLV4" s="69"/>
      <c r="RLW4" s="69"/>
      <c r="RLX4" s="69"/>
      <c r="RLY4" s="69"/>
      <c r="RLZ4" s="69"/>
      <c r="RMA4" s="69"/>
      <c r="RMB4" s="69"/>
      <c r="RMC4" s="69"/>
      <c r="RMD4" s="69"/>
      <c r="RME4" s="69"/>
      <c r="RMF4" s="69"/>
      <c r="RMG4" s="69"/>
      <c r="RMH4" s="69"/>
      <c r="RMI4" s="69"/>
      <c r="RMJ4" s="69"/>
      <c r="RMK4" s="69"/>
      <c r="RML4" s="69"/>
      <c r="RMM4" s="69"/>
      <c r="RMN4" s="69"/>
      <c r="RMO4" s="69"/>
      <c r="RMP4" s="69"/>
      <c r="RMQ4" s="69"/>
      <c r="RMR4" s="69"/>
      <c r="RMS4" s="69"/>
      <c r="RMT4" s="69"/>
      <c r="RMU4" s="69"/>
      <c r="RMV4" s="69"/>
      <c r="RMW4" s="69"/>
      <c r="RMX4" s="69"/>
      <c r="RMY4" s="69"/>
      <c r="RMZ4" s="69"/>
      <c r="RNA4" s="69"/>
      <c r="RNB4" s="69"/>
      <c r="RNC4" s="69"/>
      <c r="RND4" s="69"/>
      <c r="RNE4" s="69"/>
      <c r="RNF4" s="69"/>
      <c r="RNG4" s="69"/>
      <c r="RNH4" s="69"/>
      <c r="RNI4" s="69"/>
      <c r="RNJ4" s="69"/>
      <c r="RNK4" s="69"/>
      <c r="RNL4" s="69"/>
      <c r="RNM4" s="69"/>
      <c r="RNN4" s="69"/>
      <c r="RNO4" s="69"/>
      <c r="RNP4" s="69"/>
      <c r="RNQ4" s="69"/>
      <c r="RNR4" s="69"/>
      <c r="RNS4" s="69"/>
      <c r="RNT4" s="69"/>
      <c r="RNU4" s="69"/>
      <c r="RNV4" s="69"/>
      <c r="RNW4" s="69"/>
      <c r="RNX4" s="69"/>
      <c r="RNY4" s="69"/>
      <c r="RNZ4" s="69"/>
      <c r="ROA4" s="69"/>
      <c r="ROB4" s="69"/>
      <c r="ROC4" s="69"/>
      <c r="ROD4" s="69"/>
      <c r="ROE4" s="69"/>
      <c r="ROF4" s="69"/>
      <c r="ROG4" s="69"/>
      <c r="ROH4" s="69"/>
      <c r="ROI4" s="69"/>
      <c r="ROJ4" s="69"/>
      <c r="ROK4" s="69"/>
      <c r="ROL4" s="69"/>
      <c r="ROM4" s="69"/>
      <c r="RON4" s="69"/>
      <c r="ROO4" s="69"/>
      <c r="ROP4" s="69"/>
      <c r="ROQ4" s="69"/>
      <c r="ROR4" s="69"/>
      <c r="ROS4" s="69"/>
      <c r="ROT4" s="69"/>
      <c r="ROU4" s="69"/>
      <c r="ROV4" s="69"/>
      <c r="ROW4" s="69"/>
      <c r="ROX4" s="69"/>
      <c r="ROY4" s="69"/>
      <c r="ROZ4" s="69"/>
      <c r="RPA4" s="69"/>
      <c r="RPB4" s="69"/>
      <c r="RPC4" s="69"/>
      <c r="RPD4" s="69"/>
      <c r="RPE4" s="69"/>
      <c r="RPF4" s="69"/>
      <c r="RPG4" s="69"/>
      <c r="RPH4" s="69"/>
      <c r="RPI4" s="69"/>
      <c r="RPJ4" s="69"/>
      <c r="RPK4" s="69"/>
      <c r="RPL4" s="69"/>
      <c r="RPM4" s="69"/>
      <c r="RPN4" s="69"/>
      <c r="RPO4" s="69"/>
      <c r="RPP4" s="69"/>
      <c r="RPQ4" s="69"/>
      <c r="RPR4" s="69"/>
      <c r="RPS4" s="69"/>
      <c r="RPT4" s="69"/>
      <c r="RPU4" s="69"/>
      <c r="RPV4" s="69"/>
      <c r="RPW4" s="69"/>
      <c r="RPX4" s="69"/>
      <c r="RPY4" s="69"/>
      <c r="RPZ4" s="69"/>
      <c r="RQA4" s="69"/>
      <c r="RQB4" s="69"/>
      <c r="RQC4" s="69"/>
      <c r="RQD4" s="69"/>
      <c r="RQE4" s="69"/>
      <c r="RQF4" s="69"/>
      <c r="RQG4" s="69"/>
      <c r="RQH4" s="69"/>
      <c r="RQI4" s="69"/>
      <c r="RQJ4" s="69"/>
      <c r="RQK4" s="69"/>
      <c r="RQL4" s="69"/>
      <c r="RQM4" s="69"/>
      <c r="RQN4" s="69"/>
      <c r="RQO4" s="69"/>
      <c r="RQP4" s="69"/>
      <c r="RQQ4" s="69"/>
      <c r="RQR4" s="69"/>
      <c r="RQS4" s="69"/>
      <c r="RQT4" s="69"/>
      <c r="RQU4" s="69"/>
      <c r="RQV4" s="69"/>
      <c r="RQW4" s="69"/>
      <c r="RQX4" s="69"/>
      <c r="RQY4" s="69"/>
      <c r="RQZ4" s="69"/>
      <c r="RRA4" s="69"/>
      <c r="RRB4" s="69"/>
      <c r="RRC4" s="69"/>
      <c r="RRD4" s="69"/>
      <c r="RRE4" s="69"/>
      <c r="RRF4" s="69"/>
      <c r="RRG4" s="69"/>
      <c r="RRH4" s="69"/>
      <c r="RRI4" s="69"/>
      <c r="RRJ4" s="69"/>
      <c r="RRK4" s="69"/>
      <c r="RRL4" s="69"/>
      <c r="RRM4" s="69"/>
      <c r="RRN4" s="69"/>
      <c r="RRO4" s="69"/>
      <c r="RRP4" s="69"/>
      <c r="RRQ4" s="69"/>
      <c r="RRR4" s="69"/>
      <c r="RRS4" s="69"/>
      <c r="RRT4" s="69"/>
      <c r="RRU4" s="69"/>
      <c r="RRV4" s="69"/>
      <c r="RRW4" s="69"/>
      <c r="RRX4" s="69"/>
      <c r="RRY4" s="69"/>
      <c r="RRZ4" s="69"/>
      <c r="RSA4" s="69"/>
      <c r="RSB4" s="69"/>
      <c r="RSC4" s="69"/>
      <c r="RSD4" s="69"/>
      <c r="RSE4" s="69"/>
      <c r="RSF4" s="69"/>
      <c r="RSG4" s="69"/>
      <c r="RSH4" s="69"/>
      <c r="RSI4" s="69"/>
      <c r="RSJ4" s="69"/>
      <c r="RSK4" s="69"/>
      <c r="RSL4" s="69"/>
      <c r="RSM4" s="69"/>
      <c r="RSN4" s="69"/>
      <c r="RSO4" s="69"/>
      <c r="RSP4" s="69"/>
      <c r="RSQ4" s="69"/>
      <c r="RSR4" s="69"/>
      <c r="RSS4" s="69"/>
      <c r="RST4" s="69"/>
      <c r="RSU4" s="69"/>
      <c r="RSV4" s="69"/>
      <c r="RSW4" s="69"/>
      <c r="RSX4" s="69"/>
      <c r="RSY4" s="69"/>
      <c r="RSZ4" s="69"/>
      <c r="RTA4" s="69"/>
      <c r="RTB4" s="69"/>
      <c r="RTC4" s="69"/>
      <c r="RTD4" s="69"/>
      <c r="RTE4" s="69"/>
      <c r="RTF4" s="69"/>
      <c r="RTG4" s="69"/>
      <c r="RTH4" s="69"/>
      <c r="RTI4" s="69"/>
      <c r="RTJ4" s="69"/>
      <c r="RTK4" s="69"/>
      <c r="RTL4" s="69"/>
      <c r="RTM4" s="69"/>
      <c r="RTN4" s="69"/>
      <c r="RTO4" s="69"/>
      <c r="RTP4" s="69"/>
      <c r="RTQ4" s="69"/>
      <c r="RTR4" s="69"/>
      <c r="RTS4" s="69"/>
      <c r="RTT4" s="69"/>
      <c r="RTU4" s="69"/>
      <c r="RTV4" s="69"/>
      <c r="RTW4" s="69"/>
      <c r="RTX4" s="69"/>
      <c r="RTY4" s="69"/>
      <c r="RTZ4" s="69"/>
      <c r="RUA4" s="69"/>
      <c r="RUB4" s="69"/>
      <c r="RUC4" s="69"/>
      <c r="RUD4" s="69"/>
      <c r="RUE4" s="69"/>
      <c r="RUF4" s="69"/>
      <c r="RUG4" s="69"/>
      <c r="RUH4" s="69"/>
      <c r="RUI4" s="69"/>
      <c r="RUJ4" s="69"/>
      <c r="RUK4" s="69"/>
      <c r="RUL4" s="69"/>
      <c r="RUM4" s="69"/>
      <c r="RUN4" s="69"/>
      <c r="RUO4" s="69"/>
      <c r="RUP4" s="69"/>
      <c r="RUQ4" s="69"/>
      <c r="RUR4" s="69"/>
      <c r="RUS4" s="69"/>
      <c r="RUT4" s="69"/>
      <c r="RUU4" s="69"/>
      <c r="RUV4" s="69"/>
      <c r="RUW4" s="69"/>
      <c r="RUX4" s="69"/>
      <c r="RUY4" s="69"/>
      <c r="RUZ4" s="69"/>
      <c r="RVA4" s="69"/>
      <c r="RVB4" s="69"/>
      <c r="RVC4" s="69"/>
      <c r="RVD4" s="69"/>
      <c r="RVE4" s="69"/>
      <c r="RVF4" s="69"/>
      <c r="RVG4" s="69"/>
      <c r="RVH4" s="69"/>
      <c r="RVI4" s="69"/>
      <c r="RVJ4" s="69"/>
      <c r="RVK4" s="69"/>
      <c r="RVL4" s="69"/>
      <c r="RVM4" s="69"/>
      <c r="RVN4" s="69"/>
      <c r="RVO4" s="69"/>
      <c r="RVP4" s="69"/>
      <c r="RVQ4" s="69"/>
      <c r="RVR4" s="69"/>
      <c r="RVS4" s="69"/>
      <c r="RVT4" s="69"/>
      <c r="RVU4" s="69"/>
      <c r="RVV4" s="69"/>
      <c r="RVW4" s="69"/>
      <c r="RVX4" s="69"/>
      <c r="RVY4" s="69"/>
      <c r="RVZ4" s="69"/>
      <c r="RWA4" s="69"/>
      <c r="RWB4" s="69"/>
      <c r="RWC4" s="69"/>
      <c r="RWD4" s="69"/>
      <c r="RWE4" s="69"/>
      <c r="RWF4" s="69"/>
      <c r="RWG4" s="69"/>
      <c r="RWH4" s="69"/>
      <c r="RWI4" s="69"/>
      <c r="RWJ4" s="69"/>
      <c r="RWK4" s="69"/>
      <c r="RWL4" s="69"/>
      <c r="RWM4" s="69"/>
      <c r="RWN4" s="69"/>
      <c r="RWO4" s="69"/>
      <c r="RWP4" s="69"/>
      <c r="RWQ4" s="69"/>
      <c r="RWR4" s="69"/>
      <c r="RWS4" s="69"/>
      <c r="RWT4" s="69"/>
      <c r="RWU4" s="69"/>
      <c r="RWV4" s="69"/>
      <c r="RWW4" s="69"/>
      <c r="RWX4" s="69"/>
      <c r="RWY4" s="69"/>
      <c r="RWZ4" s="69"/>
      <c r="RXA4" s="69"/>
      <c r="RXB4" s="69"/>
      <c r="RXC4" s="69"/>
      <c r="RXD4" s="69"/>
      <c r="RXE4" s="69"/>
      <c r="RXF4" s="69"/>
      <c r="RXG4" s="69"/>
      <c r="RXH4" s="69"/>
      <c r="RXI4" s="69"/>
      <c r="RXJ4" s="69"/>
      <c r="RXK4" s="69"/>
      <c r="RXL4" s="69"/>
      <c r="RXM4" s="69"/>
      <c r="RXN4" s="69"/>
      <c r="RXO4" s="69"/>
      <c r="RXP4" s="69"/>
      <c r="RXQ4" s="69"/>
      <c r="RXR4" s="69"/>
      <c r="RXS4" s="69"/>
      <c r="RXT4" s="69"/>
      <c r="RXU4" s="69"/>
      <c r="RXV4" s="69"/>
      <c r="RXW4" s="69"/>
      <c r="RXX4" s="69"/>
      <c r="RXY4" s="69"/>
      <c r="RXZ4" s="69"/>
      <c r="RYA4" s="69"/>
      <c r="RYB4" s="69"/>
      <c r="RYC4" s="69"/>
      <c r="RYD4" s="69"/>
      <c r="RYE4" s="69"/>
      <c r="RYF4" s="69"/>
      <c r="RYG4" s="69"/>
      <c r="RYH4" s="69"/>
      <c r="RYI4" s="69"/>
      <c r="RYJ4" s="69"/>
      <c r="RYK4" s="69"/>
      <c r="RYL4" s="69"/>
      <c r="RYM4" s="69"/>
      <c r="RYN4" s="69"/>
      <c r="RYO4" s="69"/>
      <c r="RYP4" s="69"/>
      <c r="RYQ4" s="69"/>
      <c r="RYR4" s="69"/>
      <c r="RYS4" s="69"/>
      <c r="RYT4" s="69"/>
      <c r="RYU4" s="69"/>
      <c r="RYV4" s="69"/>
      <c r="RYW4" s="69"/>
      <c r="RYX4" s="69"/>
      <c r="RYY4" s="69"/>
      <c r="RYZ4" s="69"/>
      <c r="RZA4" s="69"/>
      <c r="RZB4" s="69"/>
      <c r="RZC4" s="69"/>
      <c r="RZD4" s="69"/>
      <c r="RZE4" s="69"/>
      <c r="RZF4" s="69"/>
      <c r="RZG4" s="69"/>
      <c r="RZH4" s="69"/>
      <c r="RZI4" s="69"/>
      <c r="RZJ4" s="69"/>
      <c r="RZK4" s="69"/>
      <c r="RZL4" s="69"/>
      <c r="RZM4" s="69"/>
      <c r="RZN4" s="69"/>
      <c r="RZO4" s="69"/>
      <c r="RZP4" s="69"/>
      <c r="RZQ4" s="69"/>
      <c r="RZR4" s="69"/>
      <c r="RZS4" s="69"/>
      <c r="RZT4" s="69"/>
      <c r="RZU4" s="69"/>
      <c r="RZV4" s="69"/>
      <c r="RZW4" s="69"/>
      <c r="RZX4" s="69"/>
      <c r="RZY4" s="69"/>
      <c r="RZZ4" s="69"/>
      <c r="SAA4" s="69"/>
      <c r="SAB4" s="69"/>
      <c r="SAC4" s="69"/>
      <c r="SAD4" s="69"/>
      <c r="SAE4" s="69"/>
      <c r="SAF4" s="69"/>
      <c r="SAG4" s="69"/>
      <c r="SAH4" s="69"/>
      <c r="SAI4" s="69"/>
      <c r="SAJ4" s="69"/>
      <c r="SAK4" s="69"/>
      <c r="SAL4" s="69"/>
      <c r="SAM4" s="69"/>
      <c r="SAN4" s="69"/>
      <c r="SAO4" s="69"/>
      <c r="SAP4" s="69"/>
      <c r="SAQ4" s="69"/>
      <c r="SAR4" s="69"/>
      <c r="SAS4" s="69"/>
      <c r="SAT4" s="69"/>
      <c r="SAU4" s="69"/>
      <c r="SAV4" s="69"/>
      <c r="SAW4" s="69"/>
      <c r="SAX4" s="69"/>
      <c r="SAY4" s="69"/>
      <c r="SAZ4" s="69"/>
      <c r="SBA4" s="69"/>
      <c r="SBB4" s="69"/>
      <c r="SBC4" s="69"/>
      <c r="SBD4" s="69"/>
      <c r="SBE4" s="69"/>
      <c r="SBF4" s="69"/>
      <c r="SBG4" s="69"/>
      <c r="SBH4" s="69"/>
      <c r="SBI4" s="69"/>
      <c r="SBJ4" s="69"/>
      <c r="SBK4" s="69"/>
      <c r="SBL4" s="69"/>
      <c r="SBM4" s="69"/>
      <c r="SBN4" s="69"/>
      <c r="SBO4" s="69"/>
      <c r="SBP4" s="69"/>
      <c r="SBQ4" s="69"/>
      <c r="SBR4" s="69"/>
      <c r="SBS4" s="69"/>
      <c r="SBT4" s="69"/>
      <c r="SBU4" s="69"/>
      <c r="SBV4" s="69"/>
      <c r="SBW4" s="69"/>
      <c r="SBX4" s="69"/>
      <c r="SBY4" s="69"/>
      <c r="SBZ4" s="69"/>
      <c r="SCA4" s="69"/>
      <c r="SCB4" s="69"/>
      <c r="SCC4" s="69"/>
      <c r="SCD4" s="69"/>
      <c r="SCE4" s="69"/>
      <c r="SCF4" s="69"/>
      <c r="SCG4" s="69"/>
      <c r="SCH4" s="69"/>
      <c r="SCI4" s="69"/>
      <c r="SCJ4" s="69"/>
      <c r="SCK4" s="69"/>
      <c r="SCL4" s="69"/>
      <c r="SCM4" s="69"/>
      <c r="SCN4" s="69"/>
      <c r="SCO4" s="69"/>
      <c r="SCP4" s="69"/>
      <c r="SCQ4" s="69"/>
      <c r="SCR4" s="69"/>
      <c r="SCS4" s="69"/>
      <c r="SCT4" s="69"/>
      <c r="SCU4" s="69"/>
      <c r="SCV4" s="69"/>
      <c r="SCW4" s="69"/>
      <c r="SCX4" s="69"/>
      <c r="SCY4" s="69"/>
      <c r="SCZ4" s="69"/>
      <c r="SDA4" s="69"/>
      <c r="SDB4" s="69"/>
      <c r="SDC4" s="69"/>
      <c r="SDD4" s="69"/>
      <c r="SDE4" s="69"/>
      <c r="SDF4" s="69"/>
      <c r="SDG4" s="69"/>
      <c r="SDH4" s="69"/>
      <c r="SDI4" s="69"/>
      <c r="SDJ4" s="69"/>
      <c r="SDK4" s="69"/>
      <c r="SDL4" s="69"/>
      <c r="SDM4" s="69"/>
      <c r="SDN4" s="69"/>
      <c r="SDO4" s="69"/>
      <c r="SDP4" s="69"/>
      <c r="SDQ4" s="69"/>
      <c r="SDR4" s="69"/>
      <c r="SDS4" s="69"/>
      <c r="SDT4" s="69"/>
      <c r="SDU4" s="69"/>
      <c r="SDV4" s="69"/>
      <c r="SDW4" s="69"/>
      <c r="SDX4" s="69"/>
      <c r="SDY4" s="69"/>
      <c r="SDZ4" s="69"/>
      <c r="SEA4" s="69"/>
      <c r="SEB4" s="69"/>
      <c r="SEC4" s="69"/>
      <c r="SED4" s="69"/>
      <c r="SEE4" s="69"/>
      <c r="SEF4" s="69"/>
      <c r="SEG4" s="69"/>
      <c r="SEH4" s="69"/>
      <c r="SEI4" s="69"/>
      <c r="SEJ4" s="69"/>
      <c r="SEK4" s="69"/>
      <c r="SEL4" s="69"/>
      <c r="SEM4" s="69"/>
      <c r="SEN4" s="69"/>
      <c r="SEO4" s="69"/>
      <c r="SEP4" s="69"/>
      <c r="SEQ4" s="69"/>
      <c r="SER4" s="69"/>
      <c r="SES4" s="69"/>
      <c r="SET4" s="69"/>
      <c r="SEU4" s="69"/>
      <c r="SEV4" s="69"/>
      <c r="SEW4" s="69"/>
      <c r="SEX4" s="69"/>
      <c r="SEY4" s="69"/>
      <c r="SEZ4" s="69"/>
      <c r="SFA4" s="69"/>
      <c r="SFB4" s="69"/>
      <c r="SFC4" s="69"/>
      <c r="SFD4" s="69"/>
      <c r="SFE4" s="69"/>
      <c r="SFF4" s="69"/>
      <c r="SFG4" s="69"/>
      <c r="SFH4" s="69"/>
      <c r="SFI4" s="69"/>
      <c r="SFJ4" s="69"/>
      <c r="SFK4" s="69"/>
      <c r="SFL4" s="69"/>
      <c r="SFM4" s="69"/>
      <c r="SFN4" s="69"/>
      <c r="SFO4" s="69"/>
      <c r="SFP4" s="69"/>
      <c r="SFQ4" s="69"/>
      <c r="SFR4" s="69"/>
      <c r="SFS4" s="69"/>
      <c r="SFT4" s="69"/>
      <c r="SFU4" s="69"/>
      <c r="SFV4" s="69"/>
      <c r="SFW4" s="69"/>
      <c r="SFX4" s="69"/>
      <c r="SFY4" s="69"/>
      <c r="SFZ4" s="69"/>
      <c r="SGA4" s="69"/>
      <c r="SGB4" s="69"/>
      <c r="SGC4" s="69"/>
      <c r="SGD4" s="69"/>
      <c r="SGE4" s="69"/>
      <c r="SGF4" s="69"/>
      <c r="SGG4" s="69"/>
      <c r="SGH4" s="69"/>
      <c r="SGI4" s="69"/>
      <c r="SGJ4" s="69"/>
      <c r="SGK4" s="69"/>
      <c r="SGL4" s="69"/>
      <c r="SGM4" s="69"/>
      <c r="SGN4" s="69"/>
      <c r="SGO4" s="69"/>
      <c r="SGP4" s="69"/>
      <c r="SGQ4" s="69"/>
      <c r="SGR4" s="69"/>
      <c r="SGS4" s="69"/>
      <c r="SGT4" s="69"/>
      <c r="SGU4" s="69"/>
      <c r="SGV4" s="69"/>
      <c r="SGW4" s="69"/>
      <c r="SGX4" s="69"/>
      <c r="SGY4" s="69"/>
      <c r="SGZ4" s="69"/>
      <c r="SHA4" s="69"/>
      <c r="SHB4" s="69"/>
      <c r="SHC4" s="69"/>
      <c r="SHD4" s="69"/>
      <c r="SHE4" s="69"/>
      <c r="SHF4" s="69"/>
      <c r="SHG4" s="69"/>
      <c r="SHH4" s="69"/>
      <c r="SHI4" s="69"/>
      <c r="SHJ4" s="69"/>
      <c r="SHK4" s="69"/>
      <c r="SHL4" s="69"/>
      <c r="SHM4" s="69"/>
      <c r="SHN4" s="69"/>
      <c r="SHO4" s="69"/>
      <c r="SHP4" s="69"/>
      <c r="SHQ4" s="69"/>
      <c r="SHR4" s="69"/>
      <c r="SHS4" s="69"/>
      <c r="SHT4" s="69"/>
      <c r="SHU4" s="69"/>
      <c r="SHV4" s="69"/>
      <c r="SHW4" s="69"/>
      <c r="SHX4" s="69"/>
      <c r="SHY4" s="69"/>
      <c r="SHZ4" s="69"/>
      <c r="SIA4" s="69"/>
      <c r="SIB4" s="69"/>
      <c r="SIC4" s="69"/>
      <c r="SID4" s="69"/>
      <c r="SIE4" s="69"/>
      <c r="SIF4" s="69"/>
      <c r="SIG4" s="69"/>
      <c r="SIH4" s="69"/>
      <c r="SII4" s="69"/>
      <c r="SIJ4" s="69"/>
      <c r="SIK4" s="69"/>
      <c r="SIL4" s="69"/>
      <c r="SIM4" s="69"/>
      <c r="SIN4" s="69"/>
      <c r="SIO4" s="69"/>
      <c r="SIP4" s="69"/>
      <c r="SIQ4" s="69"/>
      <c r="SIR4" s="69"/>
      <c r="SIS4" s="69"/>
      <c r="SIT4" s="69"/>
      <c r="SIU4" s="69"/>
      <c r="SIV4" s="69"/>
      <c r="SIW4" s="69"/>
      <c r="SIX4" s="69"/>
      <c r="SIY4" s="69"/>
      <c r="SIZ4" s="69"/>
      <c r="SJA4" s="69"/>
      <c r="SJB4" s="69"/>
      <c r="SJC4" s="69"/>
      <c r="SJD4" s="69"/>
      <c r="SJE4" s="69"/>
      <c r="SJF4" s="69"/>
      <c r="SJG4" s="69"/>
      <c r="SJH4" s="69"/>
      <c r="SJI4" s="69"/>
      <c r="SJJ4" s="69"/>
      <c r="SJK4" s="69"/>
      <c r="SJL4" s="69"/>
      <c r="SJM4" s="69"/>
      <c r="SJN4" s="69"/>
      <c r="SJO4" s="69"/>
      <c r="SJP4" s="69"/>
      <c r="SJQ4" s="69"/>
      <c r="SJR4" s="69"/>
      <c r="SJS4" s="69"/>
      <c r="SJT4" s="69"/>
      <c r="SJU4" s="69"/>
      <c r="SJV4" s="69"/>
      <c r="SJW4" s="69"/>
      <c r="SJX4" s="69"/>
      <c r="SJY4" s="69"/>
      <c r="SJZ4" s="69"/>
      <c r="SKA4" s="69"/>
      <c r="SKB4" s="69"/>
      <c r="SKC4" s="69"/>
      <c r="SKD4" s="69"/>
      <c r="SKE4" s="69"/>
      <c r="SKF4" s="69"/>
      <c r="SKG4" s="69"/>
      <c r="SKH4" s="69"/>
      <c r="SKI4" s="69"/>
      <c r="SKJ4" s="69"/>
      <c r="SKK4" s="69"/>
      <c r="SKL4" s="69"/>
      <c r="SKM4" s="69"/>
      <c r="SKN4" s="69"/>
      <c r="SKO4" s="69"/>
      <c r="SKP4" s="69"/>
      <c r="SKQ4" s="69"/>
      <c r="SKR4" s="69"/>
      <c r="SKS4" s="69"/>
      <c r="SKT4" s="69"/>
      <c r="SKU4" s="69"/>
      <c r="SKV4" s="69"/>
      <c r="SKW4" s="69"/>
      <c r="SKX4" s="69"/>
      <c r="SKY4" s="69"/>
      <c r="SKZ4" s="69"/>
      <c r="SLA4" s="69"/>
      <c r="SLB4" s="69"/>
      <c r="SLC4" s="69"/>
      <c r="SLD4" s="69"/>
      <c r="SLE4" s="69"/>
      <c r="SLF4" s="69"/>
      <c r="SLG4" s="69"/>
      <c r="SLH4" s="69"/>
      <c r="SLI4" s="69"/>
      <c r="SLJ4" s="69"/>
      <c r="SLK4" s="69"/>
      <c r="SLL4" s="69"/>
      <c r="SLM4" s="69"/>
      <c r="SLN4" s="69"/>
      <c r="SLO4" s="69"/>
      <c r="SLP4" s="69"/>
      <c r="SLQ4" s="69"/>
      <c r="SLR4" s="69"/>
      <c r="SLS4" s="69"/>
      <c r="SLT4" s="69"/>
      <c r="SLU4" s="69"/>
      <c r="SLV4" s="69"/>
      <c r="SLW4" s="69"/>
      <c r="SLX4" s="69"/>
      <c r="SLY4" s="69"/>
      <c r="SLZ4" s="69"/>
      <c r="SMA4" s="69"/>
      <c r="SMB4" s="69"/>
      <c r="SMC4" s="69"/>
      <c r="SMD4" s="69"/>
      <c r="SME4" s="69"/>
      <c r="SMF4" s="69"/>
      <c r="SMG4" s="69"/>
      <c r="SMH4" s="69"/>
      <c r="SMI4" s="69"/>
      <c r="SMJ4" s="69"/>
      <c r="SMK4" s="69"/>
      <c r="SML4" s="69"/>
      <c r="SMM4" s="69"/>
      <c r="SMN4" s="69"/>
      <c r="SMO4" s="69"/>
      <c r="SMP4" s="69"/>
      <c r="SMQ4" s="69"/>
      <c r="SMR4" s="69"/>
      <c r="SMS4" s="69"/>
      <c r="SMT4" s="69"/>
      <c r="SMU4" s="69"/>
      <c r="SMV4" s="69"/>
      <c r="SMW4" s="69"/>
      <c r="SMX4" s="69"/>
      <c r="SMY4" s="69"/>
      <c r="SMZ4" s="69"/>
      <c r="SNA4" s="69"/>
      <c r="SNB4" s="69"/>
      <c r="SNC4" s="69"/>
      <c r="SND4" s="69"/>
      <c r="SNE4" s="69"/>
      <c r="SNF4" s="69"/>
      <c r="SNG4" s="69"/>
      <c r="SNH4" s="69"/>
      <c r="SNI4" s="69"/>
      <c r="SNJ4" s="69"/>
      <c r="SNK4" s="69"/>
      <c r="SNL4" s="69"/>
      <c r="SNM4" s="69"/>
      <c r="SNN4" s="69"/>
      <c r="SNO4" s="69"/>
      <c r="SNP4" s="69"/>
      <c r="SNQ4" s="69"/>
      <c r="SNR4" s="69"/>
      <c r="SNS4" s="69"/>
      <c r="SNT4" s="69"/>
      <c r="SNU4" s="69"/>
      <c r="SNV4" s="69"/>
      <c r="SNW4" s="69"/>
      <c r="SNX4" s="69"/>
      <c r="SNY4" s="69"/>
      <c r="SNZ4" s="69"/>
      <c r="SOA4" s="69"/>
      <c r="SOB4" s="69"/>
      <c r="SOC4" s="69"/>
      <c r="SOD4" s="69"/>
      <c r="SOE4" s="69"/>
      <c r="SOF4" s="69"/>
      <c r="SOG4" s="69"/>
      <c r="SOH4" s="69"/>
      <c r="SOI4" s="69"/>
      <c r="SOJ4" s="69"/>
      <c r="SOK4" s="69"/>
      <c r="SOL4" s="69"/>
      <c r="SOM4" s="69"/>
      <c r="SON4" s="69"/>
      <c r="SOO4" s="69"/>
      <c r="SOP4" s="69"/>
      <c r="SOQ4" s="69"/>
      <c r="SOR4" s="69"/>
      <c r="SOS4" s="69"/>
      <c r="SOT4" s="69"/>
      <c r="SOU4" s="69"/>
      <c r="SOV4" s="69"/>
      <c r="SOW4" s="69"/>
      <c r="SOX4" s="69"/>
      <c r="SOY4" s="69"/>
      <c r="SOZ4" s="69"/>
      <c r="SPA4" s="69"/>
      <c r="SPB4" s="69"/>
      <c r="SPC4" s="69"/>
      <c r="SPD4" s="69"/>
      <c r="SPE4" s="69"/>
      <c r="SPF4" s="69"/>
      <c r="SPG4" s="69"/>
      <c r="SPH4" s="69"/>
      <c r="SPI4" s="69"/>
      <c r="SPJ4" s="69"/>
      <c r="SPK4" s="69"/>
      <c r="SPL4" s="69"/>
      <c r="SPM4" s="69"/>
      <c r="SPN4" s="69"/>
      <c r="SPO4" s="69"/>
      <c r="SPP4" s="69"/>
      <c r="SPQ4" s="69"/>
      <c r="SPR4" s="69"/>
      <c r="SPS4" s="69"/>
      <c r="SPT4" s="69"/>
      <c r="SPU4" s="69"/>
      <c r="SPV4" s="69"/>
      <c r="SPW4" s="69"/>
      <c r="SPX4" s="69"/>
      <c r="SPY4" s="69"/>
      <c r="SPZ4" s="69"/>
      <c r="SQA4" s="69"/>
      <c r="SQB4" s="69"/>
      <c r="SQC4" s="69"/>
      <c r="SQD4" s="69"/>
      <c r="SQE4" s="69"/>
      <c r="SQF4" s="69"/>
      <c r="SQG4" s="69"/>
      <c r="SQH4" s="69"/>
      <c r="SQI4" s="69"/>
      <c r="SQJ4" s="69"/>
      <c r="SQK4" s="69"/>
      <c r="SQL4" s="69"/>
      <c r="SQM4" s="69"/>
      <c r="SQN4" s="69"/>
      <c r="SQO4" s="69"/>
      <c r="SQP4" s="69"/>
      <c r="SQQ4" s="69"/>
      <c r="SQR4" s="69"/>
      <c r="SQS4" s="69"/>
      <c r="SQT4" s="69"/>
      <c r="SQU4" s="69"/>
      <c r="SQV4" s="69"/>
      <c r="SQW4" s="69"/>
      <c r="SQX4" s="69"/>
      <c r="SQY4" s="69"/>
      <c r="SQZ4" s="69"/>
      <c r="SRA4" s="69"/>
      <c r="SRB4" s="69"/>
      <c r="SRC4" s="69"/>
      <c r="SRD4" s="69"/>
      <c r="SRE4" s="69"/>
      <c r="SRF4" s="69"/>
      <c r="SRG4" s="69"/>
      <c r="SRH4" s="69"/>
      <c r="SRI4" s="69"/>
      <c r="SRJ4" s="69"/>
      <c r="SRK4" s="69"/>
      <c r="SRL4" s="69"/>
      <c r="SRM4" s="69"/>
      <c r="SRN4" s="69"/>
      <c r="SRO4" s="69"/>
      <c r="SRP4" s="69"/>
      <c r="SRQ4" s="69"/>
      <c r="SRR4" s="69"/>
      <c r="SRS4" s="69"/>
      <c r="SRT4" s="69"/>
      <c r="SRU4" s="69"/>
      <c r="SRV4" s="69"/>
      <c r="SRW4" s="69"/>
      <c r="SRX4" s="69"/>
      <c r="SRY4" s="69"/>
      <c r="SRZ4" s="69"/>
      <c r="SSA4" s="69"/>
      <c r="SSB4" s="69"/>
      <c r="SSC4" s="69"/>
      <c r="SSD4" s="69"/>
      <c r="SSE4" s="69"/>
      <c r="SSF4" s="69"/>
      <c r="SSG4" s="69"/>
      <c r="SSH4" s="69"/>
      <c r="SSI4" s="69"/>
      <c r="SSJ4" s="69"/>
      <c r="SSK4" s="69"/>
      <c r="SSL4" s="69"/>
      <c r="SSM4" s="69"/>
      <c r="SSN4" s="69"/>
      <c r="SSO4" s="69"/>
      <c r="SSP4" s="69"/>
      <c r="SSQ4" s="69"/>
      <c r="SSR4" s="69"/>
      <c r="SSS4" s="69"/>
      <c r="SST4" s="69"/>
      <c r="SSU4" s="69"/>
      <c r="SSV4" s="69"/>
      <c r="SSW4" s="69"/>
      <c r="SSX4" s="69"/>
      <c r="SSY4" s="69"/>
      <c r="SSZ4" s="69"/>
      <c r="STA4" s="69"/>
      <c r="STB4" s="69"/>
      <c r="STC4" s="69"/>
      <c r="STD4" s="69"/>
      <c r="STE4" s="69"/>
      <c r="STF4" s="69"/>
      <c r="STG4" s="69"/>
      <c r="STH4" s="69"/>
      <c r="STI4" s="69"/>
      <c r="STJ4" s="69"/>
      <c r="STK4" s="69"/>
      <c r="STL4" s="69"/>
      <c r="STM4" s="69"/>
      <c r="STN4" s="69"/>
      <c r="STO4" s="69"/>
      <c r="STP4" s="69"/>
      <c r="STQ4" s="69"/>
      <c r="STR4" s="69"/>
      <c r="STS4" s="69"/>
      <c r="STT4" s="69"/>
      <c r="STU4" s="69"/>
      <c r="STV4" s="69"/>
      <c r="STW4" s="69"/>
      <c r="STX4" s="69"/>
      <c r="STY4" s="69"/>
      <c r="STZ4" s="69"/>
      <c r="SUA4" s="69"/>
      <c r="SUB4" s="69"/>
      <c r="SUC4" s="69"/>
      <c r="SUD4" s="69"/>
      <c r="SUE4" s="69"/>
      <c r="SUF4" s="69"/>
      <c r="SUG4" s="69"/>
      <c r="SUH4" s="69"/>
      <c r="SUI4" s="69"/>
      <c r="SUJ4" s="69"/>
      <c r="SUK4" s="69"/>
      <c r="SUL4" s="69"/>
      <c r="SUM4" s="69"/>
      <c r="SUN4" s="69"/>
      <c r="SUO4" s="69"/>
      <c r="SUP4" s="69"/>
      <c r="SUQ4" s="69"/>
      <c r="SUR4" s="69"/>
      <c r="SUS4" s="69"/>
      <c r="SUT4" s="69"/>
      <c r="SUU4" s="69"/>
      <c r="SUV4" s="69"/>
      <c r="SUW4" s="69"/>
      <c r="SUX4" s="69"/>
      <c r="SUY4" s="69"/>
      <c r="SUZ4" s="69"/>
      <c r="SVA4" s="69"/>
      <c r="SVB4" s="69"/>
      <c r="SVC4" s="69"/>
      <c r="SVD4" s="69"/>
      <c r="SVE4" s="69"/>
      <c r="SVF4" s="69"/>
      <c r="SVG4" s="69"/>
      <c r="SVH4" s="69"/>
      <c r="SVI4" s="69"/>
      <c r="SVJ4" s="69"/>
      <c r="SVK4" s="69"/>
      <c r="SVL4" s="69"/>
      <c r="SVM4" s="69"/>
      <c r="SVN4" s="69"/>
      <c r="SVO4" s="69"/>
      <c r="SVP4" s="69"/>
      <c r="SVQ4" s="69"/>
      <c r="SVR4" s="69"/>
      <c r="SVS4" s="69"/>
      <c r="SVT4" s="69"/>
      <c r="SVU4" s="69"/>
      <c r="SVV4" s="69"/>
      <c r="SVW4" s="69"/>
      <c r="SVX4" s="69"/>
      <c r="SVY4" s="69"/>
      <c r="SVZ4" s="69"/>
      <c r="SWA4" s="69"/>
      <c r="SWB4" s="69"/>
      <c r="SWC4" s="69"/>
      <c r="SWD4" s="69"/>
      <c r="SWE4" s="69"/>
      <c r="SWF4" s="69"/>
      <c r="SWG4" s="69"/>
      <c r="SWH4" s="69"/>
      <c r="SWI4" s="69"/>
      <c r="SWJ4" s="69"/>
      <c r="SWK4" s="69"/>
      <c r="SWL4" s="69"/>
      <c r="SWM4" s="69"/>
      <c r="SWN4" s="69"/>
      <c r="SWO4" s="69"/>
      <c r="SWP4" s="69"/>
      <c r="SWQ4" s="69"/>
      <c r="SWR4" s="69"/>
      <c r="SWS4" s="69"/>
      <c r="SWT4" s="69"/>
      <c r="SWU4" s="69"/>
      <c r="SWV4" s="69"/>
      <c r="SWW4" s="69"/>
      <c r="SWX4" s="69"/>
      <c r="SWY4" s="69"/>
      <c r="SWZ4" s="69"/>
      <c r="SXA4" s="69"/>
      <c r="SXB4" s="69"/>
      <c r="SXC4" s="69"/>
      <c r="SXD4" s="69"/>
      <c r="SXE4" s="69"/>
      <c r="SXF4" s="69"/>
      <c r="SXG4" s="69"/>
      <c r="SXH4" s="69"/>
      <c r="SXI4" s="69"/>
      <c r="SXJ4" s="69"/>
      <c r="SXK4" s="69"/>
      <c r="SXL4" s="69"/>
      <c r="SXM4" s="69"/>
      <c r="SXN4" s="69"/>
      <c r="SXO4" s="69"/>
      <c r="SXP4" s="69"/>
      <c r="SXQ4" s="69"/>
      <c r="SXR4" s="69"/>
      <c r="SXS4" s="69"/>
      <c r="SXT4" s="69"/>
      <c r="SXU4" s="69"/>
      <c r="SXV4" s="69"/>
      <c r="SXW4" s="69"/>
      <c r="SXX4" s="69"/>
      <c r="SXY4" s="69"/>
      <c r="SXZ4" s="69"/>
      <c r="SYA4" s="69"/>
      <c r="SYB4" s="69"/>
      <c r="SYC4" s="69"/>
      <c r="SYD4" s="69"/>
      <c r="SYE4" s="69"/>
      <c r="SYF4" s="69"/>
      <c r="SYG4" s="69"/>
      <c r="SYH4" s="69"/>
      <c r="SYI4" s="69"/>
      <c r="SYJ4" s="69"/>
      <c r="SYK4" s="69"/>
      <c r="SYL4" s="69"/>
      <c r="SYM4" s="69"/>
      <c r="SYN4" s="69"/>
      <c r="SYO4" s="69"/>
      <c r="SYP4" s="69"/>
      <c r="SYQ4" s="69"/>
      <c r="SYR4" s="69"/>
      <c r="SYS4" s="69"/>
      <c r="SYT4" s="69"/>
      <c r="SYU4" s="69"/>
      <c r="SYV4" s="69"/>
      <c r="SYW4" s="69"/>
      <c r="SYX4" s="69"/>
      <c r="SYY4" s="69"/>
      <c r="SYZ4" s="69"/>
      <c r="SZA4" s="69"/>
      <c r="SZB4" s="69"/>
      <c r="SZC4" s="69"/>
      <c r="SZD4" s="69"/>
      <c r="SZE4" s="69"/>
      <c r="SZF4" s="69"/>
      <c r="SZG4" s="69"/>
      <c r="SZH4" s="69"/>
      <c r="SZI4" s="69"/>
      <c r="SZJ4" s="69"/>
      <c r="SZK4" s="69"/>
      <c r="SZL4" s="69"/>
      <c r="SZM4" s="69"/>
      <c r="SZN4" s="69"/>
      <c r="SZO4" s="69"/>
      <c r="SZP4" s="69"/>
      <c r="SZQ4" s="69"/>
      <c r="SZR4" s="69"/>
      <c r="SZS4" s="69"/>
      <c r="SZT4" s="69"/>
      <c r="SZU4" s="69"/>
      <c r="SZV4" s="69"/>
      <c r="SZW4" s="69"/>
      <c r="SZX4" s="69"/>
      <c r="SZY4" s="69"/>
      <c r="SZZ4" s="69"/>
      <c r="TAA4" s="69"/>
      <c r="TAB4" s="69"/>
      <c r="TAC4" s="69"/>
      <c r="TAD4" s="69"/>
      <c r="TAE4" s="69"/>
      <c r="TAF4" s="69"/>
      <c r="TAG4" s="69"/>
      <c r="TAH4" s="69"/>
      <c r="TAI4" s="69"/>
      <c r="TAJ4" s="69"/>
      <c r="TAK4" s="69"/>
      <c r="TAL4" s="69"/>
      <c r="TAM4" s="69"/>
      <c r="TAN4" s="69"/>
      <c r="TAO4" s="69"/>
      <c r="TAP4" s="69"/>
      <c r="TAQ4" s="69"/>
      <c r="TAR4" s="69"/>
      <c r="TAS4" s="69"/>
      <c r="TAT4" s="69"/>
      <c r="TAU4" s="69"/>
      <c r="TAV4" s="69"/>
      <c r="TAW4" s="69"/>
      <c r="TAX4" s="69"/>
      <c r="TAY4" s="69"/>
      <c r="TAZ4" s="69"/>
      <c r="TBA4" s="69"/>
      <c r="TBB4" s="69"/>
      <c r="TBC4" s="69"/>
      <c r="TBD4" s="69"/>
      <c r="TBE4" s="69"/>
      <c r="TBF4" s="69"/>
      <c r="TBG4" s="69"/>
      <c r="TBH4" s="69"/>
      <c r="TBI4" s="69"/>
      <c r="TBJ4" s="69"/>
      <c r="TBK4" s="69"/>
      <c r="TBL4" s="69"/>
      <c r="TBM4" s="69"/>
      <c r="TBN4" s="69"/>
      <c r="TBO4" s="69"/>
      <c r="TBP4" s="69"/>
      <c r="TBQ4" s="69"/>
      <c r="TBR4" s="69"/>
      <c r="TBS4" s="69"/>
      <c r="TBT4" s="69"/>
      <c r="TBU4" s="69"/>
      <c r="TBV4" s="69"/>
      <c r="TBW4" s="69"/>
      <c r="TBX4" s="69"/>
      <c r="TBY4" s="69"/>
      <c r="TBZ4" s="69"/>
      <c r="TCA4" s="69"/>
      <c r="TCB4" s="69"/>
      <c r="TCC4" s="69"/>
      <c r="TCD4" s="69"/>
      <c r="TCE4" s="69"/>
      <c r="TCF4" s="69"/>
      <c r="TCG4" s="69"/>
      <c r="TCH4" s="69"/>
      <c r="TCI4" s="69"/>
      <c r="TCJ4" s="69"/>
      <c r="TCK4" s="69"/>
      <c r="TCL4" s="69"/>
      <c r="TCM4" s="69"/>
      <c r="TCN4" s="69"/>
      <c r="TCO4" s="69"/>
      <c r="TCP4" s="69"/>
      <c r="TCQ4" s="69"/>
      <c r="TCR4" s="69"/>
      <c r="TCS4" s="69"/>
      <c r="TCT4" s="69"/>
      <c r="TCU4" s="69"/>
      <c r="TCV4" s="69"/>
      <c r="TCW4" s="69"/>
      <c r="TCX4" s="69"/>
      <c r="TCY4" s="69"/>
      <c r="TCZ4" s="69"/>
      <c r="TDA4" s="69"/>
      <c r="TDB4" s="69"/>
      <c r="TDC4" s="69"/>
      <c r="TDD4" s="69"/>
      <c r="TDE4" s="69"/>
      <c r="TDF4" s="69"/>
      <c r="TDG4" s="69"/>
      <c r="TDH4" s="69"/>
      <c r="TDI4" s="69"/>
      <c r="TDJ4" s="69"/>
      <c r="TDK4" s="69"/>
      <c r="TDL4" s="69"/>
      <c r="TDM4" s="69"/>
      <c r="TDN4" s="69"/>
      <c r="TDO4" s="69"/>
      <c r="TDP4" s="69"/>
      <c r="TDQ4" s="69"/>
      <c r="TDR4" s="69"/>
      <c r="TDS4" s="69"/>
      <c r="TDT4" s="69"/>
      <c r="TDU4" s="69"/>
      <c r="TDV4" s="69"/>
      <c r="TDW4" s="69"/>
      <c r="TDX4" s="69"/>
      <c r="TDY4" s="69"/>
      <c r="TDZ4" s="69"/>
      <c r="TEA4" s="69"/>
      <c r="TEB4" s="69"/>
      <c r="TEC4" s="69"/>
      <c r="TED4" s="69"/>
      <c r="TEE4" s="69"/>
      <c r="TEF4" s="69"/>
      <c r="TEG4" s="69"/>
      <c r="TEH4" s="69"/>
      <c r="TEI4" s="69"/>
      <c r="TEJ4" s="69"/>
      <c r="TEK4" s="69"/>
      <c r="TEL4" s="69"/>
      <c r="TEM4" s="69"/>
      <c r="TEN4" s="69"/>
      <c r="TEO4" s="69"/>
      <c r="TEP4" s="69"/>
      <c r="TEQ4" s="69"/>
      <c r="TER4" s="69"/>
      <c r="TES4" s="69"/>
      <c r="TET4" s="69"/>
      <c r="TEU4" s="69"/>
      <c r="TEV4" s="69"/>
      <c r="TEW4" s="69"/>
      <c r="TEX4" s="69"/>
      <c r="TEY4" s="69"/>
      <c r="TEZ4" s="69"/>
      <c r="TFA4" s="69"/>
      <c r="TFB4" s="69"/>
      <c r="TFC4" s="69"/>
      <c r="TFD4" s="69"/>
      <c r="TFE4" s="69"/>
      <c r="TFF4" s="69"/>
      <c r="TFG4" s="69"/>
      <c r="TFH4" s="69"/>
      <c r="TFI4" s="69"/>
      <c r="TFJ4" s="69"/>
      <c r="TFK4" s="69"/>
      <c r="TFL4" s="69"/>
      <c r="TFM4" s="69"/>
      <c r="TFN4" s="69"/>
      <c r="TFO4" s="69"/>
      <c r="TFP4" s="69"/>
      <c r="TFQ4" s="69"/>
      <c r="TFR4" s="69"/>
      <c r="TFS4" s="69"/>
      <c r="TFT4" s="69"/>
      <c r="TFU4" s="69"/>
      <c r="TFV4" s="69"/>
      <c r="TFW4" s="69"/>
      <c r="TFX4" s="69"/>
      <c r="TFY4" s="69"/>
      <c r="TFZ4" s="69"/>
      <c r="TGA4" s="69"/>
      <c r="TGB4" s="69"/>
      <c r="TGC4" s="69"/>
      <c r="TGD4" s="69"/>
      <c r="TGE4" s="69"/>
      <c r="TGF4" s="69"/>
      <c r="TGG4" s="69"/>
      <c r="TGH4" s="69"/>
      <c r="TGI4" s="69"/>
      <c r="TGJ4" s="69"/>
      <c r="TGK4" s="69"/>
      <c r="TGL4" s="69"/>
      <c r="TGM4" s="69"/>
      <c r="TGN4" s="69"/>
      <c r="TGO4" s="69"/>
      <c r="TGP4" s="69"/>
      <c r="TGQ4" s="69"/>
      <c r="TGR4" s="69"/>
      <c r="TGS4" s="69"/>
      <c r="TGT4" s="69"/>
      <c r="TGU4" s="69"/>
      <c r="TGV4" s="69"/>
      <c r="TGW4" s="69"/>
      <c r="TGX4" s="69"/>
      <c r="TGY4" s="69"/>
      <c r="TGZ4" s="69"/>
      <c r="THA4" s="69"/>
      <c r="THB4" s="69"/>
      <c r="THC4" s="69"/>
      <c r="THD4" s="69"/>
      <c r="THE4" s="69"/>
      <c r="THF4" s="69"/>
      <c r="THG4" s="69"/>
      <c r="THH4" s="69"/>
      <c r="THI4" s="69"/>
      <c r="THJ4" s="69"/>
      <c r="THK4" s="69"/>
      <c r="THL4" s="69"/>
      <c r="THM4" s="69"/>
      <c r="THN4" s="69"/>
      <c r="THO4" s="69"/>
      <c r="THP4" s="69"/>
      <c r="THQ4" s="69"/>
      <c r="THR4" s="69"/>
      <c r="THS4" s="69"/>
      <c r="THT4" s="69"/>
      <c r="THU4" s="69"/>
      <c r="THV4" s="69"/>
      <c r="THW4" s="69"/>
      <c r="THX4" s="69"/>
      <c r="THY4" s="69"/>
      <c r="THZ4" s="69"/>
      <c r="TIA4" s="69"/>
      <c r="TIB4" s="69"/>
      <c r="TIC4" s="69"/>
      <c r="TID4" s="69"/>
      <c r="TIE4" s="69"/>
      <c r="TIF4" s="69"/>
      <c r="TIG4" s="69"/>
      <c r="TIH4" s="69"/>
      <c r="TII4" s="69"/>
      <c r="TIJ4" s="69"/>
      <c r="TIK4" s="69"/>
      <c r="TIL4" s="69"/>
      <c r="TIM4" s="69"/>
      <c r="TIN4" s="69"/>
      <c r="TIO4" s="69"/>
      <c r="TIP4" s="69"/>
      <c r="TIQ4" s="69"/>
      <c r="TIR4" s="69"/>
      <c r="TIS4" s="69"/>
      <c r="TIT4" s="69"/>
      <c r="TIU4" s="69"/>
      <c r="TIV4" s="69"/>
      <c r="TIW4" s="69"/>
      <c r="TIX4" s="69"/>
      <c r="TIY4" s="69"/>
      <c r="TIZ4" s="69"/>
      <c r="TJA4" s="69"/>
      <c r="TJB4" s="69"/>
      <c r="TJC4" s="69"/>
      <c r="TJD4" s="69"/>
      <c r="TJE4" s="69"/>
      <c r="TJF4" s="69"/>
      <c r="TJG4" s="69"/>
      <c r="TJH4" s="69"/>
      <c r="TJI4" s="69"/>
      <c r="TJJ4" s="69"/>
      <c r="TJK4" s="69"/>
      <c r="TJL4" s="69"/>
      <c r="TJM4" s="69"/>
      <c r="TJN4" s="69"/>
      <c r="TJO4" s="69"/>
      <c r="TJP4" s="69"/>
      <c r="TJQ4" s="69"/>
      <c r="TJR4" s="69"/>
      <c r="TJS4" s="69"/>
      <c r="TJT4" s="69"/>
      <c r="TJU4" s="69"/>
      <c r="TJV4" s="69"/>
      <c r="TJW4" s="69"/>
      <c r="TJX4" s="69"/>
      <c r="TJY4" s="69"/>
      <c r="TJZ4" s="69"/>
      <c r="TKA4" s="69"/>
      <c r="TKB4" s="69"/>
      <c r="TKC4" s="69"/>
      <c r="TKD4" s="69"/>
      <c r="TKE4" s="69"/>
      <c r="TKF4" s="69"/>
      <c r="TKG4" s="69"/>
      <c r="TKH4" s="69"/>
      <c r="TKI4" s="69"/>
      <c r="TKJ4" s="69"/>
      <c r="TKK4" s="69"/>
      <c r="TKL4" s="69"/>
      <c r="TKM4" s="69"/>
      <c r="TKN4" s="69"/>
      <c r="TKO4" s="69"/>
      <c r="TKP4" s="69"/>
      <c r="TKQ4" s="69"/>
      <c r="TKR4" s="69"/>
      <c r="TKS4" s="69"/>
      <c r="TKT4" s="69"/>
      <c r="TKU4" s="69"/>
      <c r="TKV4" s="69"/>
      <c r="TKW4" s="69"/>
      <c r="TKX4" s="69"/>
      <c r="TKY4" s="69"/>
      <c r="TKZ4" s="69"/>
      <c r="TLA4" s="69"/>
      <c r="TLB4" s="69"/>
      <c r="TLC4" s="69"/>
      <c r="TLD4" s="69"/>
      <c r="TLE4" s="69"/>
      <c r="TLF4" s="69"/>
      <c r="TLG4" s="69"/>
      <c r="TLH4" s="69"/>
      <c r="TLI4" s="69"/>
      <c r="TLJ4" s="69"/>
      <c r="TLK4" s="69"/>
      <c r="TLL4" s="69"/>
      <c r="TLM4" s="69"/>
      <c r="TLN4" s="69"/>
      <c r="TLO4" s="69"/>
      <c r="TLP4" s="69"/>
      <c r="TLQ4" s="69"/>
      <c r="TLR4" s="69"/>
      <c r="TLS4" s="69"/>
      <c r="TLT4" s="69"/>
      <c r="TLU4" s="69"/>
      <c r="TLV4" s="69"/>
      <c r="TLW4" s="69"/>
      <c r="TLX4" s="69"/>
      <c r="TLY4" s="69"/>
      <c r="TLZ4" s="69"/>
      <c r="TMA4" s="69"/>
      <c r="TMB4" s="69"/>
      <c r="TMC4" s="69"/>
      <c r="TMD4" s="69"/>
      <c r="TME4" s="69"/>
      <c r="TMF4" s="69"/>
      <c r="TMG4" s="69"/>
      <c r="TMH4" s="69"/>
      <c r="TMI4" s="69"/>
      <c r="TMJ4" s="69"/>
      <c r="TMK4" s="69"/>
      <c r="TML4" s="69"/>
      <c r="TMM4" s="69"/>
      <c r="TMN4" s="69"/>
      <c r="TMO4" s="69"/>
      <c r="TMP4" s="69"/>
      <c r="TMQ4" s="69"/>
      <c r="TMR4" s="69"/>
      <c r="TMS4" s="69"/>
      <c r="TMT4" s="69"/>
      <c r="TMU4" s="69"/>
      <c r="TMV4" s="69"/>
      <c r="TMW4" s="69"/>
      <c r="TMX4" s="69"/>
      <c r="TMY4" s="69"/>
      <c r="TMZ4" s="69"/>
      <c r="TNA4" s="69"/>
      <c r="TNB4" s="69"/>
      <c r="TNC4" s="69"/>
      <c r="TND4" s="69"/>
      <c r="TNE4" s="69"/>
      <c r="TNF4" s="69"/>
      <c r="TNG4" s="69"/>
      <c r="TNH4" s="69"/>
      <c r="TNI4" s="69"/>
      <c r="TNJ4" s="69"/>
      <c r="TNK4" s="69"/>
      <c r="TNL4" s="69"/>
      <c r="TNM4" s="69"/>
      <c r="TNN4" s="69"/>
      <c r="TNO4" s="69"/>
      <c r="TNP4" s="69"/>
      <c r="TNQ4" s="69"/>
      <c r="TNR4" s="69"/>
      <c r="TNS4" s="69"/>
      <c r="TNT4" s="69"/>
      <c r="TNU4" s="69"/>
      <c r="TNV4" s="69"/>
      <c r="TNW4" s="69"/>
      <c r="TNX4" s="69"/>
      <c r="TNY4" s="69"/>
      <c r="TNZ4" s="69"/>
      <c r="TOA4" s="69"/>
      <c r="TOB4" s="69"/>
      <c r="TOC4" s="69"/>
      <c r="TOD4" s="69"/>
      <c r="TOE4" s="69"/>
      <c r="TOF4" s="69"/>
      <c r="TOG4" s="69"/>
      <c r="TOH4" s="69"/>
      <c r="TOI4" s="69"/>
      <c r="TOJ4" s="69"/>
      <c r="TOK4" s="69"/>
      <c r="TOL4" s="69"/>
      <c r="TOM4" s="69"/>
      <c r="TON4" s="69"/>
      <c r="TOO4" s="69"/>
      <c r="TOP4" s="69"/>
      <c r="TOQ4" s="69"/>
      <c r="TOR4" s="69"/>
      <c r="TOS4" s="69"/>
      <c r="TOT4" s="69"/>
      <c r="TOU4" s="69"/>
      <c r="TOV4" s="69"/>
      <c r="TOW4" s="69"/>
      <c r="TOX4" s="69"/>
      <c r="TOY4" s="69"/>
      <c r="TOZ4" s="69"/>
      <c r="TPA4" s="69"/>
      <c r="TPB4" s="69"/>
      <c r="TPC4" s="69"/>
      <c r="TPD4" s="69"/>
      <c r="TPE4" s="69"/>
      <c r="TPF4" s="69"/>
      <c r="TPG4" s="69"/>
      <c r="TPH4" s="69"/>
      <c r="TPI4" s="69"/>
      <c r="TPJ4" s="69"/>
      <c r="TPK4" s="69"/>
      <c r="TPL4" s="69"/>
      <c r="TPM4" s="69"/>
      <c r="TPN4" s="69"/>
      <c r="TPO4" s="69"/>
      <c r="TPP4" s="69"/>
      <c r="TPQ4" s="69"/>
      <c r="TPR4" s="69"/>
      <c r="TPS4" s="69"/>
      <c r="TPT4" s="69"/>
      <c r="TPU4" s="69"/>
      <c r="TPV4" s="69"/>
      <c r="TPW4" s="69"/>
      <c r="TPX4" s="69"/>
      <c r="TPY4" s="69"/>
      <c r="TPZ4" s="69"/>
      <c r="TQA4" s="69"/>
      <c r="TQB4" s="69"/>
      <c r="TQC4" s="69"/>
      <c r="TQD4" s="69"/>
      <c r="TQE4" s="69"/>
      <c r="TQF4" s="69"/>
      <c r="TQG4" s="69"/>
      <c r="TQH4" s="69"/>
      <c r="TQI4" s="69"/>
      <c r="TQJ4" s="69"/>
      <c r="TQK4" s="69"/>
      <c r="TQL4" s="69"/>
      <c r="TQM4" s="69"/>
      <c r="TQN4" s="69"/>
      <c r="TQO4" s="69"/>
      <c r="TQP4" s="69"/>
      <c r="TQQ4" s="69"/>
      <c r="TQR4" s="69"/>
      <c r="TQS4" s="69"/>
      <c r="TQT4" s="69"/>
      <c r="TQU4" s="69"/>
      <c r="TQV4" s="69"/>
      <c r="TQW4" s="69"/>
      <c r="TQX4" s="69"/>
      <c r="TQY4" s="69"/>
      <c r="TQZ4" s="69"/>
      <c r="TRA4" s="69"/>
      <c r="TRB4" s="69"/>
      <c r="TRC4" s="69"/>
      <c r="TRD4" s="69"/>
      <c r="TRE4" s="69"/>
      <c r="TRF4" s="69"/>
      <c r="TRG4" s="69"/>
      <c r="TRH4" s="69"/>
      <c r="TRI4" s="69"/>
      <c r="TRJ4" s="69"/>
      <c r="TRK4" s="69"/>
      <c r="TRL4" s="69"/>
      <c r="TRM4" s="69"/>
      <c r="TRN4" s="69"/>
      <c r="TRO4" s="69"/>
      <c r="TRP4" s="69"/>
      <c r="TRQ4" s="69"/>
      <c r="TRR4" s="69"/>
      <c r="TRS4" s="69"/>
      <c r="TRT4" s="69"/>
      <c r="TRU4" s="69"/>
      <c r="TRV4" s="69"/>
      <c r="TRW4" s="69"/>
      <c r="TRX4" s="69"/>
      <c r="TRY4" s="69"/>
      <c r="TRZ4" s="69"/>
      <c r="TSA4" s="69"/>
      <c r="TSB4" s="69"/>
      <c r="TSC4" s="69"/>
      <c r="TSD4" s="69"/>
      <c r="TSE4" s="69"/>
      <c r="TSF4" s="69"/>
      <c r="TSG4" s="69"/>
      <c r="TSH4" s="69"/>
      <c r="TSI4" s="69"/>
      <c r="TSJ4" s="69"/>
      <c r="TSK4" s="69"/>
      <c r="TSL4" s="69"/>
      <c r="TSM4" s="69"/>
      <c r="TSN4" s="69"/>
      <c r="TSO4" s="69"/>
      <c r="TSP4" s="69"/>
      <c r="TSQ4" s="69"/>
      <c r="TSR4" s="69"/>
      <c r="TSS4" s="69"/>
      <c r="TST4" s="69"/>
      <c r="TSU4" s="69"/>
      <c r="TSV4" s="69"/>
      <c r="TSW4" s="69"/>
      <c r="TSX4" s="69"/>
      <c r="TSY4" s="69"/>
      <c r="TSZ4" s="69"/>
      <c r="TTA4" s="69"/>
      <c r="TTB4" s="69"/>
      <c r="TTC4" s="69"/>
      <c r="TTD4" s="69"/>
      <c r="TTE4" s="69"/>
      <c r="TTF4" s="69"/>
      <c r="TTG4" s="69"/>
      <c r="TTH4" s="69"/>
      <c r="TTI4" s="69"/>
      <c r="TTJ4" s="69"/>
      <c r="TTK4" s="69"/>
      <c r="TTL4" s="69"/>
      <c r="TTM4" s="69"/>
      <c r="TTN4" s="69"/>
      <c r="TTO4" s="69"/>
      <c r="TTP4" s="69"/>
      <c r="TTQ4" s="69"/>
      <c r="TTR4" s="69"/>
      <c r="TTS4" s="69"/>
      <c r="TTT4" s="69"/>
      <c r="TTU4" s="69"/>
      <c r="TTV4" s="69"/>
      <c r="TTW4" s="69"/>
      <c r="TTX4" s="69"/>
      <c r="TTY4" s="69"/>
      <c r="TTZ4" s="69"/>
      <c r="TUA4" s="69"/>
      <c r="TUB4" s="69"/>
      <c r="TUC4" s="69"/>
      <c r="TUD4" s="69"/>
      <c r="TUE4" s="69"/>
      <c r="TUF4" s="69"/>
      <c r="TUG4" s="69"/>
      <c r="TUH4" s="69"/>
      <c r="TUI4" s="69"/>
      <c r="TUJ4" s="69"/>
      <c r="TUK4" s="69"/>
      <c r="TUL4" s="69"/>
      <c r="TUM4" s="69"/>
      <c r="TUN4" s="69"/>
      <c r="TUO4" s="69"/>
      <c r="TUP4" s="69"/>
      <c r="TUQ4" s="69"/>
      <c r="TUR4" s="69"/>
      <c r="TUS4" s="69"/>
      <c r="TUT4" s="69"/>
      <c r="TUU4" s="69"/>
      <c r="TUV4" s="69"/>
      <c r="TUW4" s="69"/>
      <c r="TUX4" s="69"/>
      <c r="TUY4" s="69"/>
      <c r="TUZ4" s="69"/>
      <c r="TVA4" s="69"/>
      <c r="TVB4" s="69"/>
      <c r="TVC4" s="69"/>
      <c r="TVD4" s="69"/>
      <c r="TVE4" s="69"/>
      <c r="TVF4" s="69"/>
      <c r="TVG4" s="69"/>
      <c r="TVH4" s="69"/>
      <c r="TVI4" s="69"/>
      <c r="TVJ4" s="69"/>
      <c r="TVK4" s="69"/>
      <c r="TVL4" s="69"/>
      <c r="TVM4" s="69"/>
      <c r="TVN4" s="69"/>
      <c r="TVO4" s="69"/>
      <c r="TVP4" s="69"/>
      <c r="TVQ4" s="69"/>
      <c r="TVR4" s="69"/>
      <c r="TVS4" s="69"/>
      <c r="TVT4" s="69"/>
      <c r="TVU4" s="69"/>
      <c r="TVV4" s="69"/>
      <c r="TVW4" s="69"/>
      <c r="TVX4" s="69"/>
      <c r="TVY4" s="69"/>
      <c r="TVZ4" s="69"/>
      <c r="TWA4" s="69"/>
      <c r="TWB4" s="69"/>
      <c r="TWC4" s="69"/>
      <c r="TWD4" s="69"/>
      <c r="TWE4" s="69"/>
      <c r="TWF4" s="69"/>
      <c r="TWG4" s="69"/>
      <c r="TWH4" s="69"/>
      <c r="TWI4" s="69"/>
      <c r="TWJ4" s="69"/>
      <c r="TWK4" s="69"/>
      <c r="TWL4" s="69"/>
      <c r="TWM4" s="69"/>
      <c r="TWN4" s="69"/>
      <c r="TWO4" s="69"/>
      <c r="TWP4" s="69"/>
      <c r="TWQ4" s="69"/>
      <c r="TWR4" s="69"/>
      <c r="TWS4" s="69"/>
      <c r="TWT4" s="69"/>
      <c r="TWU4" s="69"/>
      <c r="TWV4" s="69"/>
      <c r="TWW4" s="69"/>
      <c r="TWX4" s="69"/>
      <c r="TWY4" s="69"/>
      <c r="TWZ4" s="69"/>
      <c r="TXA4" s="69"/>
      <c r="TXB4" s="69"/>
      <c r="TXC4" s="69"/>
      <c r="TXD4" s="69"/>
      <c r="TXE4" s="69"/>
      <c r="TXF4" s="69"/>
      <c r="TXG4" s="69"/>
      <c r="TXH4" s="69"/>
      <c r="TXI4" s="69"/>
      <c r="TXJ4" s="69"/>
      <c r="TXK4" s="69"/>
      <c r="TXL4" s="69"/>
      <c r="TXM4" s="69"/>
      <c r="TXN4" s="69"/>
      <c r="TXO4" s="69"/>
      <c r="TXP4" s="69"/>
      <c r="TXQ4" s="69"/>
      <c r="TXR4" s="69"/>
      <c r="TXS4" s="69"/>
      <c r="TXT4" s="69"/>
      <c r="TXU4" s="69"/>
      <c r="TXV4" s="69"/>
      <c r="TXW4" s="69"/>
      <c r="TXX4" s="69"/>
      <c r="TXY4" s="69"/>
      <c r="TXZ4" s="69"/>
      <c r="TYA4" s="69"/>
      <c r="TYB4" s="69"/>
      <c r="TYC4" s="69"/>
      <c r="TYD4" s="69"/>
      <c r="TYE4" s="69"/>
      <c r="TYF4" s="69"/>
      <c r="TYG4" s="69"/>
      <c r="TYH4" s="69"/>
      <c r="TYI4" s="69"/>
      <c r="TYJ4" s="69"/>
      <c r="TYK4" s="69"/>
      <c r="TYL4" s="69"/>
      <c r="TYM4" s="69"/>
      <c r="TYN4" s="69"/>
      <c r="TYO4" s="69"/>
      <c r="TYP4" s="69"/>
      <c r="TYQ4" s="69"/>
      <c r="TYR4" s="69"/>
      <c r="TYS4" s="69"/>
      <c r="TYT4" s="69"/>
      <c r="TYU4" s="69"/>
      <c r="TYV4" s="69"/>
      <c r="TYW4" s="69"/>
      <c r="TYX4" s="69"/>
      <c r="TYY4" s="69"/>
      <c r="TYZ4" s="69"/>
      <c r="TZA4" s="69"/>
      <c r="TZB4" s="69"/>
      <c r="TZC4" s="69"/>
      <c r="TZD4" s="69"/>
      <c r="TZE4" s="69"/>
      <c r="TZF4" s="69"/>
      <c r="TZG4" s="69"/>
      <c r="TZH4" s="69"/>
      <c r="TZI4" s="69"/>
      <c r="TZJ4" s="69"/>
      <c r="TZK4" s="69"/>
      <c r="TZL4" s="69"/>
      <c r="TZM4" s="69"/>
      <c r="TZN4" s="69"/>
      <c r="TZO4" s="69"/>
      <c r="TZP4" s="69"/>
      <c r="TZQ4" s="69"/>
      <c r="TZR4" s="69"/>
      <c r="TZS4" s="69"/>
      <c r="TZT4" s="69"/>
      <c r="TZU4" s="69"/>
      <c r="TZV4" s="69"/>
      <c r="TZW4" s="69"/>
      <c r="TZX4" s="69"/>
      <c r="TZY4" s="69"/>
      <c r="TZZ4" s="69"/>
      <c r="UAA4" s="69"/>
      <c r="UAB4" s="69"/>
      <c r="UAC4" s="69"/>
      <c r="UAD4" s="69"/>
      <c r="UAE4" s="69"/>
      <c r="UAF4" s="69"/>
      <c r="UAG4" s="69"/>
      <c r="UAH4" s="69"/>
      <c r="UAI4" s="69"/>
      <c r="UAJ4" s="69"/>
      <c r="UAK4" s="69"/>
      <c r="UAL4" s="69"/>
      <c r="UAM4" s="69"/>
      <c r="UAN4" s="69"/>
      <c r="UAO4" s="69"/>
      <c r="UAP4" s="69"/>
      <c r="UAQ4" s="69"/>
      <c r="UAR4" s="69"/>
      <c r="UAS4" s="69"/>
      <c r="UAT4" s="69"/>
      <c r="UAU4" s="69"/>
      <c r="UAV4" s="69"/>
      <c r="UAW4" s="69"/>
      <c r="UAX4" s="69"/>
      <c r="UAY4" s="69"/>
      <c r="UAZ4" s="69"/>
      <c r="UBA4" s="69"/>
      <c r="UBB4" s="69"/>
      <c r="UBC4" s="69"/>
      <c r="UBD4" s="69"/>
      <c r="UBE4" s="69"/>
      <c r="UBF4" s="69"/>
      <c r="UBG4" s="69"/>
      <c r="UBH4" s="69"/>
      <c r="UBI4" s="69"/>
      <c r="UBJ4" s="69"/>
      <c r="UBK4" s="69"/>
      <c r="UBL4" s="69"/>
      <c r="UBM4" s="69"/>
      <c r="UBN4" s="69"/>
      <c r="UBO4" s="69"/>
      <c r="UBP4" s="69"/>
      <c r="UBQ4" s="69"/>
      <c r="UBR4" s="69"/>
      <c r="UBS4" s="69"/>
      <c r="UBT4" s="69"/>
      <c r="UBU4" s="69"/>
      <c r="UBV4" s="69"/>
      <c r="UBW4" s="69"/>
      <c r="UBX4" s="69"/>
      <c r="UBY4" s="69"/>
      <c r="UBZ4" s="69"/>
      <c r="UCA4" s="69"/>
      <c r="UCB4" s="69"/>
      <c r="UCC4" s="69"/>
      <c r="UCD4" s="69"/>
      <c r="UCE4" s="69"/>
      <c r="UCF4" s="69"/>
      <c r="UCG4" s="69"/>
      <c r="UCH4" s="69"/>
      <c r="UCI4" s="69"/>
      <c r="UCJ4" s="69"/>
      <c r="UCK4" s="69"/>
      <c r="UCL4" s="69"/>
      <c r="UCM4" s="69"/>
      <c r="UCN4" s="69"/>
      <c r="UCO4" s="69"/>
      <c r="UCP4" s="69"/>
      <c r="UCQ4" s="69"/>
      <c r="UCR4" s="69"/>
      <c r="UCS4" s="69"/>
      <c r="UCT4" s="69"/>
      <c r="UCU4" s="69"/>
      <c r="UCV4" s="69"/>
      <c r="UCW4" s="69"/>
      <c r="UCX4" s="69"/>
      <c r="UCY4" s="69"/>
      <c r="UCZ4" s="69"/>
      <c r="UDA4" s="69"/>
      <c r="UDB4" s="69"/>
      <c r="UDC4" s="69"/>
      <c r="UDD4" s="69"/>
      <c r="UDE4" s="69"/>
      <c r="UDF4" s="69"/>
      <c r="UDG4" s="69"/>
      <c r="UDH4" s="69"/>
      <c r="UDI4" s="69"/>
      <c r="UDJ4" s="69"/>
      <c r="UDK4" s="69"/>
      <c r="UDL4" s="69"/>
      <c r="UDM4" s="69"/>
      <c r="UDN4" s="69"/>
      <c r="UDO4" s="69"/>
      <c r="UDP4" s="69"/>
      <c r="UDQ4" s="69"/>
      <c r="UDR4" s="69"/>
      <c r="UDS4" s="69"/>
      <c r="UDT4" s="69"/>
      <c r="UDU4" s="69"/>
      <c r="UDV4" s="69"/>
      <c r="UDW4" s="69"/>
      <c r="UDX4" s="69"/>
      <c r="UDY4" s="69"/>
      <c r="UDZ4" s="69"/>
      <c r="UEA4" s="69"/>
      <c r="UEB4" s="69"/>
      <c r="UEC4" s="69"/>
      <c r="UED4" s="69"/>
      <c r="UEE4" s="69"/>
      <c r="UEF4" s="69"/>
      <c r="UEG4" s="69"/>
      <c r="UEH4" s="69"/>
      <c r="UEI4" s="69"/>
      <c r="UEJ4" s="69"/>
      <c r="UEK4" s="69"/>
      <c r="UEL4" s="69"/>
      <c r="UEM4" s="69"/>
      <c r="UEN4" s="69"/>
      <c r="UEO4" s="69"/>
      <c r="UEP4" s="69"/>
      <c r="UEQ4" s="69"/>
      <c r="UER4" s="69"/>
      <c r="UES4" s="69"/>
      <c r="UET4" s="69"/>
      <c r="UEU4" s="69"/>
      <c r="UEV4" s="69"/>
      <c r="UEW4" s="69"/>
      <c r="UEX4" s="69"/>
      <c r="UEY4" s="69"/>
      <c r="UEZ4" s="69"/>
      <c r="UFA4" s="69"/>
      <c r="UFB4" s="69"/>
      <c r="UFC4" s="69"/>
      <c r="UFD4" s="69"/>
      <c r="UFE4" s="69"/>
      <c r="UFF4" s="69"/>
      <c r="UFG4" s="69"/>
      <c r="UFH4" s="69"/>
      <c r="UFI4" s="69"/>
      <c r="UFJ4" s="69"/>
      <c r="UFK4" s="69"/>
      <c r="UFL4" s="69"/>
      <c r="UFM4" s="69"/>
      <c r="UFN4" s="69"/>
      <c r="UFO4" s="69"/>
      <c r="UFP4" s="69"/>
      <c r="UFQ4" s="69"/>
      <c r="UFR4" s="69"/>
      <c r="UFS4" s="69"/>
      <c r="UFT4" s="69"/>
      <c r="UFU4" s="69"/>
      <c r="UFV4" s="69"/>
      <c r="UFW4" s="69"/>
      <c r="UFX4" s="69"/>
      <c r="UFY4" s="69"/>
      <c r="UFZ4" s="69"/>
      <c r="UGA4" s="69"/>
      <c r="UGB4" s="69"/>
      <c r="UGC4" s="69"/>
      <c r="UGD4" s="69"/>
      <c r="UGE4" s="69"/>
      <c r="UGF4" s="69"/>
      <c r="UGG4" s="69"/>
      <c r="UGH4" s="69"/>
      <c r="UGI4" s="69"/>
      <c r="UGJ4" s="69"/>
      <c r="UGK4" s="69"/>
      <c r="UGL4" s="69"/>
      <c r="UGM4" s="69"/>
      <c r="UGN4" s="69"/>
      <c r="UGO4" s="69"/>
      <c r="UGP4" s="69"/>
      <c r="UGQ4" s="69"/>
      <c r="UGR4" s="69"/>
      <c r="UGS4" s="69"/>
      <c r="UGT4" s="69"/>
      <c r="UGU4" s="69"/>
      <c r="UGV4" s="69"/>
      <c r="UGW4" s="69"/>
      <c r="UGX4" s="69"/>
      <c r="UGY4" s="69"/>
      <c r="UGZ4" s="69"/>
      <c r="UHA4" s="69"/>
      <c r="UHB4" s="69"/>
      <c r="UHC4" s="69"/>
      <c r="UHD4" s="69"/>
      <c r="UHE4" s="69"/>
      <c r="UHF4" s="69"/>
      <c r="UHG4" s="69"/>
      <c r="UHH4" s="69"/>
      <c r="UHI4" s="69"/>
      <c r="UHJ4" s="69"/>
      <c r="UHK4" s="69"/>
      <c r="UHL4" s="69"/>
      <c r="UHM4" s="69"/>
      <c r="UHN4" s="69"/>
      <c r="UHO4" s="69"/>
      <c r="UHP4" s="69"/>
      <c r="UHQ4" s="69"/>
      <c r="UHR4" s="69"/>
      <c r="UHS4" s="69"/>
      <c r="UHT4" s="69"/>
      <c r="UHU4" s="69"/>
      <c r="UHV4" s="69"/>
      <c r="UHW4" s="69"/>
      <c r="UHX4" s="69"/>
      <c r="UHY4" s="69"/>
      <c r="UHZ4" s="69"/>
      <c r="UIA4" s="69"/>
      <c r="UIB4" s="69"/>
      <c r="UIC4" s="69"/>
      <c r="UID4" s="69"/>
      <c r="UIE4" s="69"/>
      <c r="UIF4" s="69"/>
      <c r="UIG4" s="69"/>
      <c r="UIH4" s="69"/>
      <c r="UII4" s="69"/>
      <c r="UIJ4" s="69"/>
      <c r="UIK4" s="69"/>
      <c r="UIL4" s="69"/>
      <c r="UIM4" s="69"/>
      <c r="UIN4" s="69"/>
      <c r="UIO4" s="69"/>
      <c r="UIP4" s="69"/>
      <c r="UIQ4" s="69"/>
      <c r="UIR4" s="69"/>
      <c r="UIS4" s="69"/>
      <c r="UIT4" s="69"/>
      <c r="UIU4" s="69"/>
      <c r="UIV4" s="69"/>
      <c r="UIW4" s="69"/>
      <c r="UIX4" s="69"/>
      <c r="UIY4" s="69"/>
      <c r="UIZ4" s="69"/>
      <c r="UJA4" s="69"/>
      <c r="UJB4" s="69"/>
      <c r="UJC4" s="69"/>
      <c r="UJD4" s="69"/>
      <c r="UJE4" s="69"/>
      <c r="UJF4" s="69"/>
      <c r="UJG4" s="69"/>
      <c r="UJH4" s="69"/>
      <c r="UJI4" s="69"/>
      <c r="UJJ4" s="69"/>
      <c r="UJK4" s="69"/>
      <c r="UJL4" s="69"/>
      <c r="UJM4" s="69"/>
      <c r="UJN4" s="69"/>
      <c r="UJO4" s="69"/>
      <c r="UJP4" s="69"/>
      <c r="UJQ4" s="69"/>
      <c r="UJR4" s="69"/>
      <c r="UJS4" s="69"/>
      <c r="UJT4" s="69"/>
      <c r="UJU4" s="69"/>
      <c r="UJV4" s="69"/>
      <c r="UJW4" s="69"/>
      <c r="UJX4" s="69"/>
      <c r="UJY4" s="69"/>
      <c r="UJZ4" s="69"/>
      <c r="UKA4" s="69"/>
      <c r="UKB4" s="69"/>
      <c r="UKC4" s="69"/>
      <c r="UKD4" s="69"/>
      <c r="UKE4" s="69"/>
      <c r="UKF4" s="69"/>
      <c r="UKG4" s="69"/>
      <c r="UKH4" s="69"/>
      <c r="UKI4" s="69"/>
      <c r="UKJ4" s="69"/>
      <c r="UKK4" s="69"/>
      <c r="UKL4" s="69"/>
      <c r="UKM4" s="69"/>
      <c r="UKN4" s="69"/>
      <c r="UKO4" s="69"/>
      <c r="UKP4" s="69"/>
      <c r="UKQ4" s="69"/>
      <c r="UKR4" s="69"/>
      <c r="UKS4" s="69"/>
      <c r="UKT4" s="69"/>
      <c r="UKU4" s="69"/>
      <c r="UKV4" s="69"/>
      <c r="UKW4" s="69"/>
      <c r="UKX4" s="69"/>
      <c r="UKY4" s="69"/>
      <c r="UKZ4" s="69"/>
      <c r="ULA4" s="69"/>
      <c r="ULB4" s="69"/>
      <c r="ULC4" s="69"/>
      <c r="ULD4" s="69"/>
      <c r="ULE4" s="69"/>
      <c r="ULF4" s="69"/>
      <c r="ULG4" s="69"/>
      <c r="ULH4" s="69"/>
      <c r="ULI4" s="69"/>
      <c r="ULJ4" s="69"/>
      <c r="ULK4" s="69"/>
      <c r="ULL4" s="69"/>
      <c r="ULM4" s="69"/>
      <c r="ULN4" s="69"/>
      <c r="ULO4" s="69"/>
      <c r="ULP4" s="69"/>
      <c r="ULQ4" s="69"/>
      <c r="ULR4" s="69"/>
      <c r="ULS4" s="69"/>
      <c r="ULT4" s="69"/>
      <c r="ULU4" s="69"/>
      <c r="ULV4" s="69"/>
      <c r="ULW4" s="69"/>
      <c r="ULX4" s="69"/>
      <c r="ULY4" s="69"/>
      <c r="ULZ4" s="69"/>
      <c r="UMA4" s="69"/>
      <c r="UMB4" s="69"/>
      <c r="UMC4" s="69"/>
      <c r="UMD4" s="69"/>
      <c r="UME4" s="69"/>
      <c r="UMF4" s="69"/>
      <c r="UMG4" s="69"/>
      <c r="UMH4" s="69"/>
      <c r="UMI4" s="69"/>
      <c r="UMJ4" s="69"/>
      <c r="UMK4" s="69"/>
      <c r="UML4" s="69"/>
      <c r="UMM4" s="69"/>
      <c r="UMN4" s="69"/>
      <c r="UMO4" s="69"/>
      <c r="UMP4" s="69"/>
      <c r="UMQ4" s="69"/>
      <c r="UMR4" s="69"/>
      <c r="UMS4" s="69"/>
      <c r="UMT4" s="69"/>
      <c r="UMU4" s="69"/>
      <c r="UMV4" s="69"/>
      <c r="UMW4" s="69"/>
      <c r="UMX4" s="69"/>
      <c r="UMY4" s="69"/>
      <c r="UMZ4" s="69"/>
      <c r="UNA4" s="69"/>
      <c r="UNB4" s="69"/>
      <c r="UNC4" s="69"/>
      <c r="UND4" s="69"/>
      <c r="UNE4" s="69"/>
      <c r="UNF4" s="69"/>
      <c r="UNG4" s="69"/>
      <c r="UNH4" s="69"/>
      <c r="UNI4" s="69"/>
      <c r="UNJ4" s="69"/>
      <c r="UNK4" s="69"/>
      <c r="UNL4" s="69"/>
      <c r="UNM4" s="69"/>
      <c r="UNN4" s="69"/>
      <c r="UNO4" s="69"/>
      <c r="UNP4" s="69"/>
      <c r="UNQ4" s="69"/>
      <c r="UNR4" s="69"/>
      <c r="UNS4" s="69"/>
      <c r="UNT4" s="69"/>
      <c r="UNU4" s="69"/>
      <c r="UNV4" s="69"/>
      <c r="UNW4" s="69"/>
      <c r="UNX4" s="69"/>
      <c r="UNY4" s="69"/>
      <c r="UNZ4" s="69"/>
      <c r="UOA4" s="69"/>
      <c r="UOB4" s="69"/>
      <c r="UOC4" s="69"/>
      <c r="UOD4" s="69"/>
      <c r="UOE4" s="69"/>
      <c r="UOF4" s="69"/>
      <c r="UOG4" s="69"/>
      <c r="UOH4" s="69"/>
      <c r="UOI4" s="69"/>
      <c r="UOJ4" s="69"/>
      <c r="UOK4" s="69"/>
      <c r="UOL4" s="69"/>
      <c r="UOM4" s="69"/>
      <c r="UON4" s="69"/>
      <c r="UOO4" s="69"/>
      <c r="UOP4" s="69"/>
      <c r="UOQ4" s="69"/>
      <c r="UOR4" s="69"/>
      <c r="UOS4" s="69"/>
      <c r="UOT4" s="69"/>
      <c r="UOU4" s="69"/>
      <c r="UOV4" s="69"/>
      <c r="UOW4" s="69"/>
      <c r="UOX4" s="69"/>
      <c r="UOY4" s="69"/>
      <c r="UOZ4" s="69"/>
      <c r="UPA4" s="69"/>
      <c r="UPB4" s="69"/>
      <c r="UPC4" s="69"/>
      <c r="UPD4" s="69"/>
      <c r="UPE4" s="69"/>
      <c r="UPF4" s="69"/>
      <c r="UPG4" s="69"/>
      <c r="UPH4" s="69"/>
      <c r="UPI4" s="69"/>
      <c r="UPJ4" s="69"/>
      <c r="UPK4" s="69"/>
      <c r="UPL4" s="69"/>
      <c r="UPM4" s="69"/>
      <c r="UPN4" s="69"/>
      <c r="UPO4" s="69"/>
      <c r="UPP4" s="69"/>
      <c r="UPQ4" s="69"/>
      <c r="UPR4" s="69"/>
      <c r="UPS4" s="69"/>
      <c r="UPT4" s="69"/>
      <c r="UPU4" s="69"/>
      <c r="UPV4" s="69"/>
      <c r="UPW4" s="69"/>
      <c r="UPX4" s="69"/>
      <c r="UPY4" s="69"/>
      <c r="UPZ4" s="69"/>
      <c r="UQA4" s="69"/>
      <c r="UQB4" s="69"/>
      <c r="UQC4" s="69"/>
      <c r="UQD4" s="69"/>
      <c r="UQE4" s="69"/>
      <c r="UQF4" s="69"/>
      <c r="UQG4" s="69"/>
      <c r="UQH4" s="69"/>
      <c r="UQI4" s="69"/>
      <c r="UQJ4" s="69"/>
      <c r="UQK4" s="69"/>
      <c r="UQL4" s="69"/>
      <c r="UQM4" s="69"/>
      <c r="UQN4" s="69"/>
      <c r="UQO4" s="69"/>
      <c r="UQP4" s="69"/>
      <c r="UQQ4" s="69"/>
      <c r="UQR4" s="69"/>
      <c r="UQS4" s="69"/>
      <c r="UQT4" s="69"/>
      <c r="UQU4" s="69"/>
      <c r="UQV4" s="69"/>
      <c r="UQW4" s="69"/>
      <c r="UQX4" s="69"/>
      <c r="UQY4" s="69"/>
      <c r="UQZ4" s="69"/>
      <c r="URA4" s="69"/>
      <c r="URB4" s="69"/>
      <c r="URC4" s="69"/>
      <c r="URD4" s="69"/>
      <c r="URE4" s="69"/>
      <c r="URF4" s="69"/>
      <c r="URG4" s="69"/>
      <c r="URH4" s="69"/>
      <c r="URI4" s="69"/>
      <c r="URJ4" s="69"/>
      <c r="URK4" s="69"/>
      <c r="URL4" s="69"/>
      <c r="URM4" s="69"/>
      <c r="URN4" s="69"/>
      <c r="URO4" s="69"/>
      <c r="URP4" s="69"/>
      <c r="URQ4" s="69"/>
      <c r="URR4" s="69"/>
      <c r="URS4" s="69"/>
      <c r="URT4" s="69"/>
      <c r="URU4" s="69"/>
      <c r="URV4" s="69"/>
      <c r="URW4" s="69"/>
      <c r="URX4" s="69"/>
      <c r="URY4" s="69"/>
      <c r="URZ4" s="69"/>
      <c r="USA4" s="69"/>
      <c r="USB4" s="69"/>
      <c r="USC4" s="69"/>
      <c r="USD4" s="69"/>
      <c r="USE4" s="69"/>
      <c r="USF4" s="69"/>
      <c r="USG4" s="69"/>
      <c r="USH4" s="69"/>
      <c r="USI4" s="69"/>
      <c r="USJ4" s="69"/>
      <c r="USK4" s="69"/>
      <c r="USL4" s="69"/>
      <c r="USM4" s="69"/>
      <c r="USN4" s="69"/>
      <c r="USO4" s="69"/>
      <c r="USP4" s="69"/>
      <c r="USQ4" s="69"/>
      <c r="USR4" s="69"/>
      <c r="USS4" s="69"/>
      <c r="UST4" s="69"/>
      <c r="USU4" s="69"/>
      <c r="USV4" s="69"/>
      <c r="USW4" s="69"/>
      <c r="USX4" s="69"/>
      <c r="USY4" s="69"/>
      <c r="USZ4" s="69"/>
      <c r="UTA4" s="69"/>
      <c r="UTB4" s="69"/>
      <c r="UTC4" s="69"/>
      <c r="UTD4" s="69"/>
      <c r="UTE4" s="69"/>
      <c r="UTF4" s="69"/>
      <c r="UTG4" s="69"/>
      <c r="UTH4" s="69"/>
      <c r="UTI4" s="69"/>
      <c r="UTJ4" s="69"/>
      <c r="UTK4" s="69"/>
      <c r="UTL4" s="69"/>
      <c r="UTM4" s="69"/>
      <c r="UTN4" s="69"/>
      <c r="UTO4" s="69"/>
      <c r="UTP4" s="69"/>
      <c r="UTQ4" s="69"/>
      <c r="UTR4" s="69"/>
      <c r="UTS4" s="69"/>
      <c r="UTT4" s="69"/>
      <c r="UTU4" s="69"/>
      <c r="UTV4" s="69"/>
      <c r="UTW4" s="69"/>
      <c r="UTX4" s="69"/>
      <c r="UTY4" s="69"/>
      <c r="UTZ4" s="69"/>
      <c r="UUA4" s="69"/>
      <c r="UUB4" s="69"/>
      <c r="UUC4" s="69"/>
      <c r="UUD4" s="69"/>
      <c r="UUE4" s="69"/>
      <c r="UUF4" s="69"/>
      <c r="UUG4" s="69"/>
      <c r="UUH4" s="69"/>
      <c r="UUI4" s="69"/>
      <c r="UUJ4" s="69"/>
      <c r="UUK4" s="69"/>
      <c r="UUL4" s="69"/>
      <c r="UUM4" s="69"/>
      <c r="UUN4" s="69"/>
      <c r="UUO4" s="69"/>
      <c r="UUP4" s="69"/>
      <c r="UUQ4" s="69"/>
      <c r="UUR4" s="69"/>
      <c r="UUS4" s="69"/>
      <c r="UUT4" s="69"/>
      <c r="UUU4" s="69"/>
      <c r="UUV4" s="69"/>
      <c r="UUW4" s="69"/>
      <c r="UUX4" s="69"/>
      <c r="UUY4" s="69"/>
      <c r="UUZ4" s="69"/>
      <c r="UVA4" s="69"/>
      <c r="UVB4" s="69"/>
      <c r="UVC4" s="69"/>
      <c r="UVD4" s="69"/>
      <c r="UVE4" s="69"/>
      <c r="UVF4" s="69"/>
      <c r="UVG4" s="69"/>
      <c r="UVH4" s="69"/>
      <c r="UVI4" s="69"/>
      <c r="UVJ4" s="69"/>
      <c r="UVK4" s="69"/>
      <c r="UVL4" s="69"/>
      <c r="UVM4" s="69"/>
      <c r="UVN4" s="69"/>
      <c r="UVO4" s="69"/>
      <c r="UVP4" s="69"/>
      <c r="UVQ4" s="69"/>
      <c r="UVR4" s="69"/>
      <c r="UVS4" s="69"/>
      <c r="UVT4" s="69"/>
      <c r="UVU4" s="69"/>
      <c r="UVV4" s="69"/>
      <c r="UVW4" s="69"/>
      <c r="UVX4" s="69"/>
      <c r="UVY4" s="69"/>
      <c r="UVZ4" s="69"/>
      <c r="UWA4" s="69"/>
      <c r="UWB4" s="69"/>
      <c r="UWC4" s="69"/>
      <c r="UWD4" s="69"/>
      <c r="UWE4" s="69"/>
      <c r="UWF4" s="69"/>
      <c r="UWG4" s="69"/>
      <c r="UWH4" s="69"/>
      <c r="UWI4" s="69"/>
      <c r="UWJ4" s="69"/>
      <c r="UWK4" s="69"/>
      <c r="UWL4" s="69"/>
      <c r="UWM4" s="69"/>
      <c r="UWN4" s="69"/>
      <c r="UWO4" s="69"/>
      <c r="UWP4" s="69"/>
      <c r="UWQ4" s="69"/>
      <c r="UWR4" s="69"/>
      <c r="UWS4" s="69"/>
      <c r="UWT4" s="69"/>
      <c r="UWU4" s="69"/>
      <c r="UWV4" s="69"/>
      <c r="UWW4" s="69"/>
      <c r="UWX4" s="69"/>
      <c r="UWY4" s="69"/>
      <c r="UWZ4" s="69"/>
      <c r="UXA4" s="69"/>
      <c r="UXB4" s="69"/>
      <c r="UXC4" s="69"/>
      <c r="UXD4" s="69"/>
      <c r="UXE4" s="69"/>
      <c r="UXF4" s="69"/>
      <c r="UXG4" s="69"/>
      <c r="UXH4" s="69"/>
      <c r="UXI4" s="69"/>
      <c r="UXJ4" s="69"/>
      <c r="UXK4" s="69"/>
      <c r="UXL4" s="69"/>
      <c r="UXM4" s="69"/>
      <c r="UXN4" s="69"/>
      <c r="UXO4" s="69"/>
      <c r="UXP4" s="69"/>
      <c r="UXQ4" s="69"/>
      <c r="UXR4" s="69"/>
      <c r="UXS4" s="69"/>
      <c r="UXT4" s="69"/>
      <c r="UXU4" s="69"/>
      <c r="UXV4" s="69"/>
      <c r="UXW4" s="69"/>
      <c r="UXX4" s="69"/>
      <c r="UXY4" s="69"/>
      <c r="UXZ4" s="69"/>
      <c r="UYA4" s="69"/>
      <c r="UYB4" s="69"/>
      <c r="UYC4" s="69"/>
      <c r="UYD4" s="69"/>
      <c r="UYE4" s="69"/>
      <c r="UYF4" s="69"/>
      <c r="UYG4" s="69"/>
      <c r="UYH4" s="69"/>
      <c r="UYI4" s="69"/>
      <c r="UYJ4" s="69"/>
      <c r="UYK4" s="69"/>
      <c r="UYL4" s="69"/>
      <c r="UYM4" s="69"/>
      <c r="UYN4" s="69"/>
      <c r="UYO4" s="69"/>
      <c r="UYP4" s="69"/>
      <c r="UYQ4" s="69"/>
      <c r="UYR4" s="69"/>
      <c r="UYS4" s="69"/>
      <c r="UYT4" s="69"/>
      <c r="UYU4" s="69"/>
      <c r="UYV4" s="69"/>
      <c r="UYW4" s="69"/>
      <c r="UYX4" s="69"/>
      <c r="UYY4" s="69"/>
      <c r="UYZ4" s="69"/>
      <c r="UZA4" s="69"/>
      <c r="UZB4" s="69"/>
      <c r="UZC4" s="69"/>
      <c r="UZD4" s="69"/>
      <c r="UZE4" s="69"/>
      <c r="UZF4" s="69"/>
      <c r="UZG4" s="69"/>
      <c r="UZH4" s="69"/>
      <c r="UZI4" s="69"/>
      <c r="UZJ4" s="69"/>
      <c r="UZK4" s="69"/>
      <c r="UZL4" s="69"/>
      <c r="UZM4" s="69"/>
      <c r="UZN4" s="69"/>
      <c r="UZO4" s="69"/>
      <c r="UZP4" s="69"/>
      <c r="UZQ4" s="69"/>
      <c r="UZR4" s="69"/>
      <c r="UZS4" s="69"/>
      <c r="UZT4" s="69"/>
      <c r="UZU4" s="69"/>
      <c r="UZV4" s="69"/>
      <c r="UZW4" s="69"/>
      <c r="UZX4" s="69"/>
      <c r="UZY4" s="69"/>
      <c r="UZZ4" s="69"/>
      <c r="VAA4" s="69"/>
      <c r="VAB4" s="69"/>
      <c r="VAC4" s="69"/>
      <c r="VAD4" s="69"/>
      <c r="VAE4" s="69"/>
      <c r="VAF4" s="69"/>
      <c r="VAG4" s="69"/>
      <c r="VAH4" s="69"/>
      <c r="VAI4" s="69"/>
      <c r="VAJ4" s="69"/>
      <c r="VAK4" s="69"/>
      <c r="VAL4" s="69"/>
      <c r="VAM4" s="69"/>
      <c r="VAN4" s="69"/>
      <c r="VAO4" s="69"/>
      <c r="VAP4" s="69"/>
      <c r="VAQ4" s="69"/>
      <c r="VAR4" s="69"/>
      <c r="VAS4" s="69"/>
      <c r="VAT4" s="69"/>
      <c r="VAU4" s="69"/>
      <c r="VAV4" s="69"/>
      <c r="VAW4" s="69"/>
      <c r="VAX4" s="69"/>
      <c r="VAY4" s="69"/>
      <c r="VAZ4" s="69"/>
      <c r="VBA4" s="69"/>
      <c r="VBB4" s="69"/>
      <c r="VBC4" s="69"/>
      <c r="VBD4" s="69"/>
      <c r="VBE4" s="69"/>
      <c r="VBF4" s="69"/>
      <c r="VBG4" s="69"/>
      <c r="VBH4" s="69"/>
      <c r="VBI4" s="69"/>
      <c r="VBJ4" s="69"/>
      <c r="VBK4" s="69"/>
      <c r="VBL4" s="69"/>
      <c r="VBM4" s="69"/>
      <c r="VBN4" s="69"/>
      <c r="VBO4" s="69"/>
      <c r="VBP4" s="69"/>
      <c r="VBQ4" s="69"/>
      <c r="VBR4" s="69"/>
      <c r="VBS4" s="69"/>
      <c r="VBT4" s="69"/>
      <c r="VBU4" s="69"/>
      <c r="VBV4" s="69"/>
      <c r="VBW4" s="69"/>
      <c r="VBX4" s="69"/>
      <c r="VBY4" s="69"/>
      <c r="VBZ4" s="69"/>
      <c r="VCA4" s="69"/>
      <c r="VCB4" s="69"/>
      <c r="VCC4" s="69"/>
      <c r="VCD4" s="69"/>
      <c r="VCE4" s="69"/>
      <c r="VCF4" s="69"/>
      <c r="VCG4" s="69"/>
      <c r="VCH4" s="69"/>
      <c r="VCI4" s="69"/>
      <c r="VCJ4" s="69"/>
      <c r="VCK4" s="69"/>
      <c r="VCL4" s="69"/>
      <c r="VCM4" s="69"/>
      <c r="VCN4" s="69"/>
      <c r="VCO4" s="69"/>
      <c r="VCP4" s="69"/>
      <c r="VCQ4" s="69"/>
      <c r="VCR4" s="69"/>
      <c r="VCS4" s="69"/>
      <c r="VCT4" s="69"/>
      <c r="VCU4" s="69"/>
      <c r="VCV4" s="69"/>
      <c r="VCW4" s="69"/>
      <c r="VCX4" s="69"/>
      <c r="VCY4" s="69"/>
      <c r="VCZ4" s="69"/>
      <c r="VDA4" s="69"/>
      <c r="VDB4" s="69"/>
      <c r="VDC4" s="69"/>
      <c r="VDD4" s="69"/>
      <c r="VDE4" s="69"/>
      <c r="VDF4" s="69"/>
      <c r="VDG4" s="69"/>
      <c r="VDH4" s="69"/>
      <c r="VDI4" s="69"/>
      <c r="VDJ4" s="69"/>
      <c r="VDK4" s="69"/>
      <c r="VDL4" s="69"/>
      <c r="VDM4" s="69"/>
      <c r="VDN4" s="69"/>
      <c r="VDO4" s="69"/>
      <c r="VDP4" s="69"/>
      <c r="VDQ4" s="69"/>
      <c r="VDR4" s="69"/>
      <c r="VDS4" s="69"/>
      <c r="VDT4" s="69"/>
      <c r="VDU4" s="69"/>
      <c r="VDV4" s="69"/>
      <c r="VDW4" s="69"/>
      <c r="VDX4" s="69"/>
      <c r="VDY4" s="69"/>
      <c r="VDZ4" s="69"/>
      <c r="VEA4" s="69"/>
      <c r="VEB4" s="69"/>
      <c r="VEC4" s="69"/>
      <c r="VED4" s="69"/>
      <c r="VEE4" s="69"/>
      <c r="VEF4" s="69"/>
      <c r="VEG4" s="69"/>
      <c r="VEH4" s="69"/>
      <c r="VEI4" s="69"/>
      <c r="VEJ4" s="69"/>
      <c r="VEK4" s="69"/>
      <c r="VEL4" s="69"/>
      <c r="VEM4" s="69"/>
      <c r="VEN4" s="69"/>
      <c r="VEO4" s="69"/>
      <c r="VEP4" s="69"/>
      <c r="VEQ4" s="69"/>
      <c r="VER4" s="69"/>
      <c r="VES4" s="69"/>
      <c r="VET4" s="69"/>
      <c r="VEU4" s="69"/>
      <c r="VEV4" s="69"/>
      <c r="VEW4" s="69"/>
      <c r="VEX4" s="69"/>
      <c r="VEY4" s="69"/>
      <c r="VEZ4" s="69"/>
      <c r="VFA4" s="69"/>
      <c r="VFB4" s="69"/>
      <c r="VFC4" s="69"/>
      <c r="VFD4" s="69"/>
      <c r="VFE4" s="69"/>
      <c r="VFF4" s="69"/>
      <c r="VFG4" s="69"/>
      <c r="VFH4" s="69"/>
      <c r="VFI4" s="69"/>
      <c r="VFJ4" s="69"/>
      <c r="VFK4" s="69"/>
      <c r="VFL4" s="69"/>
      <c r="VFM4" s="69"/>
      <c r="VFN4" s="69"/>
      <c r="VFO4" s="69"/>
      <c r="VFP4" s="69"/>
      <c r="VFQ4" s="69"/>
      <c r="VFR4" s="69"/>
      <c r="VFS4" s="69"/>
      <c r="VFT4" s="69"/>
      <c r="VFU4" s="69"/>
      <c r="VFV4" s="69"/>
      <c r="VFW4" s="69"/>
      <c r="VFX4" s="69"/>
      <c r="VFY4" s="69"/>
      <c r="VFZ4" s="69"/>
      <c r="VGA4" s="69"/>
      <c r="VGB4" s="69"/>
      <c r="VGC4" s="69"/>
      <c r="VGD4" s="69"/>
      <c r="VGE4" s="69"/>
      <c r="VGF4" s="69"/>
      <c r="VGG4" s="69"/>
      <c r="VGH4" s="69"/>
      <c r="VGI4" s="69"/>
      <c r="VGJ4" s="69"/>
      <c r="VGK4" s="69"/>
      <c r="VGL4" s="69"/>
      <c r="VGM4" s="69"/>
      <c r="VGN4" s="69"/>
      <c r="VGO4" s="69"/>
      <c r="VGP4" s="69"/>
      <c r="VGQ4" s="69"/>
      <c r="VGR4" s="69"/>
      <c r="VGS4" s="69"/>
      <c r="VGT4" s="69"/>
      <c r="VGU4" s="69"/>
      <c r="VGV4" s="69"/>
      <c r="VGW4" s="69"/>
      <c r="VGX4" s="69"/>
      <c r="VGY4" s="69"/>
      <c r="VGZ4" s="69"/>
      <c r="VHA4" s="69"/>
      <c r="VHB4" s="69"/>
      <c r="VHC4" s="69"/>
      <c r="VHD4" s="69"/>
      <c r="VHE4" s="69"/>
      <c r="VHF4" s="69"/>
      <c r="VHG4" s="69"/>
      <c r="VHH4" s="69"/>
      <c r="VHI4" s="69"/>
      <c r="VHJ4" s="69"/>
      <c r="VHK4" s="69"/>
      <c r="VHL4" s="69"/>
      <c r="VHM4" s="69"/>
      <c r="VHN4" s="69"/>
      <c r="VHO4" s="69"/>
      <c r="VHP4" s="69"/>
      <c r="VHQ4" s="69"/>
      <c r="VHR4" s="69"/>
      <c r="VHS4" s="69"/>
      <c r="VHT4" s="69"/>
      <c r="VHU4" s="69"/>
      <c r="VHV4" s="69"/>
      <c r="VHW4" s="69"/>
      <c r="VHX4" s="69"/>
      <c r="VHY4" s="69"/>
      <c r="VHZ4" s="69"/>
      <c r="VIA4" s="69"/>
      <c r="VIB4" s="69"/>
      <c r="VIC4" s="69"/>
      <c r="VID4" s="69"/>
      <c r="VIE4" s="69"/>
      <c r="VIF4" s="69"/>
      <c r="VIG4" s="69"/>
      <c r="VIH4" s="69"/>
      <c r="VII4" s="69"/>
      <c r="VIJ4" s="69"/>
      <c r="VIK4" s="69"/>
      <c r="VIL4" s="69"/>
      <c r="VIM4" s="69"/>
      <c r="VIN4" s="69"/>
      <c r="VIO4" s="69"/>
      <c r="VIP4" s="69"/>
      <c r="VIQ4" s="69"/>
      <c r="VIR4" s="69"/>
      <c r="VIS4" s="69"/>
      <c r="VIT4" s="69"/>
      <c r="VIU4" s="69"/>
      <c r="VIV4" s="69"/>
      <c r="VIW4" s="69"/>
      <c r="VIX4" s="69"/>
      <c r="VIY4" s="69"/>
      <c r="VIZ4" s="69"/>
      <c r="VJA4" s="69"/>
      <c r="VJB4" s="69"/>
      <c r="VJC4" s="69"/>
      <c r="VJD4" s="69"/>
      <c r="VJE4" s="69"/>
      <c r="VJF4" s="69"/>
      <c r="VJG4" s="69"/>
      <c r="VJH4" s="69"/>
      <c r="VJI4" s="69"/>
      <c r="VJJ4" s="69"/>
      <c r="VJK4" s="69"/>
      <c r="VJL4" s="69"/>
      <c r="VJM4" s="69"/>
      <c r="VJN4" s="69"/>
      <c r="VJO4" s="69"/>
      <c r="VJP4" s="69"/>
      <c r="VJQ4" s="69"/>
      <c r="VJR4" s="69"/>
      <c r="VJS4" s="69"/>
      <c r="VJT4" s="69"/>
      <c r="VJU4" s="69"/>
      <c r="VJV4" s="69"/>
      <c r="VJW4" s="69"/>
      <c r="VJX4" s="69"/>
      <c r="VJY4" s="69"/>
      <c r="VJZ4" s="69"/>
      <c r="VKA4" s="69"/>
      <c r="VKB4" s="69"/>
      <c r="VKC4" s="69"/>
      <c r="VKD4" s="69"/>
      <c r="VKE4" s="69"/>
      <c r="VKF4" s="69"/>
      <c r="VKG4" s="69"/>
      <c r="VKH4" s="69"/>
      <c r="VKI4" s="69"/>
      <c r="VKJ4" s="69"/>
      <c r="VKK4" s="69"/>
      <c r="VKL4" s="69"/>
      <c r="VKM4" s="69"/>
      <c r="VKN4" s="69"/>
      <c r="VKO4" s="69"/>
      <c r="VKP4" s="69"/>
      <c r="VKQ4" s="69"/>
      <c r="VKR4" s="69"/>
      <c r="VKS4" s="69"/>
      <c r="VKT4" s="69"/>
      <c r="VKU4" s="69"/>
      <c r="VKV4" s="69"/>
      <c r="VKW4" s="69"/>
      <c r="VKX4" s="69"/>
      <c r="VKY4" s="69"/>
      <c r="VKZ4" s="69"/>
      <c r="VLA4" s="69"/>
      <c r="VLB4" s="69"/>
      <c r="VLC4" s="69"/>
      <c r="VLD4" s="69"/>
      <c r="VLE4" s="69"/>
      <c r="VLF4" s="69"/>
      <c r="VLG4" s="69"/>
      <c r="VLH4" s="69"/>
      <c r="VLI4" s="69"/>
      <c r="VLJ4" s="69"/>
      <c r="VLK4" s="69"/>
      <c r="VLL4" s="69"/>
      <c r="VLM4" s="69"/>
      <c r="VLN4" s="69"/>
      <c r="VLO4" s="69"/>
      <c r="VLP4" s="69"/>
      <c r="VLQ4" s="69"/>
      <c r="VLR4" s="69"/>
      <c r="VLS4" s="69"/>
      <c r="VLT4" s="69"/>
      <c r="VLU4" s="69"/>
      <c r="VLV4" s="69"/>
      <c r="VLW4" s="69"/>
      <c r="VLX4" s="69"/>
      <c r="VLY4" s="69"/>
      <c r="VLZ4" s="69"/>
      <c r="VMA4" s="69"/>
      <c r="VMB4" s="69"/>
      <c r="VMC4" s="69"/>
      <c r="VMD4" s="69"/>
      <c r="VME4" s="69"/>
      <c r="VMF4" s="69"/>
      <c r="VMG4" s="69"/>
      <c r="VMH4" s="69"/>
      <c r="VMI4" s="69"/>
      <c r="VMJ4" s="69"/>
      <c r="VMK4" s="69"/>
      <c r="VML4" s="69"/>
      <c r="VMM4" s="69"/>
      <c r="VMN4" s="69"/>
      <c r="VMO4" s="69"/>
      <c r="VMP4" s="69"/>
      <c r="VMQ4" s="69"/>
      <c r="VMR4" s="69"/>
      <c r="VMS4" s="69"/>
      <c r="VMT4" s="69"/>
      <c r="VMU4" s="69"/>
      <c r="VMV4" s="69"/>
      <c r="VMW4" s="69"/>
      <c r="VMX4" s="69"/>
      <c r="VMY4" s="69"/>
      <c r="VMZ4" s="69"/>
      <c r="VNA4" s="69"/>
      <c r="VNB4" s="69"/>
      <c r="VNC4" s="69"/>
      <c r="VND4" s="69"/>
      <c r="VNE4" s="69"/>
      <c r="VNF4" s="69"/>
      <c r="VNG4" s="69"/>
      <c r="VNH4" s="69"/>
      <c r="VNI4" s="69"/>
      <c r="VNJ4" s="69"/>
      <c r="VNK4" s="69"/>
      <c r="VNL4" s="69"/>
      <c r="VNM4" s="69"/>
      <c r="VNN4" s="69"/>
      <c r="VNO4" s="69"/>
      <c r="VNP4" s="69"/>
      <c r="VNQ4" s="69"/>
      <c r="VNR4" s="69"/>
      <c r="VNS4" s="69"/>
      <c r="VNT4" s="69"/>
      <c r="VNU4" s="69"/>
      <c r="VNV4" s="69"/>
      <c r="VNW4" s="69"/>
      <c r="VNX4" s="69"/>
      <c r="VNY4" s="69"/>
      <c r="VNZ4" s="69"/>
      <c r="VOA4" s="69"/>
      <c r="VOB4" s="69"/>
      <c r="VOC4" s="69"/>
      <c r="VOD4" s="69"/>
      <c r="VOE4" s="69"/>
      <c r="VOF4" s="69"/>
      <c r="VOG4" s="69"/>
      <c r="VOH4" s="69"/>
      <c r="VOI4" s="69"/>
      <c r="VOJ4" s="69"/>
      <c r="VOK4" s="69"/>
      <c r="VOL4" s="69"/>
      <c r="VOM4" s="69"/>
      <c r="VON4" s="69"/>
      <c r="VOO4" s="69"/>
      <c r="VOP4" s="69"/>
      <c r="VOQ4" s="69"/>
      <c r="VOR4" s="69"/>
      <c r="VOS4" s="69"/>
      <c r="VOT4" s="69"/>
      <c r="VOU4" s="69"/>
      <c r="VOV4" s="69"/>
      <c r="VOW4" s="69"/>
      <c r="VOX4" s="69"/>
      <c r="VOY4" s="69"/>
      <c r="VOZ4" s="69"/>
      <c r="VPA4" s="69"/>
      <c r="VPB4" s="69"/>
      <c r="VPC4" s="69"/>
      <c r="VPD4" s="69"/>
      <c r="VPE4" s="69"/>
      <c r="VPF4" s="69"/>
      <c r="VPG4" s="69"/>
      <c r="VPH4" s="69"/>
      <c r="VPI4" s="69"/>
      <c r="VPJ4" s="69"/>
      <c r="VPK4" s="69"/>
      <c r="VPL4" s="69"/>
      <c r="VPM4" s="69"/>
      <c r="VPN4" s="69"/>
      <c r="VPO4" s="69"/>
      <c r="VPP4" s="69"/>
      <c r="VPQ4" s="69"/>
      <c r="VPR4" s="69"/>
      <c r="VPS4" s="69"/>
      <c r="VPT4" s="69"/>
      <c r="VPU4" s="69"/>
      <c r="VPV4" s="69"/>
      <c r="VPW4" s="69"/>
      <c r="VPX4" s="69"/>
      <c r="VPY4" s="69"/>
      <c r="VPZ4" s="69"/>
      <c r="VQA4" s="69"/>
      <c r="VQB4" s="69"/>
      <c r="VQC4" s="69"/>
      <c r="VQD4" s="69"/>
      <c r="VQE4" s="69"/>
      <c r="VQF4" s="69"/>
      <c r="VQG4" s="69"/>
      <c r="VQH4" s="69"/>
      <c r="VQI4" s="69"/>
      <c r="VQJ4" s="69"/>
      <c r="VQK4" s="69"/>
      <c r="VQL4" s="69"/>
      <c r="VQM4" s="69"/>
      <c r="VQN4" s="69"/>
      <c r="VQO4" s="69"/>
      <c r="VQP4" s="69"/>
      <c r="VQQ4" s="69"/>
      <c r="VQR4" s="69"/>
      <c r="VQS4" s="69"/>
      <c r="VQT4" s="69"/>
      <c r="VQU4" s="69"/>
      <c r="VQV4" s="69"/>
      <c r="VQW4" s="69"/>
      <c r="VQX4" s="69"/>
      <c r="VQY4" s="69"/>
      <c r="VQZ4" s="69"/>
      <c r="VRA4" s="69"/>
      <c r="VRB4" s="69"/>
      <c r="VRC4" s="69"/>
      <c r="VRD4" s="69"/>
      <c r="VRE4" s="69"/>
      <c r="VRF4" s="69"/>
      <c r="VRG4" s="69"/>
      <c r="VRH4" s="69"/>
      <c r="VRI4" s="69"/>
      <c r="VRJ4" s="69"/>
      <c r="VRK4" s="69"/>
      <c r="VRL4" s="69"/>
      <c r="VRM4" s="69"/>
      <c r="VRN4" s="69"/>
      <c r="VRO4" s="69"/>
      <c r="VRP4" s="69"/>
      <c r="VRQ4" s="69"/>
      <c r="VRR4" s="69"/>
      <c r="VRS4" s="69"/>
      <c r="VRT4" s="69"/>
      <c r="VRU4" s="69"/>
      <c r="VRV4" s="69"/>
      <c r="VRW4" s="69"/>
      <c r="VRX4" s="69"/>
      <c r="VRY4" s="69"/>
      <c r="VRZ4" s="69"/>
      <c r="VSA4" s="69"/>
      <c r="VSB4" s="69"/>
      <c r="VSC4" s="69"/>
      <c r="VSD4" s="69"/>
      <c r="VSE4" s="69"/>
      <c r="VSF4" s="69"/>
      <c r="VSG4" s="69"/>
      <c r="VSH4" s="69"/>
      <c r="VSI4" s="69"/>
      <c r="VSJ4" s="69"/>
      <c r="VSK4" s="69"/>
      <c r="VSL4" s="69"/>
      <c r="VSM4" s="69"/>
      <c r="VSN4" s="69"/>
      <c r="VSO4" s="69"/>
      <c r="VSP4" s="69"/>
      <c r="VSQ4" s="69"/>
      <c r="VSR4" s="69"/>
      <c r="VSS4" s="69"/>
      <c r="VST4" s="69"/>
      <c r="VSU4" s="69"/>
      <c r="VSV4" s="69"/>
      <c r="VSW4" s="69"/>
      <c r="VSX4" s="69"/>
      <c r="VSY4" s="69"/>
      <c r="VSZ4" s="69"/>
      <c r="VTA4" s="69"/>
      <c r="VTB4" s="69"/>
      <c r="VTC4" s="69"/>
      <c r="VTD4" s="69"/>
      <c r="VTE4" s="69"/>
      <c r="VTF4" s="69"/>
      <c r="VTG4" s="69"/>
      <c r="VTH4" s="69"/>
      <c r="VTI4" s="69"/>
      <c r="VTJ4" s="69"/>
      <c r="VTK4" s="69"/>
      <c r="VTL4" s="69"/>
      <c r="VTM4" s="69"/>
      <c r="VTN4" s="69"/>
      <c r="VTO4" s="69"/>
      <c r="VTP4" s="69"/>
      <c r="VTQ4" s="69"/>
      <c r="VTR4" s="69"/>
      <c r="VTS4" s="69"/>
      <c r="VTT4" s="69"/>
      <c r="VTU4" s="69"/>
      <c r="VTV4" s="69"/>
      <c r="VTW4" s="69"/>
      <c r="VTX4" s="69"/>
      <c r="VTY4" s="69"/>
      <c r="VTZ4" s="69"/>
      <c r="VUA4" s="69"/>
      <c r="VUB4" s="69"/>
      <c r="VUC4" s="69"/>
      <c r="VUD4" s="69"/>
      <c r="VUE4" s="69"/>
      <c r="VUF4" s="69"/>
      <c r="VUG4" s="69"/>
      <c r="VUH4" s="69"/>
      <c r="VUI4" s="69"/>
      <c r="VUJ4" s="69"/>
      <c r="VUK4" s="69"/>
      <c r="VUL4" s="69"/>
      <c r="VUM4" s="69"/>
      <c r="VUN4" s="69"/>
      <c r="VUO4" s="69"/>
      <c r="VUP4" s="69"/>
      <c r="VUQ4" s="69"/>
      <c r="VUR4" s="69"/>
      <c r="VUS4" s="69"/>
      <c r="VUT4" s="69"/>
      <c r="VUU4" s="69"/>
      <c r="VUV4" s="69"/>
      <c r="VUW4" s="69"/>
      <c r="VUX4" s="69"/>
      <c r="VUY4" s="69"/>
      <c r="VUZ4" s="69"/>
      <c r="VVA4" s="69"/>
      <c r="VVB4" s="69"/>
      <c r="VVC4" s="69"/>
      <c r="VVD4" s="69"/>
      <c r="VVE4" s="69"/>
      <c r="VVF4" s="69"/>
      <c r="VVG4" s="69"/>
      <c r="VVH4" s="69"/>
      <c r="VVI4" s="69"/>
      <c r="VVJ4" s="69"/>
      <c r="VVK4" s="69"/>
      <c r="VVL4" s="69"/>
      <c r="VVM4" s="69"/>
      <c r="VVN4" s="69"/>
      <c r="VVO4" s="69"/>
      <c r="VVP4" s="69"/>
      <c r="VVQ4" s="69"/>
      <c r="VVR4" s="69"/>
      <c r="VVS4" s="69"/>
      <c r="VVT4" s="69"/>
      <c r="VVU4" s="69"/>
      <c r="VVV4" s="69"/>
      <c r="VVW4" s="69"/>
      <c r="VVX4" s="69"/>
      <c r="VVY4" s="69"/>
      <c r="VVZ4" s="69"/>
      <c r="VWA4" s="69"/>
      <c r="VWB4" s="69"/>
      <c r="VWC4" s="69"/>
      <c r="VWD4" s="69"/>
      <c r="VWE4" s="69"/>
      <c r="VWF4" s="69"/>
      <c r="VWG4" s="69"/>
      <c r="VWH4" s="69"/>
      <c r="VWI4" s="69"/>
      <c r="VWJ4" s="69"/>
      <c r="VWK4" s="69"/>
      <c r="VWL4" s="69"/>
      <c r="VWM4" s="69"/>
      <c r="VWN4" s="69"/>
      <c r="VWO4" s="69"/>
      <c r="VWP4" s="69"/>
      <c r="VWQ4" s="69"/>
      <c r="VWR4" s="69"/>
      <c r="VWS4" s="69"/>
      <c r="VWT4" s="69"/>
      <c r="VWU4" s="69"/>
      <c r="VWV4" s="69"/>
      <c r="VWW4" s="69"/>
      <c r="VWX4" s="69"/>
      <c r="VWY4" s="69"/>
      <c r="VWZ4" s="69"/>
      <c r="VXA4" s="69"/>
      <c r="VXB4" s="69"/>
      <c r="VXC4" s="69"/>
      <c r="VXD4" s="69"/>
      <c r="VXE4" s="69"/>
      <c r="VXF4" s="69"/>
      <c r="VXG4" s="69"/>
      <c r="VXH4" s="69"/>
      <c r="VXI4" s="69"/>
      <c r="VXJ4" s="69"/>
      <c r="VXK4" s="69"/>
      <c r="VXL4" s="69"/>
      <c r="VXM4" s="69"/>
      <c r="VXN4" s="69"/>
      <c r="VXO4" s="69"/>
      <c r="VXP4" s="69"/>
      <c r="VXQ4" s="69"/>
      <c r="VXR4" s="69"/>
      <c r="VXS4" s="69"/>
      <c r="VXT4" s="69"/>
      <c r="VXU4" s="69"/>
      <c r="VXV4" s="69"/>
      <c r="VXW4" s="69"/>
      <c r="VXX4" s="69"/>
      <c r="VXY4" s="69"/>
      <c r="VXZ4" s="69"/>
      <c r="VYA4" s="69"/>
      <c r="VYB4" s="69"/>
      <c r="VYC4" s="69"/>
      <c r="VYD4" s="69"/>
      <c r="VYE4" s="69"/>
      <c r="VYF4" s="69"/>
      <c r="VYG4" s="69"/>
      <c r="VYH4" s="69"/>
      <c r="VYI4" s="69"/>
      <c r="VYJ4" s="69"/>
      <c r="VYK4" s="69"/>
      <c r="VYL4" s="69"/>
      <c r="VYM4" s="69"/>
      <c r="VYN4" s="69"/>
      <c r="VYO4" s="69"/>
      <c r="VYP4" s="69"/>
      <c r="VYQ4" s="69"/>
      <c r="VYR4" s="69"/>
      <c r="VYS4" s="69"/>
      <c r="VYT4" s="69"/>
      <c r="VYU4" s="69"/>
      <c r="VYV4" s="69"/>
      <c r="VYW4" s="69"/>
      <c r="VYX4" s="69"/>
      <c r="VYY4" s="69"/>
      <c r="VYZ4" s="69"/>
      <c r="VZA4" s="69"/>
      <c r="VZB4" s="69"/>
      <c r="VZC4" s="69"/>
      <c r="VZD4" s="69"/>
      <c r="VZE4" s="69"/>
      <c r="VZF4" s="69"/>
      <c r="VZG4" s="69"/>
      <c r="VZH4" s="69"/>
      <c r="VZI4" s="69"/>
      <c r="VZJ4" s="69"/>
      <c r="VZK4" s="69"/>
      <c r="VZL4" s="69"/>
      <c r="VZM4" s="69"/>
      <c r="VZN4" s="69"/>
      <c r="VZO4" s="69"/>
      <c r="VZP4" s="69"/>
      <c r="VZQ4" s="69"/>
      <c r="VZR4" s="69"/>
      <c r="VZS4" s="69"/>
      <c r="VZT4" s="69"/>
      <c r="VZU4" s="69"/>
      <c r="VZV4" s="69"/>
      <c r="VZW4" s="69"/>
      <c r="VZX4" s="69"/>
      <c r="VZY4" s="69"/>
      <c r="VZZ4" s="69"/>
      <c r="WAA4" s="69"/>
      <c r="WAB4" s="69"/>
      <c r="WAC4" s="69"/>
      <c r="WAD4" s="69"/>
      <c r="WAE4" s="69"/>
      <c r="WAF4" s="69"/>
      <c r="WAG4" s="69"/>
      <c r="WAH4" s="69"/>
      <c r="WAI4" s="69"/>
      <c r="WAJ4" s="69"/>
      <c r="WAK4" s="69"/>
      <c r="WAL4" s="69"/>
      <c r="WAM4" s="69"/>
      <c r="WAN4" s="69"/>
      <c r="WAO4" s="69"/>
      <c r="WAP4" s="69"/>
      <c r="WAQ4" s="69"/>
      <c r="WAR4" s="69"/>
      <c r="WAS4" s="69"/>
      <c r="WAT4" s="69"/>
      <c r="WAU4" s="69"/>
      <c r="WAV4" s="69"/>
      <c r="WAW4" s="69"/>
      <c r="WAX4" s="69"/>
      <c r="WAY4" s="69"/>
      <c r="WAZ4" s="69"/>
      <c r="WBA4" s="69"/>
      <c r="WBB4" s="69"/>
      <c r="WBC4" s="69"/>
      <c r="WBD4" s="69"/>
      <c r="WBE4" s="69"/>
      <c r="WBF4" s="69"/>
      <c r="WBG4" s="69"/>
      <c r="WBH4" s="69"/>
      <c r="WBI4" s="69"/>
      <c r="WBJ4" s="69"/>
      <c r="WBK4" s="69"/>
      <c r="WBL4" s="69"/>
      <c r="WBM4" s="69"/>
      <c r="WBN4" s="69"/>
      <c r="WBO4" s="69"/>
      <c r="WBP4" s="69"/>
      <c r="WBQ4" s="69"/>
      <c r="WBR4" s="69"/>
      <c r="WBS4" s="69"/>
      <c r="WBT4" s="69"/>
      <c r="WBU4" s="69"/>
      <c r="WBV4" s="69"/>
      <c r="WBW4" s="69"/>
      <c r="WBX4" s="69"/>
      <c r="WBY4" s="69"/>
      <c r="WBZ4" s="69"/>
      <c r="WCA4" s="69"/>
      <c r="WCB4" s="69"/>
      <c r="WCC4" s="69"/>
      <c r="WCD4" s="69"/>
      <c r="WCE4" s="69"/>
      <c r="WCF4" s="69"/>
      <c r="WCG4" s="69"/>
      <c r="WCH4" s="69"/>
      <c r="WCI4" s="69"/>
      <c r="WCJ4" s="69"/>
      <c r="WCK4" s="69"/>
      <c r="WCL4" s="69"/>
      <c r="WCM4" s="69"/>
      <c r="WCN4" s="69"/>
      <c r="WCO4" s="69"/>
      <c r="WCP4" s="69"/>
      <c r="WCQ4" s="69"/>
      <c r="WCR4" s="69"/>
      <c r="WCS4" s="69"/>
      <c r="WCT4" s="69"/>
      <c r="WCU4" s="69"/>
      <c r="WCV4" s="69"/>
      <c r="WCW4" s="69"/>
      <c r="WCX4" s="69"/>
      <c r="WCY4" s="69"/>
      <c r="WCZ4" s="69"/>
      <c r="WDA4" s="69"/>
      <c r="WDB4" s="69"/>
      <c r="WDC4" s="69"/>
      <c r="WDD4" s="69"/>
      <c r="WDE4" s="69"/>
      <c r="WDF4" s="69"/>
      <c r="WDG4" s="69"/>
      <c r="WDH4" s="69"/>
      <c r="WDI4" s="69"/>
      <c r="WDJ4" s="69"/>
      <c r="WDK4" s="69"/>
      <c r="WDL4" s="69"/>
      <c r="WDM4" s="69"/>
      <c r="WDN4" s="69"/>
      <c r="WDO4" s="69"/>
      <c r="WDP4" s="69"/>
      <c r="WDQ4" s="69"/>
      <c r="WDR4" s="69"/>
      <c r="WDS4" s="69"/>
      <c r="WDT4" s="69"/>
      <c r="WDU4" s="69"/>
      <c r="WDV4" s="69"/>
      <c r="WDW4" s="69"/>
      <c r="WDX4" s="69"/>
      <c r="WDY4" s="69"/>
      <c r="WDZ4" s="69"/>
      <c r="WEA4" s="69"/>
      <c r="WEB4" s="69"/>
      <c r="WEC4" s="69"/>
      <c r="WED4" s="69"/>
      <c r="WEE4" s="69"/>
      <c r="WEF4" s="69"/>
      <c r="WEG4" s="69"/>
      <c r="WEH4" s="69"/>
      <c r="WEI4" s="69"/>
      <c r="WEJ4" s="69"/>
      <c r="WEK4" s="69"/>
      <c r="WEL4" s="69"/>
      <c r="WEM4" s="69"/>
      <c r="WEN4" s="69"/>
      <c r="WEO4" s="69"/>
      <c r="WEP4" s="69"/>
      <c r="WEQ4" s="69"/>
      <c r="WER4" s="69"/>
      <c r="WES4" s="69"/>
      <c r="WET4" s="69"/>
      <c r="WEU4" s="69"/>
      <c r="WEV4" s="69"/>
      <c r="WEW4" s="69"/>
      <c r="WEX4" s="69"/>
      <c r="WEY4" s="69"/>
      <c r="WEZ4" s="69"/>
      <c r="WFA4" s="69"/>
      <c r="WFB4" s="69"/>
      <c r="WFC4" s="69"/>
      <c r="WFD4" s="69"/>
      <c r="WFE4" s="69"/>
      <c r="WFF4" s="69"/>
      <c r="WFG4" s="69"/>
      <c r="WFH4" s="69"/>
      <c r="WFI4" s="69"/>
      <c r="WFJ4" s="69"/>
      <c r="WFK4" s="69"/>
      <c r="WFL4" s="69"/>
      <c r="WFM4" s="69"/>
      <c r="WFN4" s="69"/>
      <c r="WFO4" s="69"/>
      <c r="WFP4" s="69"/>
      <c r="WFQ4" s="69"/>
      <c r="WFR4" s="69"/>
      <c r="WFS4" s="69"/>
      <c r="WFT4" s="69"/>
      <c r="WFU4" s="69"/>
      <c r="WFV4" s="69"/>
      <c r="WFW4" s="69"/>
      <c r="WFX4" s="69"/>
      <c r="WFY4" s="69"/>
      <c r="WFZ4" s="69"/>
      <c r="WGA4" s="69"/>
      <c r="WGB4" s="69"/>
      <c r="WGC4" s="69"/>
      <c r="WGD4" s="69"/>
      <c r="WGE4" s="69"/>
      <c r="WGF4" s="69"/>
      <c r="WGG4" s="69"/>
      <c r="WGH4" s="69"/>
      <c r="WGI4" s="69"/>
      <c r="WGJ4" s="69"/>
      <c r="WGK4" s="69"/>
      <c r="WGL4" s="69"/>
      <c r="WGM4" s="69"/>
      <c r="WGN4" s="69"/>
      <c r="WGO4" s="69"/>
      <c r="WGP4" s="69"/>
      <c r="WGQ4" s="69"/>
      <c r="WGR4" s="69"/>
      <c r="WGS4" s="69"/>
      <c r="WGT4" s="69"/>
      <c r="WGU4" s="69"/>
      <c r="WGV4" s="69"/>
      <c r="WGW4" s="69"/>
      <c r="WGX4" s="69"/>
      <c r="WGY4" s="69"/>
      <c r="WGZ4" s="69"/>
      <c r="WHA4" s="69"/>
      <c r="WHB4" s="69"/>
      <c r="WHC4" s="69"/>
      <c r="WHD4" s="69"/>
      <c r="WHE4" s="69"/>
      <c r="WHF4" s="69"/>
      <c r="WHG4" s="69"/>
      <c r="WHH4" s="69"/>
      <c r="WHI4" s="69"/>
      <c r="WHJ4" s="69"/>
      <c r="WHK4" s="69"/>
      <c r="WHL4" s="69"/>
      <c r="WHM4" s="69"/>
      <c r="WHN4" s="69"/>
      <c r="WHO4" s="69"/>
      <c r="WHP4" s="69"/>
      <c r="WHQ4" s="69"/>
      <c r="WHR4" s="69"/>
      <c r="WHS4" s="69"/>
      <c r="WHT4" s="69"/>
      <c r="WHU4" s="69"/>
      <c r="WHV4" s="69"/>
      <c r="WHW4" s="69"/>
      <c r="WHX4" s="69"/>
      <c r="WHY4" s="69"/>
      <c r="WHZ4" s="69"/>
      <c r="WIA4" s="69"/>
      <c r="WIB4" s="69"/>
      <c r="WIC4" s="69"/>
      <c r="WID4" s="69"/>
      <c r="WIE4" s="69"/>
      <c r="WIF4" s="69"/>
      <c r="WIG4" s="69"/>
      <c r="WIH4" s="69"/>
      <c r="WII4" s="69"/>
      <c r="WIJ4" s="69"/>
      <c r="WIK4" s="69"/>
      <c r="WIL4" s="69"/>
      <c r="WIM4" s="69"/>
      <c r="WIN4" s="69"/>
      <c r="WIO4" s="69"/>
      <c r="WIP4" s="69"/>
      <c r="WIQ4" s="69"/>
      <c r="WIR4" s="69"/>
      <c r="WIS4" s="69"/>
      <c r="WIT4" s="69"/>
      <c r="WIU4" s="69"/>
      <c r="WIV4" s="69"/>
      <c r="WIW4" s="69"/>
      <c r="WIX4" s="69"/>
      <c r="WIY4" s="69"/>
      <c r="WIZ4" s="69"/>
      <c r="WJA4" s="69"/>
      <c r="WJB4" s="69"/>
      <c r="WJC4" s="69"/>
      <c r="WJD4" s="69"/>
      <c r="WJE4" s="69"/>
      <c r="WJF4" s="69"/>
      <c r="WJG4" s="69"/>
      <c r="WJH4" s="69"/>
      <c r="WJI4" s="69"/>
      <c r="WJJ4" s="69"/>
      <c r="WJK4" s="69"/>
      <c r="WJL4" s="69"/>
      <c r="WJM4" s="69"/>
      <c r="WJN4" s="69"/>
      <c r="WJO4" s="69"/>
      <c r="WJP4" s="69"/>
      <c r="WJQ4" s="69"/>
      <c r="WJR4" s="69"/>
      <c r="WJS4" s="69"/>
      <c r="WJT4" s="69"/>
      <c r="WJU4" s="69"/>
      <c r="WJV4" s="69"/>
      <c r="WJW4" s="69"/>
      <c r="WJX4" s="69"/>
      <c r="WJY4" s="69"/>
      <c r="WJZ4" s="69"/>
      <c r="WKA4" s="69"/>
      <c r="WKB4" s="69"/>
      <c r="WKC4" s="69"/>
      <c r="WKD4" s="69"/>
      <c r="WKE4" s="69"/>
      <c r="WKF4" s="69"/>
      <c r="WKG4" s="69"/>
      <c r="WKH4" s="69"/>
      <c r="WKI4" s="69"/>
      <c r="WKJ4" s="69"/>
      <c r="WKK4" s="69"/>
      <c r="WKL4" s="69"/>
      <c r="WKM4" s="69"/>
      <c r="WKN4" s="69"/>
      <c r="WKO4" s="69"/>
      <c r="WKP4" s="69"/>
      <c r="WKQ4" s="69"/>
      <c r="WKR4" s="69"/>
      <c r="WKS4" s="69"/>
      <c r="WKT4" s="69"/>
      <c r="WKU4" s="69"/>
      <c r="WKV4" s="69"/>
      <c r="WKW4" s="69"/>
      <c r="WKX4" s="69"/>
      <c r="WKY4" s="69"/>
      <c r="WKZ4" s="69"/>
      <c r="WLA4" s="69"/>
      <c r="WLB4" s="69"/>
      <c r="WLC4" s="69"/>
      <c r="WLD4" s="69"/>
      <c r="WLE4" s="69"/>
      <c r="WLF4" s="69"/>
      <c r="WLG4" s="69"/>
      <c r="WLH4" s="69"/>
      <c r="WLI4" s="69"/>
      <c r="WLJ4" s="69"/>
      <c r="WLK4" s="69"/>
      <c r="WLL4" s="69"/>
      <c r="WLM4" s="69"/>
      <c r="WLN4" s="69"/>
      <c r="WLO4" s="69"/>
      <c r="WLP4" s="69"/>
      <c r="WLQ4" s="69"/>
      <c r="WLR4" s="69"/>
      <c r="WLS4" s="69"/>
      <c r="WLT4" s="69"/>
      <c r="WLU4" s="69"/>
      <c r="WLV4" s="69"/>
      <c r="WLW4" s="69"/>
      <c r="WLX4" s="69"/>
      <c r="WLY4" s="69"/>
      <c r="WLZ4" s="69"/>
      <c r="WMA4" s="69"/>
      <c r="WMB4" s="69"/>
      <c r="WMC4" s="69"/>
      <c r="WMD4" s="69"/>
      <c r="WME4" s="69"/>
      <c r="WMF4" s="69"/>
      <c r="WMG4" s="69"/>
      <c r="WMH4" s="69"/>
      <c r="WMI4" s="69"/>
      <c r="WMJ4" s="69"/>
      <c r="WMK4" s="69"/>
      <c r="WML4" s="69"/>
      <c r="WMM4" s="69"/>
      <c r="WMN4" s="69"/>
      <c r="WMO4" s="69"/>
      <c r="WMP4" s="69"/>
      <c r="WMQ4" s="69"/>
      <c r="WMR4" s="69"/>
      <c r="WMS4" s="69"/>
      <c r="WMT4" s="69"/>
      <c r="WMU4" s="69"/>
      <c r="WMV4" s="69"/>
      <c r="WMW4" s="69"/>
      <c r="WMX4" s="69"/>
      <c r="WMY4" s="69"/>
      <c r="WMZ4" s="69"/>
      <c r="WNA4" s="69"/>
      <c r="WNB4" s="69"/>
      <c r="WNC4" s="69"/>
      <c r="WND4" s="69"/>
      <c r="WNE4" s="69"/>
      <c r="WNF4" s="69"/>
      <c r="WNG4" s="69"/>
      <c r="WNH4" s="69"/>
      <c r="WNI4" s="69"/>
      <c r="WNJ4" s="69"/>
      <c r="WNK4" s="69"/>
      <c r="WNL4" s="69"/>
      <c r="WNM4" s="69"/>
      <c r="WNN4" s="69"/>
      <c r="WNO4" s="69"/>
      <c r="WNP4" s="69"/>
      <c r="WNQ4" s="69"/>
      <c r="WNR4" s="69"/>
      <c r="WNS4" s="69"/>
      <c r="WNT4" s="69"/>
      <c r="WNU4" s="69"/>
      <c r="WNV4" s="69"/>
      <c r="WNW4" s="69"/>
      <c r="WNX4" s="69"/>
      <c r="WNY4" s="69"/>
      <c r="WNZ4" s="69"/>
      <c r="WOA4" s="69"/>
      <c r="WOB4" s="69"/>
      <c r="WOC4" s="69"/>
      <c r="WOD4" s="69"/>
      <c r="WOE4" s="69"/>
      <c r="WOF4" s="69"/>
      <c r="WOG4" s="69"/>
      <c r="WOH4" s="69"/>
      <c r="WOI4" s="69"/>
      <c r="WOJ4" s="69"/>
      <c r="WOK4" s="69"/>
      <c r="WOL4" s="69"/>
      <c r="WOM4" s="69"/>
      <c r="WON4" s="69"/>
      <c r="WOO4" s="69"/>
      <c r="WOP4" s="69"/>
      <c r="WOQ4" s="69"/>
      <c r="WOR4" s="69"/>
      <c r="WOS4" s="69"/>
      <c r="WOT4" s="69"/>
      <c r="WOU4" s="69"/>
      <c r="WOV4" s="69"/>
      <c r="WOW4" s="69"/>
      <c r="WOX4" s="69"/>
      <c r="WOY4" s="69"/>
      <c r="WOZ4" s="69"/>
      <c r="WPA4" s="69"/>
      <c r="WPB4" s="69"/>
      <c r="WPC4" s="69"/>
      <c r="WPD4" s="69"/>
      <c r="WPE4" s="69"/>
      <c r="WPF4" s="69"/>
      <c r="WPG4" s="69"/>
      <c r="WPH4" s="69"/>
      <c r="WPI4" s="69"/>
      <c r="WPJ4" s="69"/>
      <c r="WPK4" s="69"/>
      <c r="WPL4" s="69"/>
      <c r="WPM4" s="69"/>
      <c r="WPN4" s="69"/>
      <c r="WPO4" s="69"/>
      <c r="WPP4" s="69"/>
      <c r="WPQ4" s="69"/>
      <c r="WPR4" s="69"/>
      <c r="WPS4" s="69"/>
      <c r="WPT4" s="69"/>
      <c r="WPU4" s="69"/>
      <c r="WPV4" s="69"/>
      <c r="WPW4" s="69"/>
      <c r="WPX4" s="69"/>
      <c r="WPY4" s="69"/>
      <c r="WPZ4" s="69"/>
      <c r="WQA4" s="69"/>
      <c r="WQB4" s="69"/>
      <c r="WQC4" s="69"/>
      <c r="WQD4" s="69"/>
      <c r="WQE4" s="69"/>
      <c r="WQF4" s="69"/>
      <c r="WQG4" s="69"/>
      <c r="WQH4" s="69"/>
      <c r="WQI4" s="69"/>
      <c r="WQJ4" s="69"/>
      <c r="WQK4" s="69"/>
      <c r="WQL4" s="69"/>
      <c r="WQM4" s="69"/>
      <c r="WQN4" s="69"/>
      <c r="WQO4" s="69"/>
      <c r="WQP4" s="69"/>
      <c r="WQQ4" s="69"/>
      <c r="WQR4" s="69"/>
      <c r="WQS4" s="69"/>
      <c r="WQT4" s="69"/>
      <c r="WQU4" s="69"/>
      <c r="WQV4" s="69"/>
      <c r="WQW4" s="69"/>
      <c r="WQX4" s="69"/>
      <c r="WQY4" s="69"/>
      <c r="WQZ4" s="69"/>
      <c r="WRA4" s="69"/>
      <c r="WRB4" s="69"/>
      <c r="WRC4" s="69"/>
      <c r="WRD4" s="69"/>
      <c r="WRE4" s="69"/>
      <c r="WRF4" s="69"/>
      <c r="WRG4" s="69"/>
      <c r="WRH4" s="69"/>
      <c r="WRI4" s="69"/>
      <c r="WRJ4" s="69"/>
      <c r="WRK4" s="69"/>
      <c r="WRL4" s="69"/>
      <c r="WRM4" s="69"/>
      <c r="WRN4" s="69"/>
      <c r="WRO4" s="69"/>
      <c r="WRP4" s="69"/>
      <c r="WRQ4" s="69"/>
      <c r="WRR4" s="69"/>
      <c r="WRS4" s="69"/>
      <c r="WRT4" s="69"/>
      <c r="WRU4" s="69"/>
      <c r="WRV4" s="69"/>
      <c r="WRW4" s="69"/>
      <c r="WRX4" s="69"/>
      <c r="WRY4" s="69"/>
      <c r="WRZ4" s="69"/>
      <c r="WSA4" s="69"/>
      <c r="WSB4" s="69"/>
      <c r="WSC4" s="69"/>
      <c r="WSD4" s="69"/>
      <c r="WSE4" s="69"/>
      <c r="WSF4" s="69"/>
      <c r="WSG4" s="69"/>
      <c r="WSH4" s="69"/>
      <c r="WSI4" s="69"/>
      <c r="WSJ4" s="69"/>
      <c r="WSK4" s="69"/>
      <c r="WSL4" s="69"/>
      <c r="WSM4" s="69"/>
      <c r="WSN4" s="69"/>
      <c r="WSO4" s="69"/>
      <c r="WSP4" s="69"/>
      <c r="WSQ4" s="69"/>
      <c r="WSR4" s="69"/>
      <c r="WSS4" s="69"/>
      <c r="WST4" s="69"/>
      <c r="WSU4" s="69"/>
      <c r="WSV4" s="69"/>
      <c r="WSW4" s="69"/>
      <c r="WSX4" s="69"/>
      <c r="WSY4" s="69"/>
      <c r="WSZ4" s="69"/>
      <c r="WTA4" s="69"/>
      <c r="WTB4" s="69"/>
      <c r="WTC4" s="69"/>
      <c r="WTD4" s="69"/>
      <c r="WTE4" s="69"/>
      <c r="WTF4" s="69"/>
      <c r="WTG4" s="69"/>
      <c r="WTH4" s="69"/>
      <c r="WTI4" s="69"/>
      <c r="WTJ4" s="69"/>
      <c r="WTK4" s="69"/>
      <c r="WTL4" s="69"/>
      <c r="WTM4" s="69"/>
      <c r="WTN4" s="69"/>
      <c r="WTO4" s="69"/>
      <c r="WTP4" s="69"/>
      <c r="WTQ4" s="69"/>
      <c r="WTR4" s="69"/>
      <c r="WTS4" s="69"/>
      <c r="WTT4" s="69"/>
      <c r="WTU4" s="69"/>
      <c r="WTV4" s="69"/>
      <c r="WTW4" s="69"/>
      <c r="WTX4" s="69"/>
      <c r="WTY4" s="69"/>
      <c r="WTZ4" s="69"/>
      <c r="WUA4" s="69"/>
      <c r="WUB4" s="69"/>
      <c r="WUC4" s="69"/>
      <c r="WUD4" s="69"/>
      <c r="WUE4" s="69"/>
      <c r="WUF4" s="69"/>
      <c r="WUG4" s="69"/>
      <c r="WUH4" s="69"/>
      <c r="WUI4" s="69"/>
      <c r="WUJ4" s="69"/>
      <c r="WUK4" s="69"/>
      <c r="WUL4" s="69"/>
      <c r="WUM4" s="69"/>
      <c r="WUN4" s="69"/>
      <c r="WUO4" s="69"/>
      <c r="WUP4" s="69"/>
      <c r="WUQ4" s="69"/>
      <c r="WUR4" s="69"/>
      <c r="WUS4" s="69"/>
      <c r="WUT4" s="69"/>
      <c r="WUU4" s="69"/>
      <c r="WUV4" s="69"/>
      <c r="WUW4" s="69"/>
      <c r="WUX4" s="69"/>
      <c r="WUY4" s="69"/>
      <c r="WUZ4" s="69"/>
      <c r="WVA4" s="69"/>
      <c r="WVB4" s="69"/>
      <c r="WVC4" s="69"/>
      <c r="WVD4" s="69"/>
      <c r="WVE4" s="69"/>
      <c r="WVF4" s="69"/>
      <c r="WVG4" s="69"/>
      <c r="WVH4" s="69"/>
      <c r="WVI4" s="69"/>
      <c r="WVJ4" s="69"/>
      <c r="WVK4" s="69"/>
      <c r="WVL4" s="69"/>
      <c r="WVM4" s="69"/>
      <c r="WVN4" s="69"/>
      <c r="WVO4" s="69"/>
      <c r="WVP4" s="69"/>
      <c r="WVQ4" s="69"/>
      <c r="WVR4" s="69"/>
      <c r="WVS4" s="69"/>
      <c r="WVT4" s="69"/>
      <c r="WVU4" s="69"/>
      <c r="WVV4" s="69"/>
      <c r="WVW4" s="69"/>
      <c r="WVX4" s="69"/>
      <c r="WVY4" s="69"/>
      <c r="WVZ4" s="69"/>
      <c r="WWA4" s="69"/>
      <c r="WWB4" s="69"/>
      <c r="WWC4" s="69"/>
      <c r="WWD4" s="69"/>
      <c r="WWE4" s="69"/>
      <c r="WWF4" s="69"/>
      <c r="WWG4" s="69"/>
      <c r="WWH4" s="69"/>
      <c r="WWI4" s="69"/>
      <c r="WWJ4" s="69"/>
      <c r="WWK4" s="69"/>
      <c r="WWL4" s="69"/>
      <c r="WWM4" s="69"/>
      <c r="WWN4" s="69"/>
      <c r="WWO4" s="69"/>
      <c r="WWP4" s="69"/>
      <c r="WWQ4" s="69"/>
      <c r="WWR4" s="69"/>
      <c r="WWS4" s="69"/>
      <c r="WWT4" s="69"/>
      <c r="WWU4" s="69"/>
      <c r="WWV4" s="69"/>
      <c r="WWW4" s="69"/>
      <c r="WWX4" s="69"/>
      <c r="WWY4" s="69"/>
      <c r="WWZ4" s="69"/>
      <c r="WXA4" s="69"/>
      <c r="WXB4" s="69"/>
      <c r="WXC4" s="69"/>
      <c r="WXD4" s="69"/>
      <c r="WXE4" s="69"/>
      <c r="WXF4" s="69"/>
      <c r="WXG4" s="69"/>
      <c r="WXH4" s="69"/>
      <c r="WXI4" s="69"/>
      <c r="WXJ4" s="69"/>
      <c r="WXK4" s="69"/>
      <c r="WXL4" s="69"/>
      <c r="WXM4" s="69"/>
      <c r="WXN4" s="69"/>
      <c r="WXO4" s="69"/>
      <c r="WXP4" s="69"/>
      <c r="WXQ4" s="69"/>
      <c r="WXR4" s="69"/>
      <c r="WXS4" s="69"/>
      <c r="WXT4" s="69"/>
      <c r="WXU4" s="69"/>
      <c r="WXV4" s="69"/>
      <c r="WXW4" s="69"/>
      <c r="WXX4" s="69"/>
      <c r="WXY4" s="69"/>
      <c r="WXZ4" s="69"/>
      <c r="WYA4" s="69"/>
      <c r="WYB4" s="69"/>
      <c r="WYC4" s="69"/>
      <c r="WYD4" s="69"/>
      <c r="WYE4" s="69"/>
      <c r="WYF4" s="69"/>
      <c r="WYG4" s="69"/>
      <c r="WYH4" s="69"/>
      <c r="WYI4" s="69"/>
      <c r="WYJ4" s="69"/>
      <c r="WYK4" s="69"/>
      <c r="WYL4" s="69"/>
      <c r="WYM4" s="69"/>
      <c r="WYN4" s="69"/>
      <c r="WYO4" s="69"/>
      <c r="WYP4" s="69"/>
      <c r="WYQ4" s="69"/>
      <c r="WYR4" s="69"/>
      <c r="WYS4" s="69"/>
      <c r="WYT4" s="69"/>
      <c r="WYU4" s="69"/>
      <c r="WYV4" s="69"/>
      <c r="WYW4" s="69"/>
      <c r="WYX4" s="69"/>
      <c r="WYY4" s="69"/>
      <c r="WYZ4" s="69"/>
      <c r="WZA4" s="69"/>
      <c r="WZB4" s="69"/>
      <c r="WZC4" s="69"/>
      <c r="WZD4" s="69"/>
      <c r="WZE4" s="69"/>
      <c r="WZF4" s="69"/>
      <c r="WZG4" s="69"/>
      <c r="WZH4" s="69"/>
      <c r="WZI4" s="69"/>
      <c r="WZJ4" s="69"/>
      <c r="WZK4" s="69"/>
      <c r="WZL4" s="69"/>
      <c r="WZM4" s="69"/>
      <c r="WZN4" s="69"/>
      <c r="WZO4" s="69"/>
      <c r="WZP4" s="69"/>
      <c r="WZQ4" s="69"/>
      <c r="WZR4" s="69"/>
      <c r="WZS4" s="69"/>
      <c r="WZT4" s="69"/>
      <c r="WZU4" s="69"/>
      <c r="WZV4" s="69"/>
      <c r="WZW4" s="69"/>
      <c r="WZX4" s="69"/>
      <c r="WZY4" s="69"/>
      <c r="WZZ4" s="69"/>
      <c r="XAA4" s="69"/>
      <c r="XAB4" s="69"/>
      <c r="XAC4" s="69"/>
      <c r="XAD4" s="69"/>
      <c r="XAE4" s="69"/>
      <c r="XAF4" s="69"/>
      <c r="XAG4" s="69"/>
      <c r="XAH4" s="69"/>
      <c r="XAI4" s="69"/>
      <c r="XAJ4" s="69"/>
      <c r="XAK4" s="69"/>
      <c r="XAL4" s="69"/>
      <c r="XAM4" s="69"/>
      <c r="XAN4" s="69"/>
      <c r="XAO4" s="69"/>
      <c r="XAP4" s="69"/>
      <c r="XAQ4" s="69"/>
      <c r="XAR4" s="69"/>
      <c r="XAS4" s="69"/>
      <c r="XAT4" s="69"/>
      <c r="XAU4" s="69"/>
      <c r="XAV4" s="69"/>
      <c r="XAW4" s="69"/>
      <c r="XAX4" s="69"/>
      <c r="XAY4" s="69"/>
      <c r="XAZ4" s="69"/>
      <c r="XBA4" s="69"/>
      <c r="XBB4" s="69"/>
      <c r="XBC4" s="69"/>
      <c r="XBD4" s="69"/>
      <c r="XBE4" s="69"/>
      <c r="XBF4" s="69"/>
      <c r="XBG4" s="69"/>
      <c r="XBH4" s="69"/>
      <c r="XBI4" s="69"/>
      <c r="XBJ4" s="69"/>
      <c r="XBK4" s="69"/>
      <c r="XBL4" s="69"/>
      <c r="XBM4" s="69"/>
      <c r="XBN4" s="69"/>
      <c r="XBO4" s="69"/>
      <c r="XBP4" s="69"/>
      <c r="XBQ4" s="69"/>
      <c r="XBR4" s="69"/>
      <c r="XBS4" s="69"/>
      <c r="XBT4" s="69"/>
      <c r="XBU4" s="69"/>
      <c r="XBV4" s="69"/>
      <c r="XBW4" s="69"/>
      <c r="XBX4" s="69"/>
      <c r="XBY4" s="69"/>
      <c r="XBZ4" s="69"/>
      <c r="XCA4" s="69"/>
      <c r="XCB4" s="69"/>
      <c r="XCC4" s="69"/>
      <c r="XCD4" s="69"/>
      <c r="XCE4" s="69"/>
      <c r="XCF4" s="69"/>
      <c r="XCG4" s="69"/>
      <c r="XCH4" s="69"/>
      <c r="XCI4" s="69"/>
      <c r="XCJ4" s="69"/>
      <c r="XCK4" s="69"/>
      <c r="XCL4" s="69"/>
      <c r="XCM4" s="69"/>
      <c r="XCN4" s="69"/>
      <c r="XCO4" s="69"/>
      <c r="XCP4" s="69"/>
      <c r="XCQ4" s="69"/>
      <c r="XCR4" s="69"/>
      <c r="XCS4" s="69"/>
      <c r="XCT4" s="69"/>
      <c r="XCU4" s="69"/>
      <c r="XCV4" s="69"/>
      <c r="XCW4" s="69"/>
      <c r="XCX4" s="69"/>
      <c r="XCY4" s="69"/>
      <c r="XCZ4" s="69"/>
      <c r="XDA4" s="69"/>
      <c r="XDB4" s="69"/>
      <c r="XDC4" s="69"/>
      <c r="XDD4" s="69"/>
      <c r="XDE4" s="69"/>
      <c r="XDF4" s="69"/>
      <c r="XDG4" s="69"/>
      <c r="XDH4" s="69"/>
      <c r="XDI4" s="69"/>
      <c r="XDJ4" s="69"/>
      <c r="XDK4" s="69"/>
      <c r="XDL4" s="69"/>
      <c r="XDM4" s="69"/>
      <c r="XDN4" s="69"/>
      <c r="XDO4" s="69"/>
      <c r="XDP4" s="69"/>
      <c r="XDQ4" s="69"/>
      <c r="XDR4" s="69"/>
      <c r="XDS4" s="69"/>
      <c r="XDT4" s="69"/>
      <c r="XDU4" s="69"/>
      <c r="XDV4" s="69"/>
      <c r="XDW4" s="69"/>
      <c r="XDX4" s="69"/>
      <c r="XDY4" s="69"/>
      <c r="XDZ4" s="69"/>
      <c r="XEA4" s="69"/>
      <c r="XEB4" s="69"/>
      <c r="XEC4" s="69"/>
      <c r="XED4" s="69"/>
      <c r="XEE4" s="69"/>
      <c r="XEF4" s="69"/>
      <c r="XEG4" s="69"/>
      <c r="XEH4" s="69"/>
      <c r="XEI4" s="69"/>
      <c r="XEJ4" s="69"/>
      <c r="XEK4" s="69"/>
      <c r="XEL4" s="69"/>
      <c r="XEM4" s="69"/>
      <c r="XEN4" s="69"/>
      <c r="XEO4" s="69"/>
      <c r="XEP4" s="69"/>
      <c r="XEQ4" s="69"/>
      <c r="XER4" s="69"/>
      <c r="XES4" s="69"/>
      <c r="XET4" s="69"/>
      <c r="XEU4" s="69"/>
      <c r="XEV4" s="69"/>
      <c r="XEW4" s="69"/>
      <c r="XEX4" s="69"/>
      <c r="XEY4" s="69"/>
      <c r="XEZ4" s="69"/>
    </row>
    <row r="5" spans="1:16380">
      <c r="A5" s="179" t="s">
        <v>130</v>
      </c>
      <c r="B5" s="179"/>
      <c r="C5" s="179"/>
      <c r="D5" s="179"/>
      <c r="E5" s="179"/>
      <c r="F5" s="179"/>
      <c r="G5" s="179"/>
      <c r="H5" s="69"/>
      <c r="I5" s="69"/>
      <c r="J5" s="65" t="s">
        <v>170</v>
      </c>
      <c r="K5" s="65">
        <v>5</v>
      </c>
      <c r="L5" s="70"/>
      <c r="M5" s="65">
        <v>2015</v>
      </c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69"/>
      <c r="BF5" s="69"/>
      <c r="BG5" s="69"/>
      <c r="BH5" s="69"/>
      <c r="BI5" s="69"/>
      <c r="BJ5" s="69"/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69"/>
      <c r="CA5" s="69"/>
      <c r="CB5" s="69"/>
      <c r="CC5" s="69"/>
      <c r="CD5" s="69"/>
      <c r="CE5" s="69"/>
      <c r="CF5" s="69"/>
      <c r="CG5" s="69"/>
      <c r="CH5" s="69"/>
      <c r="CI5" s="69"/>
      <c r="CJ5" s="69"/>
      <c r="CK5" s="69"/>
      <c r="CL5" s="69"/>
      <c r="CM5" s="69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  <c r="DB5" s="69"/>
      <c r="DC5" s="69"/>
      <c r="DD5" s="69"/>
      <c r="DE5" s="69"/>
      <c r="DF5" s="69"/>
      <c r="DG5" s="69"/>
      <c r="DH5" s="69"/>
      <c r="DI5" s="69"/>
      <c r="DJ5" s="69"/>
      <c r="DK5" s="69"/>
      <c r="DL5" s="69"/>
      <c r="DM5" s="69"/>
      <c r="DN5" s="69"/>
      <c r="DO5" s="69"/>
      <c r="DP5" s="69"/>
      <c r="DQ5" s="69"/>
      <c r="DR5" s="69"/>
      <c r="DS5" s="69"/>
      <c r="DT5" s="69"/>
      <c r="DU5" s="69"/>
      <c r="DV5" s="69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/>
      <c r="EI5" s="69"/>
      <c r="EJ5" s="69"/>
      <c r="EK5" s="69"/>
      <c r="EL5" s="69"/>
      <c r="EM5" s="69"/>
      <c r="EN5" s="69"/>
      <c r="EO5" s="69"/>
      <c r="EP5" s="69"/>
      <c r="EQ5" s="69"/>
      <c r="ER5" s="69"/>
      <c r="ES5" s="69"/>
      <c r="ET5" s="69"/>
      <c r="EU5" s="69"/>
      <c r="EV5" s="69"/>
      <c r="EW5" s="69"/>
      <c r="EX5" s="69"/>
      <c r="EY5" s="69"/>
      <c r="EZ5" s="69"/>
      <c r="FA5" s="69"/>
      <c r="FB5" s="69"/>
      <c r="FC5" s="69"/>
      <c r="FD5" s="69"/>
      <c r="FE5" s="69"/>
      <c r="FF5" s="69"/>
      <c r="FG5" s="69"/>
      <c r="FH5" s="69"/>
      <c r="FI5" s="69"/>
      <c r="FJ5" s="69"/>
      <c r="FK5" s="69"/>
      <c r="FL5" s="69"/>
      <c r="FM5" s="69"/>
      <c r="FN5" s="69"/>
      <c r="FO5" s="69"/>
      <c r="FP5" s="69"/>
      <c r="FQ5" s="69"/>
      <c r="FR5" s="69"/>
      <c r="FS5" s="69"/>
      <c r="FT5" s="69"/>
      <c r="FU5" s="69"/>
      <c r="FV5" s="69"/>
      <c r="FW5" s="69"/>
      <c r="FX5" s="69"/>
      <c r="FY5" s="69"/>
      <c r="FZ5" s="69"/>
      <c r="GA5" s="69"/>
      <c r="GB5" s="69"/>
      <c r="GC5" s="69"/>
      <c r="GD5" s="69"/>
      <c r="GE5" s="69"/>
      <c r="GF5" s="69"/>
      <c r="GG5" s="69"/>
      <c r="GH5" s="69"/>
      <c r="GI5" s="69"/>
      <c r="GJ5" s="69"/>
      <c r="GK5" s="69"/>
      <c r="GL5" s="69"/>
      <c r="GM5" s="69"/>
      <c r="GN5" s="69"/>
      <c r="GO5" s="69"/>
      <c r="GP5" s="69"/>
      <c r="GQ5" s="69"/>
      <c r="GR5" s="69"/>
      <c r="GS5" s="69"/>
      <c r="GT5" s="69"/>
      <c r="GU5" s="69"/>
      <c r="GV5" s="69"/>
      <c r="GW5" s="69"/>
      <c r="GX5" s="69"/>
      <c r="GY5" s="69"/>
      <c r="GZ5" s="69"/>
      <c r="HA5" s="69"/>
      <c r="HB5" s="69"/>
      <c r="HC5" s="69"/>
      <c r="HD5" s="69"/>
      <c r="HE5" s="69"/>
      <c r="HF5" s="69"/>
      <c r="HG5" s="69"/>
      <c r="HH5" s="69"/>
      <c r="HI5" s="69"/>
      <c r="HJ5" s="69"/>
      <c r="HK5" s="69"/>
      <c r="HL5" s="69"/>
      <c r="HM5" s="69"/>
      <c r="HN5" s="69"/>
      <c r="HO5" s="69"/>
      <c r="HP5" s="69"/>
      <c r="HQ5" s="69"/>
      <c r="HR5" s="69"/>
      <c r="HS5" s="69"/>
      <c r="HT5" s="69"/>
      <c r="HU5" s="69"/>
      <c r="HV5" s="69"/>
      <c r="HW5" s="69"/>
      <c r="HX5" s="69"/>
      <c r="HY5" s="69"/>
      <c r="HZ5" s="69"/>
      <c r="IA5" s="69"/>
      <c r="IB5" s="69"/>
      <c r="IC5" s="69"/>
      <c r="ID5" s="69"/>
      <c r="IE5" s="69"/>
      <c r="IF5" s="69"/>
      <c r="IG5" s="69"/>
      <c r="IH5" s="69"/>
      <c r="II5" s="69"/>
      <c r="IJ5" s="69"/>
      <c r="IK5" s="69"/>
      <c r="IL5" s="69"/>
      <c r="IM5" s="69"/>
      <c r="IN5" s="69"/>
      <c r="IO5" s="69"/>
      <c r="IP5" s="69"/>
      <c r="IQ5" s="69"/>
      <c r="IR5" s="69"/>
      <c r="IS5" s="69"/>
      <c r="IT5" s="69"/>
      <c r="IU5" s="69"/>
      <c r="IV5" s="69"/>
      <c r="IW5" s="69"/>
      <c r="IX5" s="69"/>
      <c r="IY5" s="69"/>
      <c r="IZ5" s="69"/>
      <c r="JA5" s="69"/>
      <c r="JB5" s="69"/>
      <c r="JC5" s="69"/>
      <c r="JD5" s="69"/>
      <c r="JE5" s="69"/>
      <c r="JF5" s="69"/>
      <c r="JG5" s="69"/>
      <c r="JH5" s="69"/>
      <c r="JI5" s="69"/>
      <c r="JJ5" s="69"/>
      <c r="JK5" s="69"/>
      <c r="JL5" s="69"/>
      <c r="JM5" s="69"/>
      <c r="JN5" s="69"/>
      <c r="JO5" s="69"/>
      <c r="JP5" s="69"/>
      <c r="JQ5" s="69"/>
      <c r="JR5" s="69"/>
      <c r="JS5" s="69"/>
      <c r="JT5" s="69"/>
      <c r="JU5" s="69"/>
      <c r="JV5" s="69"/>
      <c r="JW5" s="69"/>
      <c r="JX5" s="69"/>
      <c r="JY5" s="69"/>
      <c r="JZ5" s="69"/>
      <c r="KA5" s="69"/>
      <c r="KB5" s="69"/>
      <c r="KC5" s="69"/>
      <c r="KD5" s="69"/>
      <c r="KE5" s="69"/>
      <c r="KF5" s="69"/>
      <c r="KG5" s="69"/>
      <c r="KH5" s="69"/>
      <c r="KI5" s="69"/>
      <c r="KJ5" s="69"/>
      <c r="KK5" s="69"/>
      <c r="KL5" s="69"/>
      <c r="KM5" s="69"/>
      <c r="KN5" s="69"/>
      <c r="KO5" s="69"/>
      <c r="KP5" s="69"/>
      <c r="KQ5" s="69"/>
      <c r="KR5" s="69"/>
      <c r="KS5" s="69"/>
      <c r="KT5" s="69"/>
      <c r="KU5" s="69"/>
      <c r="KV5" s="69"/>
      <c r="KW5" s="69"/>
      <c r="KX5" s="69"/>
      <c r="KY5" s="69"/>
      <c r="KZ5" s="69"/>
      <c r="LA5" s="69"/>
      <c r="LB5" s="69"/>
      <c r="LC5" s="69"/>
      <c r="LD5" s="69"/>
      <c r="LE5" s="69"/>
      <c r="LF5" s="69"/>
      <c r="LG5" s="69"/>
      <c r="LH5" s="69"/>
      <c r="LI5" s="69"/>
      <c r="LJ5" s="69"/>
      <c r="LK5" s="69"/>
      <c r="LL5" s="69"/>
      <c r="LM5" s="69"/>
      <c r="LN5" s="69"/>
      <c r="LO5" s="69"/>
      <c r="LP5" s="69"/>
      <c r="LQ5" s="69"/>
      <c r="LR5" s="69"/>
      <c r="LS5" s="69"/>
      <c r="LT5" s="69"/>
      <c r="LU5" s="69"/>
      <c r="LV5" s="69"/>
      <c r="LW5" s="69"/>
      <c r="LX5" s="69"/>
      <c r="LY5" s="69"/>
      <c r="LZ5" s="69"/>
      <c r="MA5" s="69"/>
      <c r="MB5" s="69"/>
      <c r="MC5" s="69"/>
      <c r="MD5" s="69"/>
      <c r="ME5" s="69"/>
      <c r="MF5" s="69"/>
      <c r="MG5" s="69"/>
      <c r="MH5" s="69"/>
      <c r="MI5" s="69"/>
      <c r="MJ5" s="69"/>
      <c r="MK5" s="69"/>
      <c r="ML5" s="69"/>
      <c r="MM5" s="69"/>
      <c r="MN5" s="69"/>
      <c r="MO5" s="69"/>
      <c r="MP5" s="69"/>
      <c r="MQ5" s="69"/>
      <c r="MR5" s="69"/>
      <c r="MS5" s="69"/>
      <c r="MT5" s="69"/>
      <c r="MU5" s="69"/>
      <c r="MV5" s="69"/>
      <c r="MW5" s="69"/>
      <c r="MX5" s="69"/>
      <c r="MY5" s="69"/>
      <c r="MZ5" s="69"/>
      <c r="NA5" s="69"/>
      <c r="NB5" s="69"/>
      <c r="NC5" s="69"/>
      <c r="ND5" s="69"/>
      <c r="NE5" s="69"/>
      <c r="NF5" s="69"/>
      <c r="NG5" s="69"/>
      <c r="NH5" s="69"/>
      <c r="NI5" s="69"/>
      <c r="NJ5" s="69"/>
      <c r="NK5" s="69"/>
      <c r="NL5" s="69"/>
      <c r="NM5" s="69"/>
      <c r="NN5" s="69"/>
      <c r="NO5" s="69"/>
      <c r="NP5" s="69"/>
      <c r="NQ5" s="69"/>
      <c r="NR5" s="69"/>
      <c r="NS5" s="69"/>
      <c r="NT5" s="69"/>
      <c r="NU5" s="69"/>
      <c r="NV5" s="69"/>
      <c r="NW5" s="69"/>
      <c r="NX5" s="69"/>
      <c r="NY5" s="69"/>
      <c r="NZ5" s="69"/>
      <c r="OA5" s="69"/>
      <c r="OB5" s="69"/>
      <c r="OC5" s="69"/>
      <c r="OD5" s="69"/>
      <c r="OE5" s="69"/>
      <c r="OF5" s="69"/>
      <c r="OG5" s="69"/>
      <c r="OH5" s="69"/>
      <c r="OI5" s="69"/>
      <c r="OJ5" s="69"/>
      <c r="OK5" s="69"/>
      <c r="OL5" s="69"/>
      <c r="OM5" s="69"/>
      <c r="ON5" s="69"/>
      <c r="OO5" s="69"/>
      <c r="OP5" s="69"/>
      <c r="OQ5" s="69"/>
      <c r="OR5" s="69"/>
      <c r="OS5" s="69"/>
      <c r="OT5" s="69"/>
      <c r="OU5" s="69"/>
      <c r="OV5" s="69"/>
      <c r="OW5" s="69"/>
      <c r="OX5" s="69"/>
      <c r="OY5" s="69"/>
      <c r="OZ5" s="69"/>
      <c r="PA5" s="69"/>
      <c r="PB5" s="69"/>
      <c r="PC5" s="69"/>
      <c r="PD5" s="69"/>
      <c r="PE5" s="69"/>
      <c r="PF5" s="69"/>
      <c r="PG5" s="69"/>
      <c r="PH5" s="69"/>
      <c r="PI5" s="69"/>
      <c r="PJ5" s="69"/>
      <c r="PK5" s="69"/>
      <c r="PL5" s="69"/>
      <c r="PM5" s="69"/>
      <c r="PN5" s="69"/>
      <c r="PO5" s="69"/>
      <c r="PP5" s="69"/>
      <c r="PQ5" s="69"/>
      <c r="PR5" s="69"/>
      <c r="PS5" s="69"/>
      <c r="PT5" s="69"/>
      <c r="PU5" s="69"/>
      <c r="PV5" s="69"/>
      <c r="PW5" s="69"/>
      <c r="PX5" s="69"/>
      <c r="PY5" s="69"/>
      <c r="PZ5" s="69"/>
      <c r="QA5" s="69"/>
      <c r="QB5" s="69"/>
      <c r="QC5" s="69"/>
      <c r="QD5" s="69"/>
      <c r="QE5" s="69"/>
      <c r="QF5" s="69"/>
      <c r="QG5" s="69"/>
      <c r="QH5" s="69"/>
      <c r="QI5" s="69"/>
      <c r="QJ5" s="69"/>
      <c r="QK5" s="69"/>
      <c r="QL5" s="69"/>
      <c r="QM5" s="69"/>
      <c r="QN5" s="69"/>
      <c r="QO5" s="69"/>
      <c r="QP5" s="69"/>
      <c r="QQ5" s="69"/>
      <c r="QR5" s="69"/>
      <c r="QS5" s="69"/>
      <c r="QT5" s="69"/>
      <c r="QU5" s="69"/>
      <c r="QV5" s="69"/>
      <c r="QW5" s="69"/>
      <c r="QX5" s="69"/>
      <c r="QY5" s="69"/>
      <c r="QZ5" s="69"/>
      <c r="RA5" s="69"/>
      <c r="RB5" s="69"/>
      <c r="RC5" s="69"/>
      <c r="RD5" s="69"/>
      <c r="RE5" s="69"/>
      <c r="RF5" s="69"/>
      <c r="RG5" s="69"/>
      <c r="RH5" s="69"/>
      <c r="RI5" s="69"/>
      <c r="RJ5" s="69"/>
      <c r="RK5" s="69"/>
      <c r="RL5" s="69"/>
      <c r="RM5" s="69"/>
      <c r="RN5" s="69"/>
      <c r="RO5" s="69"/>
      <c r="RP5" s="69"/>
      <c r="RQ5" s="69"/>
      <c r="RR5" s="69"/>
      <c r="RS5" s="69"/>
      <c r="RT5" s="69"/>
      <c r="RU5" s="69"/>
      <c r="RV5" s="69"/>
      <c r="RW5" s="69"/>
      <c r="RX5" s="69"/>
      <c r="RY5" s="69"/>
      <c r="RZ5" s="69"/>
      <c r="SA5" s="69"/>
      <c r="SB5" s="69"/>
      <c r="SC5" s="69"/>
      <c r="SD5" s="69"/>
      <c r="SE5" s="69"/>
      <c r="SF5" s="69"/>
      <c r="SG5" s="69"/>
      <c r="SH5" s="69"/>
      <c r="SI5" s="69"/>
      <c r="SJ5" s="69"/>
      <c r="SK5" s="69"/>
      <c r="SL5" s="69"/>
      <c r="SM5" s="69"/>
      <c r="SN5" s="69"/>
      <c r="SO5" s="69"/>
      <c r="SP5" s="69"/>
      <c r="SQ5" s="69"/>
      <c r="SR5" s="69"/>
      <c r="SS5" s="69"/>
      <c r="ST5" s="69"/>
      <c r="SU5" s="69"/>
      <c r="SV5" s="69"/>
      <c r="SW5" s="69"/>
      <c r="SX5" s="69"/>
      <c r="SY5" s="69"/>
      <c r="SZ5" s="69"/>
      <c r="TA5" s="69"/>
      <c r="TB5" s="69"/>
      <c r="TC5" s="69"/>
      <c r="TD5" s="69"/>
      <c r="TE5" s="69"/>
      <c r="TF5" s="69"/>
      <c r="TG5" s="69"/>
      <c r="TH5" s="69"/>
      <c r="TI5" s="69"/>
      <c r="TJ5" s="69"/>
      <c r="TK5" s="69"/>
      <c r="TL5" s="69"/>
      <c r="TM5" s="69"/>
      <c r="TN5" s="69"/>
      <c r="TO5" s="69"/>
      <c r="TP5" s="69"/>
      <c r="TQ5" s="69"/>
      <c r="TR5" s="69"/>
      <c r="TS5" s="69"/>
      <c r="TT5" s="69"/>
      <c r="TU5" s="69"/>
      <c r="TV5" s="69"/>
      <c r="TW5" s="69"/>
      <c r="TX5" s="69"/>
      <c r="TY5" s="69"/>
      <c r="TZ5" s="69"/>
      <c r="UA5" s="69"/>
      <c r="UB5" s="69"/>
      <c r="UC5" s="69"/>
      <c r="UD5" s="69"/>
      <c r="UE5" s="69"/>
      <c r="UF5" s="69"/>
      <c r="UG5" s="69"/>
      <c r="UH5" s="69"/>
      <c r="UI5" s="69"/>
      <c r="UJ5" s="69"/>
      <c r="UK5" s="69"/>
      <c r="UL5" s="69"/>
      <c r="UM5" s="69"/>
      <c r="UN5" s="69"/>
      <c r="UO5" s="69"/>
      <c r="UP5" s="69"/>
      <c r="UQ5" s="69"/>
      <c r="UR5" s="69"/>
      <c r="US5" s="69"/>
      <c r="UT5" s="69"/>
      <c r="UU5" s="69"/>
      <c r="UV5" s="69"/>
      <c r="UW5" s="69"/>
      <c r="UX5" s="69"/>
      <c r="UY5" s="69"/>
      <c r="UZ5" s="69"/>
      <c r="VA5" s="69"/>
      <c r="VB5" s="69"/>
      <c r="VC5" s="69"/>
      <c r="VD5" s="69"/>
      <c r="VE5" s="69"/>
      <c r="VF5" s="69"/>
      <c r="VG5" s="69"/>
      <c r="VH5" s="69"/>
      <c r="VI5" s="69"/>
      <c r="VJ5" s="69"/>
      <c r="VK5" s="69"/>
      <c r="VL5" s="69"/>
      <c r="VM5" s="69"/>
      <c r="VN5" s="69"/>
      <c r="VO5" s="69"/>
      <c r="VP5" s="69"/>
      <c r="VQ5" s="69"/>
      <c r="VR5" s="69"/>
      <c r="VS5" s="69"/>
      <c r="VT5" s="69"/>
      <c r="VU5" s="69"/>
      <c r="VV5" s="69"/>
      <c r="VW5" s="69"/>
      <c r="VX5" s="69"/>
      <c r="VY5" s="69"/>
      <c r="VZ5" s="69"/>
      <c r="WA5" s="69"/>
      <c r="WB5" s="69"/>
      <c r="WC5" s="69"/>
      <c r="WD5" s="69"/>
      <c r="WE5" s="69"/>
      <c r="WF5" s="69"/>
      <c r="WG5" s="69"/>
      <c r="WH5" s="69"/>
      <c r="WI5" s="69"/>
      <c r="WJ5" s="69"/>
      <c r="WK5" s="69"/>
      <c r="WL5" s="69"/>
      <c r="WM5" s="69"/>
      <c r="WN5" s="69"/>
      <c r="WO5" s="69"/>
      <c r="WP5" s="69"/>
      <c r="WQ5" s="69"/>
      <c r="WR5" s="69"/>
      <c r="WS5" s="69"/>
      <c r="WT5" s="69"/>
      <c r="WU5" s="69"/>
      <c r="WV5" s="69"/>
      <c r="WW5" s="69"/>
      <c r="WX5" s="69"/>
      <c r="WY5" s="69"/>
      <c r="WZ5" s="69"/>
      <c r="XA5" s="69"/>
      <c r="XB5" s="69"/>
      <c r="XC5" s="69"/>
      <c r="XD5" s="69"/>
      <c r="XE5" s="69"/>
      <c r="XF5" s="69"/>
      <c r="XG5" s="69"/>
      <c r="XH5" s="69"/>
      <c r="XI5" s="69"/>
      <c r="XJ5" s="69"/>
      <c r="XK5" s="69"/>
      <c r="XL5" s="69"/>
      <c r="XM5" s="69"/>
      <c r="XN5" s="69"/>
      <c r="XO5" s="69"/>
      <c r="XP5" s="69"/>
      <c r="XQ5" s="69"/>
      <c r="XR5" s="69"/>
      <c r="XS5" s="69"/>
      <c r="XT5" s="69"/>
      <c r="XU5" s="69"/>
      <c r="XV5" s="69"/>
      <c r="XW5" s="69"/>
      <c r="XX5" s="69"/>
      <c r="XY5" s="69"/>
      <c r="XZ5" s="69"/>
      <c r="YA5" s="69"/>
      <c r="YB5" s="69"/>
      <c r="YC5" s="69"/>
      <c r="YD5" s="69"/>
      <c r="YE5" s="69"/>
      <c r="YF5" s="69"/>
      <c r="YG5" s="69"/>
      <c r="YH5" s="69"/>
      <c r="YI5" s="69"/>
      <c r="YJ5" s="69"/>
      <c r="YK5" s="69"/>
      <c r="YL5" s="69"/>
      <c r="YM5" s="69"/>
      <c r="YN5" s="69"/>
      <c r="YO5" s="69"/>
      <c r="YP5" s="69"/>
      <c r="YQ5" s="69"/>
      <c r="YR5" s="69"/>
      <c r="YS5" s="69"/>
      <c r="YT5" s="69"/>
      <c r="YU5" s="69"/>
      <c r="YV5" s="69"/>
      <c r="YW5" s="69"/>
      <c r="YX5" s="69"/>
      <c r="YY5" s="69"/>
      <c r="YZ5" s="69"/>
      <c r="ZA5" s="69"/>
      <c r="ZB5" s="69"/>
      <c r="ZC5" s="69"/>
      <c r="ZD5" s="69"/>
      <c r="ZE5" s="69"/>
      <c r="ZF5" s="69"/>
      <c r="ZG5" s="69"/>
      <c r="ZH5" s="69"/>
      <c r="ZI5" s="69"/>
      <c r="ZJ5" s="69"/>
      <c r="ZK5" s="69"/>
      <c r="ZL5" s="69"/>
      <c r="ZM5" s="69"/>
      <c r="ZN5" s="69"/>
      <c r="ZO5" s="69"/>
      <c r="ZP5" s="69"/>
      <c r="ZQ5" s="69"/>
      <c r="ZR5" s="69"/>
      <c r="ZS5" s="69"/>
      <c r="ZT5" s="69"/>
      <c r="ZU5" s="69"/>
      <c r="ZV5" s="69"/>
      <c r="ZW5" s="69"/>
      <c r="ZX5" s="69"/>
      <c r="ZY5" s="69"/>
      <c r="ZZ5" s="69"/>
      <c r="AAA5" s="69"/>
      <c r="AAB5" s="69"/>
      <c r="AAC5" s="69"/>
      <c r="AAD5" s="69"/>
      <c r="AAE5" s="69"/>
      <c r="AAF5" s="69"/>
      <c r="AAG5" s="69"/>
      <c r="AAH5" s="69"/>
      <c r="AAI5" s="69"/>
      <c r="AAJ5" s="69"/>
      <c r="AAK5" s="69"/>
      <c r="AAL5" s="69"/>
      <c r="AAM5" s="69"/>
      <c r="AAN5" s="69"/>
      <c r="AAO5" s="69"/>
      <c r="AAP5" s="69"/>
      <c r="AAQ5" s="69"/>
      <c r="AAR5" s="69"/>
      <c r="AAS5" s="69"/>
      <c r="AAT5" s="69"/>
      <c r="AAU5" s="69"/>
      <c r="AAV5" s="69"/>
      <c r="AAW5" s="69"/>
      <c r="AAX5" s="69"/>
      <c r="AAY5" s="69"/>
      <c r="AAZ5" s="69"/>
      <c r="ABA5" s="69"/>
      <c r="ABB5" s="69"/>
      <c r="ABC5" s="69"/>
      <c r="ABD5" s="69"/>
      <c r="ABE5" s="69"/>
      <c r="ABF5" s="69"/>
      <c r="ABG5" s="69"/>
      <c r="ABH5" s="69"/>
      <c r="ABI5" s="69"/>
      <c r="ABJ5" s="69"/>
      <c r="ABK5" s="69"/>
      <c r="ABL5" s="69"/>
      <c r="ABM5" s="69"/>
      <c r="ABN5" s="69"/>
      <c r="ABO5" s="69"/>
      <c r="ABP5" s="69"/>
      <c r="ABQ5" s="69"/>
      <c r="ABR5" s="69"/>
      <c r="ABS5" s="69"/>
      <c r="ABT5" s="69"/>
      <c r="ABU5" s="69"/>
      <c r="ABV5" s="69"/>
      <c r="ABW5" s="69"/>
      <c r="ABX5" s="69"/>
      <c r="ABY5" s="69"/>
      <c r="ABZ5" s="69"/>
      <c r="ACA5" s="69"/>
      <c r="ACB5" s="69"/>
      <c r="ACC5" s="69"/>
      <c r="ACD5" s="69"/>
      <c r="ACE5" s="69"/>
      <c r="ACF5" s="69"/>
      <c r="ACG5" s="69"/>
      <c r="ACH5" s="69"/>
      <c r="ACI5" s="69"/>
      <c r="ACJ5" s="69"/>
      <c r="ACK5" s="69"/>
      <c r="ACL5" s="69"/>
      <c r="ACM5" s="69"/>
      <c r="ACN5" s="69"/>
      <c r="ACO5" s="69"/>
      <c r="ACP5" s="69"/>
      <c r="ACQ5" s="69"/>
      <c r="ACR5" s="69"/>
      <c r="ACS5" s="69"/>
      <c r="ACT5" s="69"/>
      <c r="ACU5" s="69"/>
      <c r="ACV5" s="69"/>
      <c r="ACW5" s="69"/>
      <c r="ACX5" s="69"/>
      <c r="ACY5" s="69"/>
      <c r="ACZ5" s="69"/>
      <c r="ADA5" s="69"/>
      <c r="ADB5" s="69"/>
      <c r="ADC5" s="69"/>
      <c r="ADD5" s="69"/>
      <c r="ADE5" s="69"/>
      <c r="ADF5" s="69"/>
      <c r="ADG5" s="69"/>
      <c r="ADH5" s="69"/>
      <c r="ADI5" s="69"/>
      <c r="ADJ5" s="69"/>
      <c r="ADK5" s="69"/>
      <c r="ADL5" s="69"/>
      <c r="ADM5" s="69"/>
      <c r="ADN5" s="69"/>
      <c r="ADO5" s="69"/>
      <c r="ADP5" s="69"/>
      <c r="ADQ5" s="69"/>
      <c r="ADR5" s="69"/>
      <c r="ADS5" s="69"/>
      <c r="ADT5" s="69"/>
      <c r="ADU5" s="69"/>
      <c r="ADV5" s="69"/>
      <c r="ADW5" s="69"/>
      <c r="ADX5" s="69"/>
      <c r="ADY5" s="69"/>
      <c r="ADZ5" s="69"/>
      <c r="AEA5" s="69"/>
      <c r="AEB5" s="69"/>
      <c r="AEC5" s="69"/>
      <c r="AED5" s="69"/>
      <c r="AEE5" s="69"/>
      <c r="AEF5" s="69"/>
      <c r="AEG5" s="69"/>
      <c r="AEH5" s="69"/>
      <c r="AEI5" s="69"/>
      <c r="AEJ5" s="69"/>
      <c r="AEK5" s="69"/>
      <c r="AEL5" s="69"/>
      <c r="AEM5" s="69"/>
      <c r="AEN5" s="69"/>
      <c r="AEO5" s="69"/>
      <c r="AEP5" s="69"/>
      <c r="AEQ5" s="69"/>
      <c r="AER5" s="69"/>
      <c r="AES5" s="69"/>
      <c r="AET5" s="69"/>
      <c r="AEU5" s="69"/>
      <c r="AEV5" s="69"/>
      <c r="AEW5" s="69"/>
      <c r="AEX5" s="69"/>
      <c r="AEY5" s="69"/>
      <c r="AEZ5" s="69"/>
      <c r="AFA5" s="69"/>
      <c r="AFB5" s="69"/>
      <c r="AFC5" s="69"/>
      <c r="AFD5" s="69"/>
      <c r="AFE5" s="69"/>
      <c r="AFF5" s="69"/>
      <c r="AFG5" s="69"/>
      <c r="AFH5" s="69"/>
      <c r="AFI5" s="69"/>
      <c r="AFJ5" s="69"/>
      <c r="AFK5" s="69"/>
      <c r="AFL5" s="69"/>
      <c r="AFM5" s="69"/>
      <c r="AFN5" s="69"/>
      <c r="AFO5" s="69"/>
      <c r="AFP5" s="69"/>
      <c r="AFQ5" s="69"/>
      <c r="AFR5" s="69"/>
      <c r="AFS5" s="69"/>
      <c r="AFT5" s="69"/>
      <c r="AFU5" s="69"/>
      <c r="AFV5" s="69"/>
      <c r="AFW5" s="69"/>
      <c r="AFX5" s="69"/>
      <c r="AFY5" s="69"/>
      <c r="AFZ5" s="69"/>
      <c r="AGA5" s="69"/>
      <c r="AGB5" s="69"/>
      <c r="AGC5" s="69"/>
      <c r="AGD5" s="69"/>
      <c r="AGE5" s="69"/>
      <c r="AGF5" s="69"/>
      <c r="AGG5" s="69"/>
      <c r="AGH5" s="69"/>
      <c r="AGI5" s="69"/>
      <c r="AGJ5" s="69"/>
      <c r="AGK5" s="69"/>
      <c r="AGL5" s="69"/>
      <c r="AGM5" s="69"/>
      <c r="AGN5" s="69"/>
      <c r="AGO5" s="69"/>
      <c r="AGP5" s="69"/>
      <c r="AGQ5" s="69"/>
      <c r="AGR5" s="69"/>
      <c r="AGS5" s="69"/>
      <c r="AGT5" s="69"/>
      <c r="AGU5" s="69"/>
      <c r="AGV5" s="69"/>
      <c r="AGW5" s="69"/>
      <c r="AGX5" s="69"/>
      <c r="AGY5" s="69"/>
      <c r="AGZ5" s="69"/>
      <c r="AHA5" s="69"/>
      <c r="AHB5" s="69"/>
      <c r="AHC5" s="69"/>
      <c r="AHD5" s="69"/>
      <c r="AHE5" s="69"/>
      <c r="AHF5" s="69"/>
      <c r="AHG5" s="69"/>
      <c r="AHH5" s="69"/>
      <c r="AHI5" s="69"/>
      <c r="AHJ5" s="69"/>
      <c r="AHK5" s="69"/>
      <c r="AHL5" s="69"/>
      <c r="AHM5" s="69"/>
      <c r="AHN5" s="69"/>
      <c r="AHO5" s="69"/>
      <c r="AHP5" s="69"/>
      <c r="AHQ5" s="69"/>
      <c r="AHR5" s="69"/>
      <c r="AHS5" s="69"/>
      <c r="AHT5" s="69"/>
      <c r="AHU5" s="69"/>
      <c r="AHV5" s="69"/>
      <c r="AHW5" s="69"/>
      <c r="AHX5" s="69"/>
      <c r="AHY5" s="69"/>
      <c r="AHZ5" s="69"/>
      <c r="AIA5" s="69"/>
      <c r="AIB5" s="69"/>
      <c r="AIC5" s="69"/>
      <c r="AID5" s="69"/>
      <c r="AIE5" s="69"/>
      <c r="AIF5" s="69"/>
      <c r="AIG5" s="69"/>
      <c r="AIH5" s="69"/>
      <c r="AII5" s="69"/>
      <c r="AIJ5" s="69"/>
      <c r="AIK5" s="69"/>
      <c r="AIL5" s="69"/>
      <c r="AIM5" s="69"/>
      <c r="AIN5" s="69"/>
      <c r="AIO5" s="69"/>
      <c r="AIP5" s="69"/>
      <c r="AIQ5" s="69"/>
      <c r="AIR5" s="69"/>
      <c r="AIS5" s="69"/>
      <c r="AIT5" s="69"/>
      <c r="AIU5" s="69"/>
      <c r="AIV5" s="69"/>
      <c r="AIW5" s="69"/>
      <c r="AIX5" s="69"/>
      <c r="AIY5" s="69"/>
      <c r="AIZ5" s="69"/>
      <c r="AJA5" s="69"/>
      <c r="AJB5" s="69"/>
      <c r="AJC5" s="69"/>
      <c r="AJD5" s="69"/>
      <c r="AJE5" s="69"/>
      <c r="AJF5" s="69"/>
      <c r="AJG5" s="69"/>
      <c r="AJH5" s="69"/>
      <c r="AJI5" s="69"/>
      <c r="AJJ5" s="69"/>
      <c r="AJK5" s="69"/>
      <c r="AJL5" s="69"/>
      <c r="AJM5" s="69"/>
      <c r="AJN5" s="69"/>
      <c r="AJO5" s="69"/>
      <c r="AJP5" s="69"/>
      <c r="AJQ5" s="69"/>
      <c r="AJR5" s="69"/>
      <c r="AJS5" s="69"/>
      <c r="AJT5" s="69"/>
      <c r="AJU5" s="69"/>
      <c r="AJV5" s="69"/>
      <c r="AJW5" s="69"/>
      <c r="AJX5" s="69"/>
      <c r="AJY5" s="69"/>
      <c r="AJZ5" s="69"/>
      <c r="AKA5" s="69"/>
      <c r="AKB5" s="69"/>
      <c r="AKC5" s="69"/>
      <c r="AKD5" s="69"/>
      <c r="AKE5" s="69"/>
      <c r="AKF5" s="69"/>
      <c r="AKG5" s="69"/>
      <c r="AKH5" s="69"/>
      <c r="AKI5" s="69"/>
      <c r="AKJ5" s="69"/>
      <c r="AKK5" s="69"/>
      <c r="AKL5" s="69"/>
      <c r="AKM5" s="69"/>
      <c r="AKN5" s="69"/>
      <c r="AKO5" s="69"/>
      <c r="AKP5" s="69"/>
      <c r="AKQ5" s="69"/>
      <c r="AKR5" s="69"/>
      <c r="AKS5" s="69"/>
      <c r="AKT5" s="69"/>
      <c r="AKU5" s="69"/>
      <c r="AKV5" s="69"/>
      <c r="AKW5" s="69"/>
      <c r="AKX5" s="69"/>
      <c r="AKY5" s="69"/>
      <c r="AKZ5" s="69"/>
      <c r="ALA5" s="69"/>
      <c r="ALB5" s="69"/>
      <c r="ALC5" s="69"/>
      <c r="ALD5" s="69"/>
      <c r="ALE5" s="69"/>
      <c r="ALF5" s="69"/>
      <c r="ALG5" s="69"/>
      <c r="ALH5" s="69"/>
      <c r="ALI5" s="69"/>
      <c r="ALJ5" s="69"/>
      <c r="ALK5" s="69"/>
      <c r="ALL5" s="69"/>
      <c r="ALM5" s="69"/>
      <c r="ALN5" s="69"/>
      <c r="ALO5" s="69"/>
      <c r="ALP5" s="69"/>
      <c r="ALQ5" s="69"/>
      <c r="ALR5" s="69"/>
      <c r="ALS5" s="69"/>
      <c r="ALT5" s="69"/>
      <c r="ALU5" s="69"/>
      <c r="ALV5" s="69"/>
      <c r="ALW5" s="69"/>
      <c r="ALX5" s="69"/>
      <c r="ALY5" s="69"/>
      <c r="ALZ5" s="69"/>
      <c r="AMA5" s="69"/>
      <c r="AMB5" s="69"/>
      <c r="AMC5" s="69"/>
      <c r="AMD5" s="69"/>
      <c r="AME5" s="69"/>
      <c r="AMF5" s="69"/>
      <c r="AMG5" s="69"/>
      <c r="AMH5" s="69"/>
      <c r="AMI5" s="69"/>
      <c r="AMJ5" s="69"/>
      <c r="AMK5" s="69"/>
      <c r="AML5" s="69"/>
      <c r="AMM5" s="69"/>
      <c r="AMN5" s="69"/>
      <c r="AMO5" s="69"/>
      <c r="AMP5" s="69"/>
      <c r="AMQ5" s="69"/>
      <c r="AMR5" s="69"/>
      <c r="AMS5" s="69"/>
      <c r="AMT5" s="69"/>
      <c r="AMU5" s="69"/>
      <c r="AMV5" s="69"/>
      <c r="AMW5" s="69"/>
      <c r="AMX5" s="69"/>
      <c r="AMY5" s="69"/>
      <c r="AMZ5" s="69"/>
      <c r="ANA5" s="69"/>
      <c r="ANB5" s="69"/>
      <c r="ANC5" s="69"/>
      <c r="AND5" s="69"/>
      <c r="ANE5" s="69"/>
      <c r="ANF5" s="69"/>
      <c r="ANG5" s="69"/>
      <c r="ANH5" s="69"/>
      <c r="ANI5" s="69"/>
      <c r="ANJ5" s="69"/>
      <c r="ANK5" s="69"/>
      <c r="ANL5" s="69"/>
      <c r="ANM5" s="69"/>
      <c r="ANN5" s="69"/>
      <c r="ANO5" s="69"/>
      <c r="ANP5" s="69"/>
      <c r="ANQ5" s="69"/>
      <c r="ANR5" s="69"/>
      <c r="ANS5" s="69"/>
      <c r="ANT5" s="69"/>
      <c r="ANU5" s="69"/>
      <c r="ANV5" s="69"/>
      <c r="ANW5" s="69"/>
      <c r="ANX5" s="69"/>
      <c r="ANY5" s="69"/>
      <c r="ANZ5" s="69"/>
      <c r="AOA5" s="69"/>
      <c r="AOB5" s="69"/>
      <c r="AOC5" s="69"/>
      <c r="AOD5" s="69"/>
      <c r="AOE5" s="69"/>
      <c r="AOF5" s="69"/>
      <c r="AOG5" s="69"/>
      <c r="AOH5" s="69"/>
      <c r="AOI5" s="69"/>
      <c r="AOJ5" s="69"/>
      <c r="AOK5" s="69"/>
      <c r="AOL5" s="69"/>
      <c r="AOM5" s="69"/>
      <c r="AON5" s="69"/>
      <c r="AOO5" s="69"/>
      <c r="AOP5" s="69"/>
      <c r="AOQ5" s="69"/>
      <c r="AOR5" s="69"/>
      <c r="AOS5" s="69"/>
      <c r="AOT5" s="69"/>
      <c r="AOU5" s="69"/>
      <c r="AOV5" s="69"/>
      <c r="AOW5" s="69"/>
      <c r="AOX5" s="69"/>
      <c r="AOY5" s="69"/>
      <c r="AOZ5" s="69"/>
      <c r="APA5" s="69"/>
      <c r="APB5" s="69"/>
      <c r="APC5" s="69"/>
      <c r="APD5" s="69"/>
      <c r="APE5" s="69"/>
      <c r="APF5" s="69"/>
      <c r="APG5" s="69"/>
      <c r="APH5" s="69"/>
      <c r="API5" s="69"/>
      <c r="APJ5" s="69"/>
      <c r="APK5" s="69"/>
      <c r="APL5" s="69"/>
      <c r="APM5" s="69"/>
      <c r="APN5" s="69"/>
      <c r="APO5" s="69"/>
      <c r="APP5" s="69"/>
      <c r="APQ5" s="69"/>
      <c r="APR5" s="69"/>
      <c r="APS5" s="69"/>
      <c r="APT5" s="69"/>
      <c r="APU5" s="69"/>
      <c r="APV5" s="69"/>
      <c r="APW5" s="69"/>
      <c r="APX5" s="69"/>
      <c r="APY5" s="69"/>
      <c r="APZ5" s="69"/>
      <c r="AQA5" s="69"/>
      <c r="AQB5" s="69"/>
      <c r="AQC5" s="69"/>
      <c r="AQD5" s="69"/>
      <c r="AQE5" s="69"/>
      <c r="AQF5" s="69"/>
      <c r="AQG5" s="69"/>
      <c r="AQH5" s="69"/>
      <c r="AQI5" s="69"/>
      <c r="AQJ5" s="69"/>
      <c r="AQK5" s="69"/>
      <c r="AQL5" s="69"/>
      <c r="AQM5" s="69"/>
      <c r="AQN5" s="69"/>
      <c r="AQO5" s="69"/>
      <c r="AQP5" s="69"/>
      <c r="AQQ5" s="69"/>
      <c r="AQR5" s="69"/>
      <c r="AQS5" s="69"/>
      <c r="AQT5" s="69"/>
      <c r="AQU5" s="69"/>
      <c r="AQV5" s="69"/>
      <c r="AQW5" s="69"/>
      <c r="AQX5" s="69"/>
      <c r="AQY5" s="69"/>
      <c r="AQZ5" s="69"/>
      <c r="ARA5" s="69"/>
      <c r="ARB5" s="69"/>
      <c r="ARC5" s="69"/>
      <c r="ARD5" s="69"/>
      <c r="ARE5" s="69"/>
      <c r="ARF5" s="69"/>
      <c r="ARG5" s="69"/>
      <c r="ARH5" s="69"/>
      <c r="ARI5" s="69"/>
      <c r="ARJ5" s="69"/>
      <c r="ARK5" s="69"/>
      <c r="ARL5" s="69"/>
      <c r="ARM5" s="69"/>
      <c r="ARN5" s="69"/>
      <c r="ARO5" s="69"/>
      <c r="ARP5" s="69"/>
      <c r="ARQ5" s="69"/>
      <c r="ARR5" s="69"/>
      <c r="ARS5" s="69"/>
      <c r="ART5" s="69"/>
      <c r="ARU5" s="69"/>
      <c r="ARV5" s="69"/>
      <c r="ARW5" s="69"/>
      <c r="ARX5" s="69"/>
      <c r="ARY5" s="69"/>
      <c r="ARZ5" s="69"/>
      <c r="ASA5" s="69"/>
      <c r="ASB5" s="69"/>
      <c r="ASC5" s="69"/>
      <c r="ASD5" s="69"/>
      <c r="ASE5" s="69"/>
      <c r="ASF5" s="69"/>
      <c r="ASG5" s="69"/>
      <c r="ASH5" s="69"/>
      <c r="ASI5" s="69"/>
      <c r="ASJ5" s="69"/>
      <c r="ASK5" s="69"/>
      <c r="ASL5" s="69"/>
      <c r="ASM5" s="69"/>
      <c r="ASN5" s="69"/>
      <c r="ASO5" s="69"/>
      <c r="ASP5" s="69"/>
      <c r="ASQ5" s="69"/>
      <c r="ASR5" s="69"/>
      <c r="ASS5" s="69"/>
      <c r="AST5" s="69"/>
      <c r="ASU5" s="69"/>
      <c r="ASV5" s="69"/>
      <c r="ASW5" s="69"/>
      <c r="ASX5" s="69"/>
      <c r="ASY5" s="69"/>
      <c r="ASZ5" s="69"/>
      <c r="ATA5" s="69"/>
      <c r="ATB5" s="69"/>
      <c r="ATC5" s="69"/>
      <c r="ATD5" s="69"/>
      <c r="ATE5" s="69"/>
      <c r="ATF5" s="69"/>
      <c r="ATG5" s="69"/>
      <c r="ATH5" s="69"/>
      <c r="ATI5" s="69"/>
      <c r="ATJ5" s="69"/>
      <c r="ATK5" s="69"/>
      <c r="ATL5" s="69"/>
      <c r="ATM5" s="69"/>
      <c r="ATN5" s="69"/>
      <c r="ATO5" s="69"/>
      <c r="ATP5" s="69"/>
      <c r="ATQ5" s="69"/>
      <c r="ATR5" s="69"/>
      <c r="ATS5" s="69"/>
      <c r="ATT5" s="69"/>
      <c r="ATU5" s="69"/>
      <c r="ATV5" s="69"/>
      <c r="ATW5" s="69"/>
      <c r="ATX5" s="69"/>
      <c r="ATY5" s="69"/>
      <c r="ATZ5" s="69"/>
      <c r="AUA5" s="69"/>
      <c r="AUB5" s="69"/>
      <c r="AUC5" s="69"/>
      <c r="AUD5" s="69"/>
      <c r="AUE5" s="69"/>
      <c r="AUF5" s="69"/>
      <c r="AUG5" s="69"/>
      <c r="AUH5" s="69"/>
      <c r="AUI5" s="69"/>
      <c r="AUJ5" s="69"/>
      <c r="AUK5" s="69"/>
      <c r="AUL5" s="69"/>
      <c r="AUM5" s="69"/>
      <c r="AUN5" s="69"/>
      <c r="AUO5" s="69"/>
      <c r="AUP5" s="69"/>
      <c r="AUQ5" s="69"/>
      <c r="AUR5" s="69"/>
      <c r="AUS5" s="69"/>
      <c r="AUT5" s="69"/>
      <c r="AUU5" s="69"/>
      <c r="AUV5" s="69"/>
      <c r="AUW5" s="69"/>
      <c r="AUX5" s="69"/>
      <c r="AUY5" s="69"/>
      <c r="AUZ5" s="69"/>
      <c r="AVA5" s="69"/>
      <c r="AVB5" s="69"/>
      <c r="AVC5" s="69"/>
      <c r="AVD5" s="69"/>
      <c r="AVE5" s="69"/>
      <c r="AVF5" s="69"/>
      <c r="AVG5" s="69"/>
      <c r="AVH5" s="69"/>
      <c r="AVI5" s="69"/>
      <c r="AVJ5" s="69"/>
      <c r="AVK5" s="69"/>
      <c r="AVL5" s="69"/>
      <c r="AVM5" s="69"/>
      <c r="AVN5" s="69"/>
      <c r="AVO5" s="69"/>
      <c r="AVP5" s="69"/>
      <c r="AVQ5" s="69"/>
      <c r="AVR5" s="69"/>
      <c r="AVS5" s="69"/>
      <c r="AVT5" s="69"/>
      <c r="AVU5" s="69"/>
      <c r="AVV5" s="69"/>
      <c r="AVW5" s="69"/>
      <c r="AVX5" s="69"/>
      <c r="AVY5" s="69"/>
      <c r="AVZ5" s="69"/>
      <c r="AWA5" s="69"/>
      <c r="AWB5" s="69"/>
      <c r="AWC5" s="69"/>
      <c r="AWD5" s="69"/>
      <c r="AWE5" s="69"/>
      <c r="AWF5" s="69"/>
      <c r="AWG5" s="69"/>
      <c r="AWH5" s="69"/>
      <c r="AWI5" s="69"/>
      <c r="AWJ5" s="69"/>
      <c r="AWK5" s="69"/>
      <c r="AWL5" s="69"/>
      <c r="AWM5" s="69"/>
      <c r="AWN5" s="69"/>
      <c r="AWO5" s="69"/>
      <c r="AWP5" s="69"/>
      <c r="AWQ5" s="69"/>
      <c r="AWR5" s="69"/>
      <c r="AWS5" s="69"/>
      <c r="AWT5" s="69"/>
      <c r="AWU5" s="69"/>
      <c r="AWV5" s="69"/>
      <c r="AWW5" s="69"/>
      <c r="AWX5" s="69"/>
      <c r="AWY5" s="69"/>
      <c r="AWZ5" s="69"/>
      <c r="AXA5" s="69"/>
      <c r="AXB5" s="69"/>
      <c r="AXC5" s="69"/>
      <c r="AXD5" s="69"/>
      <c r="AXE5" s="69"/>
      <c r="AXF5" s="69"/>
      <c r="AXG5" s="69"/>
      <c r="AXH5" s="69"/>
      <c r="AXI5" s="69"/>
      <c r="AXJ5" s="69"/>
      <c r="AXK5" s="69"/>
      <c r="AXL5" s="69"/>
      <c r="AXM5" s="69"/>
      <c r="AXN5" s="69"/>
      <c r="AXO5" s="69"/>
      <c r="AXP5" s="69"/>
      <c r="AXQ5" s="69"/>
      <c r="AXR5" s="69"/>
      <c r="AXS5" s="69"/>
      <c r="AXT5" s="69"/>
      <c r="AXU5" s="69"/>
      <c r="AXV5" s="69"/>
      <c r="AXW5" s="69"/>
      <c r="AXX5" s="69"/>
      <c r="AXY5" s="69"/>
      <c r="AXZ5" s="69"/>
      <c r="AYA5" s="69"/>
      <c r="AYB5" s="69"/>
      <c r="AYC5" s="69"/>
      <c r="AYD5" s="69"/>
      <c r="AYE5" s="69"/>
      <c r="AYF5" s="69"/>
      <c r="AYG5" s="69"/>
      <c r="AYH5" s="69"/>
      <c r="AYI5" s="69"/>
      <c r="AYJ5" s="69"/>
      <c r="AYK5" s="69"/>
      <c r="AYL5" s="69"/>
      <c r="AYM5" s="69"/>
      <c r="AYN5" s="69"/>
      <c r="AYO5" s="69"/>
      <c r="AYP5" s="69"/>
      <c r="AYQ5" s="69"/>
      <c r="AYR5" s="69"/>
      <c r="AYS5" s="69"/>
      <c r="AYT5" s="69"/>
      <c r="AYU5" s="69"/>
      <c r="AYV5" s="69"/>
      <c r="AYW5" s="69"/>
      <c r="AYX5" s="69"/>
      <c r="AYY5" s="69"/>
      <c r="AYZ5" s="69"/>
      <c r="AZA5" s="69"/>
      <c r="AZB5" s="69"/>
      <c r="AZC5" s="69"/>
      <c r="AZD5" s="69"/>
      <c r="AZE5" s="69"/>
      <c r="AZF5" s="69"/>
      <c r="AZG5" s="69"/>
      <c r="AZH5" s="69"/>
      <c r="AZI5" s="69"/>
      <c r="AZJ5" s="69"/>
      <c r="AZK5" s="69"/>
      <c r="AZL5" s="69"/>
      <c r="AZM5" s="69"/>
      <c r="AZN5" s="69"/>
      <c r="AZO5" s="69"/>
      <c r="AZP5" s="69"/>
      <c r="AZQ5" s="69"/>
      <c r="AZR5" s="69"/>
      <c r="AZS5" s="69"/>
      <c r="AZT5" s="69"/>
      <c r="AZU5" s="69"/>
      <c r="AZV5" s="69"/>
      <c r="AZW5" s="69"/>
      <c r="AZX5" s="69"/>
      <c r="AZY5" s="69"/>
      <c r="AZZ5" s="69"/>
      <c r="BAA5" s="69"/>
      <c r="BAB5" s="69"/>
      <c r="BAC5" s="69"/>
      <c r="BAD5" s="69"/>
      <c r="BAE5" s="69"/>
      <c r="BAF5" s="69"/>
      <c r="BAG5" s="69"/>
      <c r="BAH5" s="69"/>
      <c r="BAI5" s="69"/>
      <c r="BAJ5" s="69"/>
      <c r="BAK5" s="69"/>
      <c r="BAL5" s="69"/>
      <c r="BAM5" s="69"/>
      <c r="BAN5" s="69"/>
      <c r="BAO5" s="69"/>
      <c r="BAP5" s="69"/>
      <c r="BAQ5" s="69"/>
      <c r="BAR5" s="69"/>
      <c r="BAS5" s="69"/>
      <c r="BAT5" s="69"/>
      <c r="BAU5" s="69"/>
      <c r="BAV5" s="69"/>
      <c r="BAW5" s="69"/>
      <c r="BAX5" s="69"/>
      <c r="BAY5" s="69"/>
      <c r="BAZ5" s="69"/>
      <c r="BBA5" s="69"/>
      <c r="BBB5" s="69"/>
      <c r="BBC5" s="69"/>
      <c r="BBD5" s="69"/>
      <c r="BBE5" s="69"/>
      <c r="BBF5" s="69"/>
      <c r="BBG5" s="69"/>
      <c r="BBH5" s="69"/>
      <c r="BBI5" s="69"/>
      <c r="BBJ5" s="69"/>
      <c r="BBK5" s="69"/>
      <c r="BBL5" s="69"/>
      <c r="BBM5" s="69"/>
      <c r="BBN5" s="69"/>
      <c r="BBO5" s="69"/>
      <c r="BBP5" s="69"/>
      <c r="BBQ5" s="69"/>
      <c r="BBR5" s="69"/>
      <c r="BBS5" s="69"/>
      <c r="BBT5" s="69"/>
      <c r="BBU5" s="69"/>
      <c r="BBV5" s="69"/>
      <c r="BBW5" s="69"/>
      <c r="BBX5" s="69"/>
      <c r="BBY5" s="69"/>
      <c r="BBZ5" s="69"/>
      <c r="BCA5" s="69"/>
      <c r="BCB5" s="69"/>
      <c r="BCC5" s="69"/>
      <c r="BCD5" s="69"/>
      <c r="BCE5" s="69"/>
      <c r="BCF5" s="69"/>
      <c r="BCG5" s="69"/>
      <c r="BCH5" s="69"/>
      <c r="BCI5" s="69"/>
      <c r="BCJ5" s="69"/>
      <c r="BCK5" s="69"/>
      <c r="BCL5" s="69"/>
      <c r="BCM5" s="69"/>
      <c r="BCN5" s="69"/>
      <c r="BCO5" s="69"/>
      <c r="BCP5" s="69"/>
      <c r="BCQ5" s="69"/>
      <c r="BCR5" s="69"/>
      <c r="BCS5" s="69"/>
      <c r="BCT5" s="69"/>
      <c r="BCU5" s="69"/>
      <c r="BCV5" s="69"/>
      <c r="BCW5" s="69"/>
      <c r="BCX5" s="69"/>
      <c r="BCY5" s="69"/>
      <c r="BCZ5" s="69"/>
      <c r="BDA5" s="69"/>
      <c r="BDB5" s="69"/>
      <c r="BDC5" s="69"/>
      <c r="BDD5" s="69"/>
      <c r="BDE5" s="69"/>
      <c r="BDF5" s="69"/>
      <c r="BDG5" s="69"/>
      <c r="BDH5" s="69"/>
      <c r="BDI5" s="69"/>
      <c r="BDJ5" s="69"/>
      <c r="BDK5" s="69"/>
      <c r="BDL5" s="69"/>
      <c r="BDM5" s="69"/>
      <c r="BDN5" s="69"/>
      <c r="BDO5" s="69"/>
      <c r="BDP5" s="69"/>
      <c r="BDQ5" s="69"/>
      <c r="BDR5" s="69"/>
      <c r="BDS5" s="69"/>
      <c r="BDT5" s="69"/>
      <c r="BDU5" s="69"/>
      <c r="BDV5" s="69"/>
      <c r="BDW5" s="69"/>
      <c r="BDX5" s="69"/>
      <c r="BDY5" s="69"/>
      <c r="BDZ5" s="69"/>
      <c r="BEA5" s="69"/>
      <c r="BEB5" s="69"/>
      <c r="BEC5" s="69"/>
      <c r="BED5" s="69"/>
      <c r="BEE5" s="69"/>
      <c r="BEF5" s="69"/>
      <c r="BEG5" s="69"/>
      <c r="BEH5" s="69"/>
      <c r="BEI5" s="69"/>
      <c r="BEJ5" s="69"/>
      <c r="BEK5" s="69"/>
      <c r="BEL5" s="69"/>
      <c r="BEM5" s="69"/>
      <c r="BEN5" s="69"/>
      <c r="BEO5" s="69"/>
      <c r="BEP5" s="69"/>
      <c r="BEQ5" s="69"/>
      <c r="BER5" s="69"/>
      <c r="BES5" s="69"/>
      <c r="BET5" s="69"/>
      <c r="BEU5" s="69"/>
      <c r="BEV5" s="69"/>
      <c r="BEW5" s="69"/>
      <c r="BEX5" s="69"/>
      <c r="BEY5" s="69"/>
      <c r="BEZ5" s="69"/>
      <c r="BFA5" s="69"/>
      <c r="BFB5" s="69"/>
      <c r="BFC5" s="69"/>
      <c r="BFD5" s="69"/>
      <c r="BFE5" s="69"/>
      <c r="BFF5" s="69"/>
      <c r="BFG5" s="69"/>
      <c r="BFH5" s="69"/>
      <c r="BFI5" s="69"/>
      <c r="BFJ5" s="69"/>
      <c r="BFK5" s="69"/>
      <c r="BFL5" s="69"/>
      <c r="BFM5" s="69"/>
      <c r="BFN5" s="69"/>
      <c r="BFO5" s="69"/>
      <c r="BFP5" s="69"/>
      <c r="BFQ5" s="69"/>
      <c r="BFR5" s="69"/>
      <c r="BFS5" s="69"/>
      <c r="BFT5" s="69"/>
      <c r="BFU5" s="69"/>
      <c r="BFV5" s="69"/>
      <c r="BFW5" s="69"/>
      <c r="BFX5" s="69"/>
      <c r="BFY5" s="69"/>
      <c r="BFZ5" s="69"/>
      <c r="BGA5" s="69"/>
      <c r="BGB5" s="69"/>
      <c r="BGC5" s="69"/>
      <c r="BGD5" s="69"/>
      <c r="BGE5" s="69"/>
      <c r="BGF5" s="69"/>
      <c r="BGG5" s="69"/>
      <c r="BGH5" s="69"/>
      <c r="BGI5" s="69"/>
      <c r="BGJ5" s="69"/>
      <c r="BGK5" s="69"/>
      <c r="BGL5" s="69"/>
      <c r="BGM5" s="69"/>
      <c r="BGN5" s="69"/>
      <c r="BGO5" s="69"/>
      <c r="BGP5" s="69"/>
      <c r="BGQ5" s="69"/>
      <c r="BGR5" s="69"/>
      <c r="BGS5" s="69"/>
      <c r="BGT5" s="69"/>
      <c r="BGU5" s="69"/>
      <c r="BGV5" s="69"/>
      <c r="BGW5" s="69"/>
      <c r="BGX5" s="69"/>
      <c r="BGY5" s="69"/>
      <c r="BGZ5" s="69"/>
      <c r="BHA5" s="69"/>
      <c r="BHB5" s="69"/>
      <c r="BHC5" s="69"/>
      <c r="BHD5" s="69"/>
      <c r="BHE5" s="69"/>
      <c r="BHF5" s="69"/>
      <c r="BHG5" s="69"/>
      <c r="BHH5" s="69"/>
      <c r="BHI5" s="69"/>
      <c r="BHJ5" s="69"/>
      <c r="BHK5" s="69"/>
      <c r="BHL5" s="69"/>
      <c r="BHM5" s="69"/>
      <c r="BHN5" s="69"/>
      <c r="BHO5" s="69"/>
      <c r="BHP5" s="69"/>
      <c r="BHQ5" s="69"/>
      <c r="BHR5" s="69"/>
      <c r="BHS5" s="69"/>
      <c r="BHT5" s="69"/>
      <c r="BHU5" s="69"/>
      <c r="BHV5" s="69"/>
      <c r="BHW5" s="69"/>
      <c r="BHX5" s="69"/>
      <c r="BHY5" s="69"/>
      <c r="BHZ5" s="69"/>
      <c r="BIA5" s="69"/>
      <c r="BIB5" s="69"/>
      <c r="BIC5" s="69"/>
      <c r="BID5" s="69"/>
      <c r="BIE5" s="69"/>
      <c r="BIF5" s="69"/>
      <c r="BIG5" s="69"/>
      <c r="BIH5" s="69"/>
      <c r="BII5" s="69"/>
      <c r="BIJ5" s="69"/>
      <c r="BIK5" s="69"/>
      <c r="BIL5" s="69"/>
      <c r="BIM5" s="69"/>
      <c r="BIN5" s="69"/>
      <c r="BIO5" s="69"/>
      <c r="BIP5" s="69"/>
      <c r="BIQ5" s="69"/>
      <c r="BIR5" s="69"/>
      <c r="BIS5" s="69"/>
      <c r="BIT5" s="69"/>
      <c r="BIU5" s="69"/>
      <c r="BIV5" s="69"/>
      <c r="BIW5" s="69"/>
      <c r="BIX5" s="69"/>
      <c r="BIY5" s="69"/>
      <c r="BIZ5" s="69"/>
      <c r="BJA5" s="69"/>
      <c r="BJB5" s="69"/>
      <c r="BJC5" s="69"/>
      <c r="BJD5" s="69"/>
      <c r="BJE5" s="69"/>
      <c r="BJF5" s="69"/>
      <c r="BJG5" s="69"/>
      <c r="BJH5" s="69"/>
      <c r="BJI5" s="69"/>
      <c r="BJJ5" s="69"/>
      <c r="BJK5" s="69"/>
      <c r="BJL5" s="69"/>
      <c r="BJM5" s="69"/>
      <c r="BJN5" s="69"/>
      <c r="BJO5" s="69"/>
      <c r="BJP5" s="69"/>
      <c r="BJQ5" s="69"/>
      <c r="BJR5" s="69"/>
      <c r="BJS5" s="69"/>
      <c r="BJT5" s="69"/>
      <c r="BJU5" s="69"/>
      <c r="BJV5" s="69"/>
      <c r="BJW5" s="69"/>
      <c r="BJX5" s="69"/>
      <c r="BJY5" s="69"/>
      <c r="BJZ5" s="69"/>
      <c r="BKA5" s="69"/>
      <c r="BKB5" s="69"/>
      <c r="BKC5" s="69"/>
      <c r="BKD5" s="69"/>
      <c r="BKE5" s="69"/>
      <c r="BKF5" s="69"/>
      <c r="BKG5" s="69"/>
      <c r="BKH5" s="69"/>
      <c r="BKI5" s="69"/>
      <c r="BKJ5" s="69"/>
      <c r="BKK5" s="69"/>
      <c r="BKL5" s="69"/>
      <c r="BKM5" s="69"/>
      <c r="BKN5" s="69"/>
      <c r="BKO5" s="69"/>
      <c r="BKP5" s="69"/>
      <c r="BKQ5" s="69"/>
      <c r="BKR5" s="69"/>
      <c r="BKS5" s="69"/>
      <c r="BKT5" s="69"/>
      <c r="BKU5" s="69"/>
      <c r="BKV5" s="69"/>
      <c r="BKW5" s="69"/>
      <c r="BKX5" s="69"/>
      <c r="BKY5" s="69"/>
      <c r="BKZ5" s="69"/>
      <c r="BLA5" s="69"/>
      <c r="BLB5" s="69"/>
      <c r="BLC5" s="69"/>
      <c r="BLD5" s="69"/>
      <c r="BLE5" s="69"/>
      <c r="BLF5" s="69"/>
      <c r="BLG5" s="69"/>
      <c r="BLH5" s="69"/>
      <c r="BLI5" s="69"/>
      <c r="BLJ5" s="69"/>
      <c r="BLK5" s="69"/>
      <c r="BLL5" s="69"/>
      <c r="BLM5" s="69"/>
      <c r="BLN5" s="69"/>
      <c r="BLO5" s="69"/>
      <c r="BLP5" s="69"/>
      <c r="BLQ5" s="69"/>
      <c r="BLR5" s="69"/>
      <c r="BLS5" s="69"/>
      <c r="BLT5" s="69"/>
      <c r="BLU5" s="69"/>
      <c r="BLV5" s="69"/>
      <c r="BLW5" s="69"/>
      <c r="BLX5" s="69"/>
      <c r="BLY5" s="69"/>
      <c r="BLZ5" s="69"/>
      <c r="BMA5" s="69"/>
      <c r="BMB5" s="69"/>
      <c r="BMC5" s="69"/>
      <c r="BMD5" s="69"/>
      <c r="BME5" s="69"/>
      <c r="BMF5" s="69"/>
      <c r="BMG5" s="69"/>
      <c r="BMH5" s="69"/>
      <c r="BMI5" s="69"/>
      <c r="BMJ5" s="69"/>
      <c r="BMK5" s="69"/>
      <c r="BML5" s="69"/>
      <c r="BMM5" s="69"/>
      <c r="BMN5" s="69"/>
      <c r="BMO5" s="69"/>
      <c r="BMP5" s="69"/>
      <c r="BMQ5" s="69"/>
      <c r="BMR5" s="69"/>
      <c r="BMS5" s="69"/>
      <c r="BMT5" s="69"/>
      <c r="BMU5" s="69"/>
      <c r="BMV5" s="69"/>
      <c r="BMW5" s="69"/>
      <c r="BMX5" s="69"/>
      <c r="BMY5" s="69"/>
      <c r="BMZ5" s="69"/>
      <c r="BNA5" s="69"/>
      <c r="BNB5" s="69"/>
      <c r="BNC5" s="69"/>
      <c r="BND5" s="69"/>
      <c r="BNE5" s="69"/>
      <c r="BNF5" s="69"/>
      <c r="BNG5" s="69"/>
      <c r="BNH5" s="69"/>
      <c r="BNI5" s="69"/>
      <c r="BNJ5" s="69"/>
      <c r="BNK5" s="69"/>
      <c r="BNL5" s="69"/>
      <c r="BNM5" s="69"/>
      <c r="BNN5" s="69"/>
      <c r="BNO5" s="69"/>
      <c r="BNP5" s="69"/>
      <c r="BNQ5" s="69"/>
      <c r="BNR5" s="69"/>
      <c r="BNS5" s="69"/>
      <c r="BNT5" s="69"/>
      <c r="BNU5" s="69"/>
      <c r="BNV5" s="69"/>
      <c r="BNW5" s="69"/>
      <c r="BNX5" s="69"/>
      <c r="BNY5" s="69"/>
      <c r="BNZ5" s="69"/>
      <c r="BOA5" s="69"/>
      <c r="BOB5" s="69"/>
      <c r="BOC5" s="69"/>
      <c r="BOD5" s="69"/>
      <c r="BOE5" s="69"/>
      <c r="BOF5" s="69"/>
      <c r="BOG5" s="69"/>
      <c r="BOH5" s="69"/>
      <c r="BOI5" s="69"/>
      <c r="BOJ5" s="69"/>
      <c r="BOK5" s="69"/>
      <c r="BOL5" s="69"/>
      <c r="BOM5" s="69"/>
      <c r="BON5" s="69"/>
      <c r="BOO5" s="69"/>
      <c r="BOP5" s="69"/>
      <c r="BOQ5" s="69"/>
      <c r="BOR5" s="69"/>
      <c r="BOS5" s="69"/>
      <c r="BOT5" s="69"/>
      <c r="BOU5" s="69"/>
      <c r="BOV5" s="69"/>
      <c r="BOW5" s="69"/>
      <c r="BOX5" s="69"/>
      <c r="BOY5" s="69"/>
      <c r="BOZ5" s="69"/>
      <c r="BPA5" s="69"/>
      <c r="BPB5" s="69"/>
      <c r="BPC5" s="69"/>
      <c r="BPD5" s="69"/>
      <c r="BPE5" s="69"/>
      <c r="BPF5" s="69"/>
      <c r="BPG5" s="69"/>
      <c r="BPH5" s="69"/>
      <c r="BPI5" s="69"/>
      <c r="BPJ5" s="69"/>
      <c r="BPK5" s="69"/>
      <c r="BPL5" s="69"/>
      <c r="BPM5" s="69"/>
      <c r="BPN5" s="69"/>
      <c r="BPO5" s="69"/>
      <c r="BPP5" s="69"/>
      <c r="BPQ5" s="69"/>
      <c r="BPR5" s="69"/>
      <c r="BPS5" s="69"/>
      <c r="BPT5" s="69"/>
      <c r="BPU5" s="69"/>
      <c r="BPV5" s="69"/>
      <c r="BPW5" s="69"/>
      <c r="BPX5" s="69"/>
      <c r="BPY5" s="69"/>
      <c r="BPZ5" s="69"/>
      <c r="BQA5" s="69"/>
      <c r="BQB5" s="69"/>
      <c r="BQC5" s="69"/>
      <c r="BQD5" s="69"/>
      <c r="BQE5" s="69"/>
      <c r="BQF5" s="69"/>
      <c r="BQG5" s="69"/>
      <c r="BQH5" s="69"/>
      <c r="BQI5" s="69"/>
      <c r="BQJ5" s="69"/>
      <c r="BQK5" s="69"/>
      <c r="BQL5" s="69"/>
      <c r="BQM5" s="69"/>
      <c r="BQN5" s="69"/>
      <c r="BQO5" s="69"/>
      <c r="BQP5" s="69"/>
      <c r="BQQ5" s="69"/>
      <c r="BQR5" s="69"/>
      <c r="BQS5" s="69"/>
      <c r="BQT5" s="69"/>
      <c r="BQU5" s="69"/>
      <c r="BQV5" s="69"/>
      <c r="BQW5" s="69"/>
      <c r="BQX5" s="69"/>
      <c r="BQY5" s="69"/>
      <c r="BQZ5" s="69"/>
      <c r="BRA5" s="69"/>
      <c r="BRB5" s="69"/>
      <c r="BRC5" s="69"/>
      <c r="BRD5" s="69"/>
      <c r="BRE5" s="69"/>
      <c r="BRF5" s="69"/>
      <c r="BRG5" s="69"/>
      <c r="BRH5" s="69"/>
      <c r="BRI5" s="69"/>
      <c r="BRJ5" s="69"/>
      <c r="BRK5" s="69"/>
      <c r="BRL5" s="69"/>
      <c r="BRM5" s="69"/>
      <c r="BRN5" s="69"/>
      <c r="BRO5" s="69"/>
      <c r="BRP5" s="69"/>
      <c r="BRQ5" s="69"/>
      <c r="BRR5" s="69"/>
      <c r="BRS5" s="69"/>
      <c r="BRT5" s="69"/>
      <c r="BRU5" s="69"/>
      <c r="BRV5" s="69"/>
      <c r="BRW5" s="69"/>
      <c r="BRX5" s="69"/>
      <c r="BRY5" s="69"/>
      <c r="BRZ5" s="69"/>
      <c r="BSA5" s="69"/>
      <c r="BSB5" s="69"/>
      <c r="BSC5" s="69"/>
      <c r="BSD5" s="69"/>
      <c r="BSE5" s="69"/>
      <c r="BSF5" s="69"/>
      <c r="BSG5" s="69"/>
      <c r="BSH5" s="69"/>
      <c r="BSI5" s="69"/>
      <c r="BSJ5" s="69"/>
      <c r="BSK5" s="69"/>
      <c r="BSL5" s="69"/>
      <c r="BSM5" s="69"/>
      <c r="BSN5" s="69"/>
      <c r="BSO5" s="69"/>
      <c r="BSP5" s="69"/>
      <c r="BSQ5" s="69"/>
      <c r="BSR5" s="69"/>
      <c r="BSS5" s="69"/>
      <c r="BST5" s="69"/>
      <c r="BSU5" s="69"/>
      <c r="BSV5" s="69"/>
      <c r="BSW5" s="69"/>
      <c r="BSX5" s="69"/>
      <c r="BSY5" s="69"/>
      <c r="BSZ5" s="69"/>
      <c r="BTA5" s="69"/>
      <c r="BTB5" s="69"/>
      <c r="BTC5" s="69"/>
      <c r="BTD5" s="69"/>
      <c r="BTE5" s="69"/>
      <c r="BTF5" s="69"/>
      <c r="BTG5" s="69"/>
      <c r="BTH5" s="69"/>
      <c r="BTI5" s="69"/>
      <c r="BTJ5" s="69"/>
      <c r="BTK5" s="69"/>
      <c r="BTL5" s="69"/>
      <c r="BTM5" s="69"/>
      <c r="BTN5" s="69"/>
      <c r="BTO5" s="69"/>
      <c r="BTP5" s="69"/>
      <c r="BTQ5" s="69"/>
      <c r="BTR5" s="69"/>
      <c r="BTS5" s="69"/>
      <c r="BTT5" s="69"/>
      <c r="BTU5" s="69"/>
      <c r="BTV5" s="69"/>
      <c r="BTW5" s="69"/>
      <c r="BTX5" s="69"/>
      <c r="BTY5" s="69"/>
      <c r="BTZ5" s="69"/>
      <c r="BUA5" s="69"/>
      <c r="BUB5" s="69"/>
      <c r="BUC5" s="69"/>
      <c r="BUD5" s="69"/>
      <c r="BUE5" s="69"/>
      <c r="BUF5" s="69"/>
      <c r="BUG5" s="69"/>
      <c r="BUH5" s="69"/>
      <c r="BUI5" s="69"/>
      <c r="BUJ5" s="69"/>
      <c r="BUK5" s="69"/>
      <c r="BUL5" s="69"/>
      <c r="BUM5" s="69"/>
      <c r="BUN5" s="69"/>
      <c r="BUO5" s="69"/>
      <c r="BUP5" s="69"/>
      <c r="BUQ5" s="69"/>
      <c r="BUR5" s="69"/>
      <c r="BUS5" s="69"/>
      <c r="BUT5" s="69"/>
      <c r="BUU5" s="69"/>
      <c r="BUV5" s="69"/>
      <c r="BUW5" s="69"/>
      <c r="BUX5" s="69"/>
      <c r="BUY5" s="69"/>
      <c r="BUZ5" s="69"/>
      <c r="BVA5" s="69"/>
      <c r="BVB5" s="69"/>
      <c r="BVC5" s="69"/>
      <c r="BVD5" s="69"/>
      <c r="BVE5" s="69"/>
      <c r="BVF5" s="69"/>
      <c r="BVG5" s="69"/>
      <c r="BVH5" s="69"/>
      <c r="BVI5" s="69"/>
      <c r="BVJ5" s="69"/>
      <c r="BVK5" s="69"/>
      <c r="BVL5" s="69"/>
      <c r="BVM5" s="69"/>
      <c r="BVN5" s="69"/>
      <c r="BVO5" s="69"/>
      <c r="BVP5" s="69"/>
      <c r="BVQ5" s="69"/>
      <c r="BVR5" s="69"/>
      <c r="BVS5" s="69"/>
      <c r="BVT5" s="69"/>
      <c r="BVU5" s="69"/>
      <c r="BVV5" s="69"/>
      <c r="BVW5" s="69"/>
      <c r="BVX5" s="69"/>
      <c r="BVY5" s="69"/>
      <c r="BVZ5" s="69"/>
      <c r="BWA5" s="69"/>
      <c r="BWB5" s="69"/>
      <c r="BWC5" s="69"/>
      <c r="BWD5" s="69"/>
      <c r="BWE5" s="69"/>
      <c r="BWF5" s="69"/>
      <c r="BWG5" s="69"/>
      <c r="BWH5" s="69"/>
      <c r="BWI5" s="69"/>
      <c r="BWJ5" s="69"/>
      <c r="BWK5" s="69"/>
      <c r="BWL5" s="69"/>
      <c r="BWM5" s="69"/>
      <c r="BWN5" s="69"/>
      <c r="BWO5" s="69"/>
      <c r="BWP5" s="69"/>
      <c r="BWQ5" s="69"/>
      <c r="BWR5" s="69"/>
      <c r="BWS5" s="69"/>
      <c r="BWT5" s="69"/>
      <c r="BWU5" s="69"/>
      <c r="BWV5" s="69"/>
      <c r="BWW5" s="69"/>
      <c r="BWX5" s="69"/>
      <c r="BWY5" s="69"/>
      <c r="BWZ5" s="69"/>
      <c r="BXA5" s="69"/>
      <c r="BXB5" s="69"/>
      <c r="BXC5" s="69"/>
      <c r="BXD5" s="69"/>
      <c r="BXE5" s="69"/>
      <c r="BXF5" s="69"/>
      <c r="BXG5" s="69"/>
      <c r="BXH5" s="69"/>
      <c r="BXI5" s="69"/>
      <c r="BXJ5" s="69"/>
      <c r="BXK5" s="69"/>
      <c r="BXL5" s="69"/>
      <c r="BXM5" s="69"/>
      <c r="BXN5" s="69"/>
      <c r="BXO5" s="69"/>
      <c r="BXP5" s="69"/>
      <c r="BXQ5" s="69"/>
      <c r="BXR5" s="69"/>
      <c r="BXS5" s="69"/>
      <c r="BXT5" s="69"/>
      <c r="BXU5" s="69"/>
      <c r="BXV5" s="69"/>
      <c r="BXW5" s="69"/>
      <c r="BXX5" s="69"/>
      <c r="BXY5" s="69"/>
      <c r="BXZ5" s="69"/>
      <c r="BYA5" s="69"/>
      <c r="BYB5" s="69"/>
      <c r="BYC5" s="69"/>
      <c r="BYD5" s="69"/>
      <c r="BYE5" s="69"/>
      <c r="BYF5" s="69"/>
      <c r="BYG5" s="69"/>
      <c r="BYH5" s="69"/>
      <c r="BYI5" s="69"/>
      <c r="BYJ5" s="69"/>
      <c r="BYK5" s="69"/>
      <c r="BYL5" s="69"/>
      <c r="BYM5" s="69"/>
      <c r="BYN5" s="69"/>
      <c r="BYO5" s="69"/>
      <c r="BYP5" s="69"/>
      <c r="BYQ5" s="69"/>
      <c r="BYR5" s="69"/>
      <c r="BYS5" s="69"/>
      <c r="BYT5" s="69"/>
      <c r="BYU5" s="69"/>
      <c r="BYV5" s="69"/>
      <c r="BYW5" s="69"/>
      <c r="BYX5" s="69"/>
      <c r="BYY5" s="69"/>
      <c r="BYZ5" s="69"/>
      <c r="BZA5" s="69"/>
      <c r="BZB5" s="69"/>
      <c r="BZC5" s="69"/>
      <c r="BZD5" s="69"/>
      <c r="BZE5" s="69"/>
      <c r="BZF5" s="69"/>
      <c r="BZG5" s="69"/>
      <c r="BZH5" s="69"/>
      <c r="BZI5" s="69"/>
      <c r="BZJ5" s="69"/>
      <c r="BZK5" s="69"/>
      <c r="BZL5" s="69"/>
      <c r="BZM5" s="69"/>
      <c r="BZN5" s="69"/>
      <c r="BZO5" s="69"/>
      <c r="BZP5" s="69"/>
      <c r="BZQ5" s="69"/>
      <c r="BZR5" s="69"/>
      <c r="BZS5" s="69"/>
      <c r="BZT5" s="69"/>
      <c r="BZU5" s="69"/>
      <c r="BZV5" s="69"/>
      <c r="BZW5" s="69"/>
      <c r="BZX5" s="69"/>
      <c r="BZY5" s="69"/>
      <c r="BZZ5" s="69"/>
      <c r="CAA5" s="69"/>
      <c r="CAB5" s="69"/>
      <c r="CAC5" s="69"/>
      <c r="CAD5" s="69"/>
      <c r="CAE5" s="69"/>
      <c r="CAF5" s="69"/>
      <c r="CAG5" s="69"/>
      <c r="CAH5" s="69"/>
      <c r="CAI5" s="69"/>
      <c r="CAJ5" s="69"/>
      <c r="CAK5" s="69"/>
      <c r="CAL5" s="69"/>
      <c r="CAM5" s="69"/>
      <c r="CAN5" s="69"/>
      <c r="CAO5" s="69"/>
      <c r="CAP5" s="69"/>
      <c r="CAQ5" s="69"/>
      <c r="CAR5" s="69"/>
      <c r="CAS5" s="69"/>
      <c r="CAT5" s="69"/>
      <c r="CAU5" s="69"/>
      <c r="CAV5" s="69"/>
      <c r="CAW5" s="69"/>
      <c r="CAX5" s="69"/>
      <c r="CAY5" s="69"/>
      <c r="CAZ5" s="69"/>
      <c r="CBA5" s="69"/>
      <c r="CBB5" s="69"/>
      <c r="CBC5" s="69"/>
      <c r="CBD5" s="69"/>
      <c r="CBE5" s="69"/>
      <c r="CBF5" s="69"/>
      <c r="CBG5" s="69"/>
      <c r="CBH5" s="69"/>
      <c r="CBI5" s="69"/>
      <c r="CBJ5" s="69"/>
      <c r="CBK5" s="69"/>
      <c r="CBL5" s="69"/>
      <c r="CBM5" s="69"/>
      <c r="CBN5" s="69"/>
      <c r="CBO5" s="69"/>
      <c r="CBP5" s="69"/>
      <c r="CBQ5" s="69"/>
      <c r="CBR5" s="69"/>
      <c r="CBS5" s="69"/>
      <c r="CBT5" s="69"/>
      <c r="CBU5" s="69"/>
      <c r="CBV5" s="69"/>
      <c r="CBW5" s="69"/>
      <c r="CBX5" s="69"/>
      <c r="CBY5" s="69"/>
      <c r="CBZ5" s="69"/>
      <c r="CCA5" s="69"/>
      <c r="CCB5" s="69"/>
      <c r="CCC5" s="69"/>
      <c r="CCD5" s="69"/>
      <c r="CCE5" s="69"/>
      <c r="CCF5" s="69"/>
      <c r="CCG5" s="69"/>
      <c r="CCH5" s="69"/>
      <c r="CCI5" s="69"/>
      <c r="CCJ5" s="69"/>
      <c r="CCK5" s="69"/>
      <c r="CCL5" s="69"/>
      <c r="CCM5" s="69"/>
      <c r="CCN5" s="69"/>
      <c r="CCO5" s="69"/>
      <c r="CCP5" s="69"/>
      <c r="CCQ5" s="69"/>
      <c r="CCR5" s="69"/>
      <c r="CCS5" s="69"/>
      <c r="CCT5" s="69"/>
      <c r="CCU5" s="69"/>
      <c r="CCV5" s="69"/>
      <c r="CCW5" s="69"/>
      <c r="CCX5" s="69"/>
      <c r="CCY5" s="69"/>
      <c r="CCZ5" s="69"/>
      <c r="CDA5" s="69"/>
      <c r="CDB5" s="69"/>
      <c r="CDC5" s="69"/>
      <c r="CDD5" s="69"/>
      <c r="CDE5" s="69"/>
      <c r="CDF5" s="69"/>
      <c r="CDG5" s="69"/>
      <c r="CDH5" s="69"/>
      <c r="CDI5" s="69"/>
      <c r="CDJ5" s="69"/>
      <c r="CDK5" s="69"/>
      <c r="CDL5" s="69"/>
      <c r="CDM5" s="69"/>
      <c r="CDN5" s="69"/>
      <c r="CDO5" s="69"/>
      <c r="CDP5" s="69"/>
      <c r="CDQ5" s="69"/>
      <c r="CDR5" s="69"/>
      <c r="CDS5" s="69"/>
      <c r="CDT5" s="69"/>
      <c r="CDU5" s="69"/>
      <c r="CDV5" s="69"/>
      <c r="CDW5" s="69"/>
      <c r="CDX5" s="69"/>
      <c r="CDY5" s="69"/>
      <c r="CDZ5" s="69"/>
      <c r="CEA5" s="69"/>
      <c r="CEB5" s="69"/>
      <c r="CEC5" s="69"/>
      <c r="CED5" s="69"/>
      <c r="CEE5" s="69"/>
      <c r="CEF5" s="69"/>
      <c r="CEG5" s="69"/>
      <c r="CEH5" s="69"/>
      <c r="CEI5" s="69"/>
      <c r="CEJ5" s="69"/>
      <c r="CEK5" s="69"/>
      <c r="CEL5" s="69"/>
      <c r="CEM5" s="69"/>
      <c r="CEN5" s="69"/>
      <c r="CEO5" s="69"/>
      <c r="CEP5" s="69"/>
      <c r="CEQ5" s="69"/>
      <c r="CER5" s="69"/>
      <c r="CES5" s="69"/>
      <c r="CET5" s="69"/>
      <c r="CEU5" s="69"/>
      <c r="CEV5" s="69"/>
      <c r="CEW5" s="69"/>
      <c r="CEX5" s="69"/>
      <c r="CEY5" s="69"/>
      <c r="CEZ5" s="69"/>
      <c r="CFA5" s="69"/>
      <c r="CFB5" s="69"/>
      <c r="CFC5" s="69"/>
      <c r="CFD5" s="69"/>
      <c r="CFE5" s="69"/>
      <c r="CFF5" s="69"/>
      <c r="CFG5" s="69"/>
      <c r="CFH5" s="69"/>
      <c r="CFI5" s="69"/>
      <c r="CFJ5" s="69"/>
      <c r="CFK5" s="69"/>
      <c r="CFL5" s="69"/>
      <c r="CFM5" s="69"/>
      <c r="CFN5" s="69"/>
      <c r="CFO5" s="69"/>
      <c r="CFP5" s="69"/>
      <c r="CFQ5" s="69"/>
      <c r="CFR5" s="69"/>
      <c r="CFS5" s="69"/>
      <c r="CFT5" s="69"/>
      <c r="CFU5" s="69"/>
      <c r="CFV5" s="69"/>
      <c r="CFW5" s="69"/>
      <c r="CFX5" s="69"/>
      <c r="CFY5" s="69"/>
      <c r="CFZ5" s="69"/>
      <c r="CGA5" s="69"/>
      <c r="CGB5" s="69"/>
      <c r="CGC5" s="69"/>
      <c r="CGD5" s="69"/>
      <c r="CGE5" s="69"/>
      <c r="CGF5" s="69"/>
      <c r="CGG5" s="69"/>
      <c r="CGH5" s="69"/>
      <c r="CGI5" s="69"/>
      <c r="CGJ5" s="69"/>
      <c r="CGK5" s="69"/>
      <c r="CGL5" s="69"/>
      <c r="CGM5" s="69"/>
      <c r="CGN5" s="69"/>
      <c r="CGO5" s="69"/>
      <c r="CGP5" s="69"/>
      <c r="CGQ5" s="69"/>
      <c r="CGR5" s="69"/>
      <c r="CGS5" s="69"/>
      <c r="CGT5" s="69"/>
      <c r="CGU5" s="69"/>
      <c r="CGV5" s="69"/>
      <c r="CGW5" s="69"/>
      <c r="CGX5" s="69"/>
      <c r="CGY5" s="69"/>
      <c r="CGZ5" s="69"/>
      <c r="CHA5" s="69"/>
      <c r="CHB5" s="69"/>
      <c r="CHC5" s="69"/>
      <c r="CHD5" s="69"/>
      <c r="CHE5" s="69"/>
      <c r="CHF5" s="69"/>
      <c r="CHG5" s="69"/>
      <c r="CHH5" s="69"/>
      <c r="CHI5" s="69"/>
      <c r="CHJ5" s="69"/>
      <c r="CHK5" s="69"/>
      <c r="CHL5" s="69"/>
      <c r="CHM5" s="69"/>
      <c r="CHN5" s="69"/>
      <c r="CHO5" s="69"/>
      <c r="CHP5" s="69"/>
      <c r="CHQ5" s="69"/>
      <c r="CHR5" s="69"/>
      <c r="CHS5" s="69"/>
      <c r="CHT5" s="69"/>
      <c r="CHU5" s="69"/>
      <c r="CHV5" s="69"/>
      <c r="CHW5" s="69"/>
      <c r="CHX5" s="69"/>
      <c r="CHY5" s="69"/>
      <c r="CHZ5" s="69"/>
      <c r="CIA5" s="69"/>
      <c r="CIB5" s="69"/>
      <c r="CIC5" s="69"/>
      <c r="CID5" s="69"/>
      <c r="CIE5" s="69"/>
      <c r="CIF5" s="69"/>
      <c r="CIG5" s="69"/>
      <c r="CIH5" s="69"/>
      <c r="CII5" s="69"/>
      <c r="CIJ5" s="69"/>
      <c r="CIK5" s="69"/>
      <c r="CIL5" s="69"/>
      <c r="CIM5" s="69"/>
      <c r="CIN5" s="69"/>
      <c r="CIO5" s="69"/>
      <c r="CIP5" s="69"/>
      <c r="CIQ5" s="69"/>
      <c r="CIR5" s="69"/>
      <c r="CIS5" s="69"/>
      <c r="CIT5" s="69"/>
      <c r="CIU5" s="69"/>
      <c r="CIV5" s="69"/>
      <c r="CIW5" s="69"/>
      <c r="CIX5" s="69"/>
      <c r="CIY5" s="69"/>
      <c r="CIZ5" s="69"/>
      <c r="CJA5" s="69"/>
      <c r="CJB5" s="69"/>
      <c r="CJC5" s="69"/>
      <c r="CJD5" s="69"/>
      <c r="CJE5" s="69"/>
      <c r="CJF5" s="69"/>
      <c r="CJG5" s="69"/>
      <c r="CJH5" s="69"/>
      <c r="CJI5" s="69"/>
      <c r="CJJ5" s="69"/>
      <c r="CJK5" s="69"/>
      <c r="CJL5" s="69"/>
      <c r="CJM5" s="69"/>
      <c r="CJN5" s="69"/>
      <c r="CJO5" s="69"/>
      <c r="CJP5" s="69"/>
      <c r="CJQ5" s="69"/>
      <c r="CJR5" s="69"/>
      <c r="CJS5" s="69"/>
      <c r="CJT5" s="69"/>
      <c r="CJU5" s="69"/>
      <c r="CJV5" s="69"/>
      <c r="CJW5" s="69"/>
      <c r="CJX5" s="69"/>
      <c r="CJY5" s="69"/>
      <c r="CJZ5" s="69"/>
      <c r="CKA5" s="69"/>
      <c r="CKB5" s="69"/>
      <c r="CKC5" s="69"/>
      <c r="CKD5" s="69"/>
      <c r="CKE5" s="69"/>
      <c r="CKF5" s="69"/>
      <c r="CKG5" s="69"/>
      <c r="CKH5" s="69"/>
      <c r="CKI5" s="69"/>
      <c r="CKJ5" s="69"/>
      <c r="CKK5" s="69"/>
      <c r="CKL5" s="69"/>
      <c r="CKM5" s="69"/>
      <c r="CKN5" s="69"/>
      <c r="CKO5" s="69"/>
      <c r="CKP5" s="69"/>
      <c r="CKQ5" s="69"/>
      <c r="CKR5" s="69"/>
      <c r="CKS5" s="69"/>
      <c r="CKT5" s="69"/>
      <c r="CKU5" s="69"/>
      <c r="CKV5" s="69"/>
      <c r="CKW5" s="69"/>
      <c r="CKX5" s="69"/>
      <c r="CKY5" s="69"/>
      <c r="CKZ5" s="69"/>
      <c r="CLA5" s="69"/>
      <c r="CLB5" s="69"/>
      <c r="CLC5" s="69"/>
      <c r="CLD5" s="69"/>
      <c r="CLE5" s="69"/>
      <c r="CLF5" s="69"/>
      <c r="CLG5" s="69"/>
      <c r="CLH5" s="69"/>
      <c r="CLI5" s="69"/>
      <c r="CLJ5" s="69"/>
      <c r="CLK5" s="69"/>
      <c r="CLL5" s="69"/>
      <c r="CLM5" s="69"/>
      <c r="CLN5" s="69"/>
      <c r="CLO5" s="69"/>
      <c r="CLP5" s="69"/>
      <c r="CLQ5" s="69"/>
      <c r="CLR5" s="69"/>
      <c r="CLS5" s="69"/>
      <c r="CLT5" s="69"/>
      <c r="CLU5" s="69"/>
      <c r="CLV5" s="69"/>
      <c r="CLW5" s="69"/>
      <c r="CLX5" s="69"/>
      <c r="CLY5" s="69"/>
      <c r="CLZ5" s="69"/>
      <c r="CMA5" s="69"/>
      <c r="CMB5" s="69"/>
      <c r="CMC5" s="69"/>
      <c r="CMD5" s="69"/>
      <c r="CME5" s="69"/>
      <c r="CMF5" s="69"/>
      <c r="CMG5" s="69"/>
      <c r="CMH5" s="69"/>
      <c r="CMI5" s="69"/>
      <c r="CMJ5" s="69"/>
      <c r="CMK5" s="69"/>
      <c r="CML5" s="69"/>
      <c r="CMM5" s="69"/>
      <c r="CMN5" s="69"/>
      <c r="CMO5" s="69"/>
      <c r="CMP5" s="69"/>
      <c r="CMQ5" s="69"/>
      <c r="CMR5" s="69"/>
      <c r="CMS5" s="69"/>
      <c r="CMT5" s="69"/>
      <c r="CMU5" s="69"/>
      <c r="CMV5" s="69"/>
      <c r="CMW5" s="69"/>
      <c r="CMX5" s="69"/>
      <c r="CMY5" s="69"/>
      <c r="CMZ5" s="69"/>
      <c r="CNA5" s="69"/>
      <c r="CNB5" s="69"/>
      <c r="CNC5" s="69"/>
      <c r="CND5" s="69"/>
      <c r="CNE5" s="69"/>
      <c r="CNF5" s="69"/>
      <c r="CNG5" s="69"/>
      <c r="CNH5" s="69"/>
      <c r="CNI5" s="69"/>
      <c r="CNJ5" s="69"/>
      <c r="CNK5" s="69"/>
      <c r="CNL5" s="69"/>
      <c r="CNM5" s="69"/>
      <c r="CNN5" s="69"/>
      <c r="CNO5" s="69"/>
      <c r="CNP5" s="69"/>
      <c r="CNQ5" s="69"/>
      <c r="CNR5" s="69"/>
      <c r="CNS5" s="69"/>
      <c r="CNT5" s="69"/>
      <c r="CNU5" s="69"/>
      <c r="CNV5" s="69"/>
      <c r="CNW5" s="69"/>
      <c r="CNX5" s="69"/>
      <c r="CNY5" s="69"/>
      <c r="CNZ5" s="69"/>
      <c r="COA5" s="69"/>
      <c r="COB5" s="69"/>
      <c r="COC5" s="69"/>
      <c r="COD5" s="69"/>
      <c r="COE5" s="69"/>
      <c r="COF5" s="69"/>
      <c r="COG5" s="69"/>
      <c r="COH5" s="69"/>
      <c r="COI5" s="69"/>
      <c r="COJ5" s="69"/>
      <c r="COK5" s="69"/>
      <c r="COL5" s="69"/>
      <c r="COM5" s="69"/>
      <c r="CON5" s="69"/>
      <c r="COO5" s="69"/>
      <c r="COP5" s="69"/>
      <c r="COQ5" s="69"/>
      <c r="COR5" s="69"/>
      <c r="COS5" s="69"/>
      <c r="COT5" s="69"/>
      <c r="COU5" s="69"/>
      <c r="COV5" s="69"/>
      <c r="COW5" s="69"/>
      <c r="COX5" s="69"/>
      <c r="COY5" s="69"/>
      <c r="COZ5" s="69"/>
      <c r="CPA5" s="69"/>
      <c r="CPB5" s="69"/>
      <c r="CPC5" s="69"/>
      <c r="CPD5" s="69"/>
      <c r="CPE5" s="69"/>
      <c r="CPF5" s="69"/>
      <c r="CPG5" s="69"/>
      <c r="CPH5" s="69"/>
      <c r="CPI5" s="69"/>
      <c r="CPJ5" s="69"/>
      <c r="CPK5" s="69"/>
      <c r="CPL5" s="69"/>
      <c r="CPM5" s="69"/>
      <c r="CPN5" s="69"/>
      <c r="CPO5" s="69"/>
      <c r="CPP5" s="69"/>
      <c r="CPQ5" s="69"/>
      <c r="CPR5" s="69"/>
      <c r="CPS5" s="69"/>
      <c r="CPT5" s="69"/>
      <c r="CPU5" s="69"/>
      <c r="CPV5" s="69"/>
      <c r="CPW5" s="69"/>
      <c r="CPX5" s="69"/>
      <c r="CPY5" s="69"/>
      <c r="CPZ5" s="69"/>
      <c r="CQA5" s="69"/>
      <c r="CQB5" s="69"/>
      <c r="CQC5" s="69"/>
      <c r="CQD5" s="69"/>
      <c r="CQE5" s="69"/>
      <c r="CQF5" s="69"/>
      <c r="CQG5" s="69"/>
      <c r="CQH5" s="69"/>
      <c r="CQI5" s="69"/>
      <c r="CQJ5" s="69"/>
      <c r="CQK5" s="69"/>
      <c r="CQL5" s="69"/>
      <c r="CQM5" s="69"/>
      <c r="CQN5" s="69"/>
      <c r="CQO5" s="69"/>
      <c r="CQP5" s="69"/>
      <c r="CQQ5" s="69"/>
      <c r="CQR5" s="69"/>
      <c r="CQS5" s="69"/>
      <c r="CQT5" s="69"/>
      <c r="CQU5" s="69"/>
      <c r="CQV5" s="69"/>
      <c r="CQW5" s="69"/>
      <c r="CQX5" s="69"/>
      <c r="CQY5" s="69"/>
      <c r="CQZ5" s="69"/>
      <c r="CRA5" s="69"/>
      <c r="CRB5" s="69"/>
      <c r="CRC5" s="69"/>
      <c r="CRD5" s="69"/>
      <c r="CRE5" s="69"/>
      <c r="CRF5" s="69"/>
      <c r="CRG5" s="69"/>
      <c r="CRH5" s="69"/>
      <c r="CRI5" s="69"/>
      <c r="CRJ5" s="69"/>
      <c r="CRK5" s="69"/>
      <c r="CRL5" s="69"/>
      <c r="CRM5" s="69"/>
      <c r="CRN5" s="69"/>
      <c r="CRO5" s="69"/>
      <c r="CRP5" s="69"/>
      <c r="CRQ5" s="69"/>
      <c r="CRR5" s="69"/>
      <c r="CRS5" s="69"/>
      <c r="CRT5" s="69"/>
      <c r="CRU5" s="69"/>
      <c r="CRV5" s="69"/>
      <c r="CRW5" s="69"/>
      <c r="CRX5" s="69"/>
      <c r="CRY5" s="69"/>
      <c r="CRZ5" s="69"/>
      <c r="CSA5" s="69"/>
      <c r="CSB5" s="69"/>
      <c r="CSC5" s="69"/>
      <c r="CSD5" s="69"/>
      <c r="CSE5" s="69"/>
      <c r="CSF5" s="69"/>
      <c r="CSG5" s="69"/>
      <c r="CSH5" s="69"/>
      <c r="CSI5" s="69"/>
      <c r="CSJ5" s="69"/>
      <c r="CSK5" s="69"/>
      <c r="CSL5" s="69"/>
      <c r="CSM5" s="69"/>
      <c r="CSN5" s="69"/>
      <c r="CSO5" s="69"/>
      <c r="CSP5" s="69"/>
      <c r="CSQ5" s="69"/>
      <c r="CSR5" s="69"/>
      <c r="CSS5" s="69"/>
      <c r="CST5" s="69"/>
      <c r="CSU5" s="69"/>
      <c r="CSV5" s="69"/>
      <c r="CSW5" s="69"/>
      <c r="CSX5" s="69"/>
      <c r="CSY5" s="69"/>
      <c r="CSZ5" s="69"/>
      <c r="CTA5" s="69"/>
      <c r="CTB5" s="69"/>
      <c r="CTC5" s="69"/>
      <c r="CTD5" s="69"/>
      <c r="CTE5" s="69"/>
      <c r="CTF5" s="69"/>
      <c r="CTG5" s="69"/>
      <c r="CTH5" s="69"/>
      <c r="CTI5" s="69"/>
      <c r="CTJ5" s="69"/>
      <c r="CTK5" s="69"/>
      <c r="CTL5" s="69"/>
      <c r="CTM5" s="69"/>
      <c r="CTN5" s="69"/>
      <c r="CTO5" s="69"/>
      <c r="CTP5" s="69"/>
      <c r="CTQ5" s="69"/>
      <c r="CTR5" s="69"/>
      <c r="CTS5" s="69"/>
      <c r="CTT5" s="69"/>
      <c r="CTU5" s="69"/>
      <c r="CTV5" s="69"/>
      <c r="CTW5" s="69"/>
      <c r="CTX5" s="69"/>
      <c r="CTY5" s="69"/>
      <c r="CTZ5" s="69"/>
      <c r="CUA5" s="69"/>
      <c r="CUB5" s="69"/>
      <c r="CUC5" s="69"/>
      <c r="CUD5" s="69"/>
      <c r="CUE5" s="69"/>
      <c r="CUF5" s="69"/>
      <c r="CUG5" s="69"/>
      <c r="CUH5" s="69"/>
      <c r="CUI5" s="69"/>
      <c r="CUJ5" s="69"/>
      <c r="CUK5" s="69"/>
      <c r="CUL5" s="69"/>
      <c r="CUM5" s="69"/>
      <c r="CUN5" s="69"/>
      <c r="CUO5" s="69"/>
      <c r="CUP5" s="69"/>
      <c r="CUQ5" s="69"/>
      <c r="CUR5" s="69"/>
      <c r="CUS5" s="69"/>
      <c r="CUT5" s="69"/>
      <c r="CUU5" s="69"/>
      <c r="CUV5" s="69"/>
      <c r="CUW5" s="69"/>
      <c r="CUX5" s="69"/>
      <c r="CUY5" s="69"/>
      <c r="CUZ5" s="69"/>
      <c r="CVA5" s="69"/>
      <c r="CVB5" s="69"/>
      <c r="CVC5" s="69"/>
      <c r="CVD5" s="69"/>
      <c r="CVE5" s="69"/>
      <c r="CVF5" s="69"/>
      <c r="CVG5" s="69"/>
      <c r="CVH5" s="69"/>
      <c r="CVI5" s="69"/>
      <c r="CVJ5" s="69"/>
      <c r="CVK5" s="69"/>
      <c r="CVL5" s="69"/>
      <c r="CVM5" s="69"/>
      <c r="CVN5" s="69"/>
      <c r="CVO5" s="69"/>
      <c r="CVP5" s="69"/>
      <c r="CVQ5" s="69"/>
      <c r="CVR5" s="69"/>
      <c r="CVS5" s="69"/>
      <c r="CVT5" s="69"/>
      <c r="CVU5" s="69"/>
      <c r="CVV5" s="69"/>
      <c r="CVW5" s="69"/>
      <c r="CVX5" s="69"/>
      <c r="CVY5" s="69"/>
      <c r="CVZ5" s="69"/>
      <c r="CWA5" s="69"/>
      <c r="CWB5" s="69"/>
      <c r="CWC5" s="69"/>
      <c r="CWD5" s="69"/>
      <c r="CWE5" s="69"/>
      <c r="CWF5" s="69"/>
      <c r="CWG5" s="69"/>
      <c r="CWH5" s="69"/>
      <c r="CWI5" s="69"/>
      <c r="CWJ5" s="69"/>
      <c r="CWK5" s="69"/>
      <c r="CWL5" s="69"/>
      <c r="CWM5" s="69"/>
      <c r="CWN5" s="69"/>
      <c r="CWO5" s="69"/>
      <c r="CWP5" s="69"/>
      <c r="CWQ5" s="69"/>
      <c r="CWR5" s="69"/>
      <c r="CWS5" s="69"/>
      <c r="CWT5" s="69"/>
      <c r="CWU5" s="69"/>
      <c r="CWV5" s="69"/>
      <c r="CWW5" s="69"/>
      <c r="CWX5" s="69"/>
      <c r="CWY5" s="69"/>
      <c r="CWZ5" s="69"/>
      <c r="CXA5" s="69"/>
      <c r="CXB5" s="69"/>
      <c r="CXC5" s="69"/>
      <c r="CXD5" s="69"/>
      <c r="CXE5" s="69"/>
      <c r="CXF5" s="69"/>
      <c r="CXG5" s="69"/>
      <c r="CXH5" s="69"/>
      <c r="CXI5" s="69"/>
      <c r="CXJ5" s="69"/>
      <c r="CXK5" s="69"/>
      <c r="CXL5" s="69"/>
      <c r="CXM5" s="69"/>
      <c r="CXN5" s="69"/>
      <c r="CXO5" s="69"/>
      <c r="CXP5" s="69"/>
      <c r="CXQ5" s="69"/>
      <c r="CXR5" s="69"/>
      <c r="CXS5" s="69"/>
      <c r="CXT5" s="69"/>
      <c r="CXU5" s="69"/>
      <c r="CXV5" s="69"/>
      <c r="CXW5" s="69"/>
      <c r="CXX5" s="69"/>
      <c r="CXY5" s="69"/>
      <c r="CXZ5" s="69"/>
      <c r="CYA5" s="69"/>
      <c r="CYB5" s="69"/>
      <c r="CYC5" s="69"/>
      <c r="CYD5" s="69"/>
      <c r="CYE5" s="69"/>
      <c r="CYF5" s="69"/>
      <c r="CYG5" s="69"/>
      <c r="CYH5" s="69"/>
      <c r="CYI5" s="69"/>
      <c r="CYJ5" s="69"/>
      <c r="CYK5" s="69"/>
      <c r="CYL5" s="69"/>
      <c r="CYM5" s="69"/>
      <c r="CYN5" s="69"/>
      <c r="CYO5" s="69"/>
      <c r="CYP5" s="69"/>
      <c r="CYQ5" s="69"/>
      <c r="CYR5" s="69"/>
      <c r="CYS5" s="69"/>
      <c r="CYT5" s="69"/>
      <c r="CYU5" s="69"/>
      <c r="CYV5" s="69"/>
      <c r="CYW5" s="69"/>
      <c r="CYX5" s="69"/>
      <c r="CYY5" s="69"/>
      <c r="CYZ5" s="69"/>
      <c r="CZA5" s="69"/>
      <c r="CZB5" s="69"/>
      <c r="CZC5" s="69"/>
      <c r="CZD5" s="69"/>
      <c r="CZE5" s="69"/>
      <c r="CZF5" s="69"/>
      <c r="CZG5" s="69"/>
      <c r="CZH5" s="69"/>
      <c r="CZI5" s="69"/>
      <c r="CZJ5" s="69"/>
      <c r="CZK5" s="69"/>
      <c r="CZL5" s="69"/>
      <c r="CZM5" s="69"/>
      <c r="CZN5" s="69"/>
      <c r="CZO5" s="69"/>
      <c r="CZP5" s="69"/>
      <c r="CZQ5" s="69"/>
      <c r="CZR5" s="69"/>
      <c r="CZS5" s="69"/>
      <c r="CZT5" s="69"/>
      <c r="CZU5" s="69"/>
      <c r="CZV5" s="69"/>
      <c r="CZW5" s="69"/>
      <c r="CZX5" s="69"/>
      <c r="CZY5" s="69"/>
      <c r="CZZ5" s="69"/>
      <c r="DAA5" s="69"/>
      <c r="DAB5" s="69"/>
      <c r="DAC5" s="69"/>
      <c r="DAD5" s="69"/>
      <c r="DAE5" s="69"/>
      <c r="DAF5" s="69"/>
      <c r="DAG5" s="69"/>
      <c r="DAH5" s="69"/>
      <c r="DAI5" s="69"/>
      <c r="DAJ5" s="69"/>
      <c r="DAK5" s="69"/>
      <c r="DAL5" s="69"/>
      <c r="DAM5" s="69"/>
      <c r="DAN5" s="69"/>
      <c r="DAO5" s="69"/>
      <c r="DAP5" s="69"/>
      <c r="DAQ5" s="69"/>
      <c r="DAR5" s="69"/>
      <c r="DAS5" s="69"/>
      <c r="DAT5" s="69"/>
      <c r="DAU5" s="69"/>
      <c r="DAV5" s="69"/>
      <c r="DAW5" s="69"/>
      <c r="DAX5" s="69"/>
      <c r="DAY5" s="69"/>
      <c r="DAZ5" s="69"/>
      <c r="DBA5" s="69"/>
      <c r="DBB5" s="69"/>
      <c r="DBC5" s="69"/>
      <c r="DBD5" s="69"/>
      <c r="DBE5" s="69"/>
      <c r="DBF5" s="69"/>
      <c r="DBG5" s="69"/>
      <c r="DBH5" s="69"/>
      <c r="DBI5" s="69"/>
      <c r="DBJ5" s="69"/>
      <c r="DBK5" s="69"/>
      <c r="DBL5" s="69"/>
      <c r="DBM5" s="69"/>
      <c r="DBN5" s="69"/>
      <c r="DBO5" s="69"/>
      <c r="DBP5" s="69"/>
      <c r="DBQ5" s="69"/>
      <c r="DBR5" s="69"/>
      <c r="DBS5" s="69"/>
      <c r="DBT5" s="69"/>
      <c r="DBU5" s="69"/>
      <c r="DBV5" s="69"/>
      <c r="DBW5" s="69"/>
      <c r="DBX5" s="69"/>
      <c r="DBY5" s="69"/>
      <c r="DBZ5" s="69"/>
      <c r="DCA5" s="69"/>
      <c r="DCB5" s="69"/>
      <c r="DCC5" s="69"/>
      <c r="DCD5" s="69"/>
      <c r="DCE5" s="69"/>
      <c r="DCF5" s="69"/>
      <c r="DCG5" s="69"/>
      <c r="DCH5" s="69"/>
      <c r="DCI5" s="69"/>
      <c r="DCJ5" s="69"/>
      <c r="DCK5" s="69"/>
      <c r="DCL5" s="69"/>
      <c r="DCM5" s="69"/>
      <c r="DCN5" s="69"/>
      <c r="DCO5" s="69"/>
      <c r="DCP5" s="69"/>
      <c r="DCQ5" s="69"/>
      <c r="DCR5" s="69"/>
      <c r="DCS5" s="69"/>
      <c r="DCT5" s="69"/>
      <c r="DCU5" s="69"/>
      <c r="DCV5" s="69"/>
      <c r="DCW5" s="69"/>
      <c r="DCX5" s="69"/>
      <c r="DCY5" s="69"/>
      <c r="DCZ5" s="69"/>
      <c r="DDA5" s="69"/>
      <c r="DDB5" s="69"/>
      <c r="DDC5" s="69"/>
      <c r="DDD5" s="69"/>
      <c r="DDE5" s="69"/>
      <c r="DDF5" s="69"/>
      <c r="DDG5" s="69"/>
      <c r="DDH5" s="69"/>
      <c r="DDI5" s="69"/>
      <c r="DDJ5" s="69"/>
      <c r="DDK5" s="69"/>
      <c r="DDL5" s="69"/>
      <c r="DDM5" s="69"/>
      <c r="DDN5" s="69"/>
      <c r="DDO5" s="69"/>
      <c r="DDP5" s="69"/>
      <c r="DDQ5" s="69"/>
      <c r="DDR5" s="69"/>
      <c r="DDS5" s="69"/>
      <c r="DDT5" s="69"/>
      <c r="DDU5" s="69"/>
      <c r="DDV5" s="69"/>
      <c r="DDW5" s="69"/>
      <c r="DDX5" s="69"/>
      <c r="DDY5" s="69"/>
      <c r="DDZ5" s="69"/>
      <c r="DEA5" s="69"/>
      <c r="DEB5" s="69"/>
      <c r="DEC5" s="69"/>
      <c r="DED5" s="69"/>
      <c r="DEE5" s="69"/>
      <c r="DEF5" s="69"/>
      <c r="DEG5" s="69"/>
      <c r="DEH5" s="69"/>
      <c r="DEI5" s="69"/>
      <c r="DEJ5" s="69"/>
      <c r="DEK5" s="69"/>
      <c r="DEL5" s="69"/>
      <c r="DEM5" s="69"/>
      <c r="DEN5" s="69"/>
      <c r="DEO5" s="69"/>
      <c r="DEP5" s="69"/>
      <c r="DEQ5" s="69"/>
      <c r="DER5" s="69"/>
      <c r="DES5" s="69"/>
      <c r="DET5" s="69"/>
      <c r="DEU5" s="69"/>
      <c r="DEV5" s="69"/>
      <c r="DEW5" s="69"/>
      <c r="DEX5" s="69"/>
      <c r="DEY5" s="69"/>
      <c r="DEZ5" s="69"/>
      <c r="DFA5" s="69"/>
      <c r="DFB5" s="69"/>
      <c r="DFC5" s="69"/>
      <c r="DFD5" s="69"/>
      <c r="DFE5" s="69"/>
      <c r="DFF5" s="69"/>
      <c r="DFG5" s="69"/>
      <c r="DFH5" s="69"/>
      <c r="DFI5" s="69"/>
      <c r="DFJ5" s="69"/>
      <c r="DFK5" s="69"/>
      <c r="DFL5" s="69"/>
      <c r="DFM5" s="69"/>
      <c r="DFN5" s="69"/>
      <c r="DFO5" s="69"/>
      <c r="DFP5" s="69"/>
      <c r="DFQ5" s="69"/>
      <c r="DFR5" s="69"/>
      <c r="DFS5" s="69"/>
      <c r="DFT5" s="69"/>
      <c r="DFU5" s="69"/>
      <c r="DFV5" s="69"/>
      <c r="DFW5" s="69"/>
      <c r="DFX5" s="69"/>
      <c r="DFY5" s="69"/>
      <c r="DFZ5" s="69"/>
      <c r="DGA5" s="69"/>
      <c r="DGB5" s="69"/>
      <c r="DGC5" s="69"/>
      <c r="DGD5" s="69"/>
      <c r="DGE5" s="69"/>
      <c r="DGF5" s="69"/>
      <c r="DGG5" s="69"/>
      <c r="DGH5" s="69"/>
      <c r="DGI5" s="69"/>
      <c r="DGJ5" s="69"/>
      <c r="DGK5" s="69"/>
      <c r="DGL5" s="69"/>
      <c r="DGM5" s="69"/>
      <c r="DGN5" s="69"/>
      <c r="DGO5" s="69"/>
      <c r="DGP5" s="69"/>
      <c r="DGQ5" s="69"/>
      <c r="DGR5" s="69"/>
      <c r="DGS5" s="69"/>
      <c r="DGT5" s="69"/>
      <c r="DGU5" s="69"/>
      <c r="DGV5" s="69"/>
      <c r="DGW5" s="69"/>
      <c r="DGX5" s="69"/>
      <c r="DGY5" s="69"/>
      <c r="DGZ5" s="69"/>
      <c r="DHA5" s="69"/>
      <c r="DHB5" s="69"/>
      <c r="DHC5" s="69"/>
      <c r="DHD5" s="69"/>
      <c r="DHE5" s="69"/>
      <c r="DHF5" s="69"/>
      <c r="DHG5" s="69"/>
      <c r="DHH5" s="69"/>
      <c r="DHI5" s="69"/>
      <c r="DHJ5" s="69"/>
      <c r="DHK5" s="69"/>
      <c r="DHL5" s="69"/>
      <c r="DHM5" s="69"/>
      <c r="DHN5" s="69"/>
      <c r="DHO5" s="69"/>
      <c r="DHP5" s="69"/>
      <c r="DHQ5" s="69"/>
      <c r="DHR5" s="69"/>
      <c r="DHS5" s="69"/>
      <c r="DHT5" s="69"/>
      <c r="DHU5" s="69"/>
      <c r="DHV5" s="69"/>
      <c r="DHW5" s="69"/>
      <c r="DHX5" s="69"/>
      <c r="DHY5" s="69"/>
      <c r="DHZ5" s="69"/>
      <c r="DIA5" s="69"/>
      <c r="DIB5" s="69"/>
      <c r="DIC5" s="69"/>
      <c r="DID5" s="69"/>
      <c r="DIE5" s="69"/>
      <c r="DIF5" s="69"/>
      <c r="DIG5" s="69"/>
      <c r="DIH5" s="69"/>
      <c r="DII5" s="69"/>
      <c r="DIJ5" s="69"/>
      <c r="DIK5" s="69"/>
      <c r="DIL5" s="69"/>
      <c r="DIM5" s="69"/>
      <c r="DIN5" s="69"/>
      <c r="DIO5" s="69"/>
      <c r="DIP5" s="69"/>
      <c r="DIQ5" s="69"/>
      <c r="DIR5" s="69"/>
      <c r="DIS5" s="69"/>
      <c r="DIT5" s="69"/>
      <c r="DIU5" s="69"/>
      <c r="DIV5" s="69"/>
      <c r="DIW5" s="69"/>
      <c r="DIX5" s="69"/>
      <c r="DIY5" s="69"/>
      <c r="DIZ5" s="69"/>
      <c r="DJA5" s="69"/>
      <c r="DJB5" s="69"/>
      <c r="DJC5" s="69"/>
      <c r="DJD5" s="69"/>
      <c r="DJE5" s="69"/>
      <c r="DJF5" s="69"/>
      <c r="DJG5" s="69"/>
      <c r="DJH5" s="69"/>
      <c r="DJI5" s="69"/>
      <c r="DJJ5" s="69"/>
      <c r="DJK5" s="69"/>
      <c r="DJL5" s="69"/>
      <c r="DJM5" s="69"/>
      <c r="DJN5" s="69"/>
      <c r="DJO5" s="69"/>
      <c r="DJP5" s="69"/>
      <c r="DJQ5" s="69"/>
      <c r="DJR5" s="69"/>
      <c r="DJS5" s="69"/>
      <c r="DJT5" s="69"/>
      <c r="DJU5" s="69"/>
      <c r="DJV5" s="69"/>
      <c r="DJW5" s="69"/>
      <c r="DJX5" s="69"/>
      <c r="DJY5" s="69"/>
      <c r="DJZ5" s="69"/>
      <c r="DKA5" s="69"/>
      <c r="DKB5" s="69"/>
      <c r="DKC5" s="69"/>
      <c r="DKD5" s="69"/>
      <c r="DKE5" s="69"/>
      <c r="DKF5" s="69"/>
      <c r="DKG5" s="69"/>
      <c r="DKH5" s="69"/>
      <c r="DKI5" s="69"/>
      <c r="DKJ5" s="69"/>
      <c r="DKK5" s="69"/>
      <c r="DKL5" s="69"/>
      <c r="DKM5" s="69"/>
      <c r="DKN5" s="69"/>
      <c r="DKO5" s="69"/>
      <c r="DKP5" s="69"/>
      <c r="DKQ5" s="69"/>
      <c r="DKR5" s="69"/>
      <c r="DKS5" s="69"/>
      <c r="DKT5" s="69"/>
      <c r="DKU5" s="69"/>
      <c r="DKV5" s="69"/>
      <c r="DKW5" s="69"/>
      <c r="DKX5" s="69"/>
      <c r="DKY5" s="69"/>
      <c r="DKZ5" s="69"/>
      <c r="DLA5" s="69"/>
      <c r="DLB5" s="69"/>
      <c r="DLC5" s="69"/>
      <c r="DLD5" s="69"/>
      <c r="DLE5" s="69"/>
      <c r="DLF5" s="69"/>
      <c r="DLG5" s="69"/>
      <c r="DLH5" s="69"/>
      <c r="DLI5" s="69"/>
      <c r="DLJ5" s="69"/>
      <c r="DLK5" s="69"/>
      <c r="DLL5" s="69"/>
      <c r="DLM5" s="69"/>
      <c r="DLN5" s="69"/>
      <c r="DLO5" s="69"/>
      <c r="DLP5" s="69"/>
      <c r="DLQ5" s="69"/>
      <c r="DLR5" s="69"/>
      <c r="DLS5" s="69"/>
      <c r="DLT5" s="69"/>
      <c r="DLU5" s="69"/>
      <c r="DLV5" s="69"/>
      <c r="DLW5" s="69"/>
      <c r="DLX5" s="69"/>
      <c r="DLY5" s="69"/>
      <c r="DLZ5" s="69"/>
      <c r="DMA5" s="69"/>
      <c r="DMB5" s="69"/>
      <c r="DMC5" s="69"/>
      <c r="DMD5" s="69"/>
      <c r="DME5" s="69"/>
      <c r="DMF5" s="69"/>
      <c r="DMG5" s="69"/>
      <c r="DMH5" s="69"/>
      <c r="DMI5" s="69"/>
      <c r="DMJ5" s="69"/>
      <c r="DMK5" s="69"/>
      <c r="DML5" s="69"/>
      <c r="DMM5" s="69"/>
      <c r="DMN5" s="69"/>
      <c r="DMO5" s="69"/>
      <c r="DMP5" s="69"/>
      <c r="DMQ5" s="69"/>
      <c r="DMR5" s="69"/>
      <c r="DMS5" s="69"/>
      <c r="DMT5" s="69"/>
      <c r="DMU5" s="69"/>
      <c r="DMV5" s="69"/>
      <c r="DMW5" s="69"/>
      <c r="DMX5" s="69"/>
      <c r="DMY5" s="69"/>
      <c r="DMZ5" s="69"/>
      <c r="DNA5" s="69"/>
      <c r="DNB5" s="69"/>
      <c r="DNC5" s="69"/>
      <c r="DND5" s="69"/>
      <c r="DNE5" s="69"/>
      <c r="DNF5" s="69"/>
      <c r="DNG5" s="69"/>
      <c r="DNH5" s="69"/>
      <c r="DNI5" s="69"/>
      <c r="DNJ5" s="69"/>
      <c r="DNK5" s="69"/>
      <c r="DNL5" s="69"/>
      <c r="DNM5" s="69"/>
      <c r="DNN5" s="69"/>
      <c r="DNO5" s="69"/>
      <c r="DNP5" s="69"/>
      <c r="DNQ5" s="69"/>
      <c r="DNR5" s="69"/>
      <c r="DNS5" s="69"/>
      <c r="DNT5" s="69"/>
      <c r="DNU5" s="69"/>
      <c r="DNV5" s="69"/>
      <c r="DNW5" s="69"/>
      <c r="DNX5" s="69"/>
      <c r="DNY5" s="69"/>
      <c r="DNZ5" s="69"/>
      <c r="DOA5" s="69"/>
      <c r="DOB5" s="69"/>
      <c r="DOC5" s="69"/>
      <c r="DOD5" s="69"/>
      <c r="DOE5" s="69"/>
      <c r="DOF5" s="69"/>
      <c r="DOG5" s="69"/>
      <c r="DOH5" s="69"/>
      <c r="DOI5" s="69"/>
      <c r="DOJ5" s="69"/>
      <c r="DOK5" s="69"/>
      <c r="DOL5" s="69"/>
      <c r="DOM5" s="69"/>
      <c r="DON5" s="69"/>
      <c r="DOO5" s="69"/>
      <c r="DOP5" s="69"/>
      <c r="DOQ5" s="69"/>
      <c r="DOR5" s="69"/>
      <c r="DOS5" s="69"/>
      <c r="DOT5" s="69"/>
      <c r="DOU5" s="69"/>
      <c r="DOV5" s="69"/>
      <c r="DOW5" s="69"/>
      <c r="DOX5" s="69"/>
      <c r="DOY5" s="69"/>
      <c r="DOZ5" s="69"/>
      <c r="DPA5" s="69"/>
      <c r="DPB5" s="69"/>
      <c r="DPC5" s="69"/>
      <c r="DPD5" s="69"/>
      <c r="DPE5" s="69"/>
      <c r="DPF5" s="69"/>
      <c r="DPG5" s="69"/>
      <c r="DPH5" s="69"/>
      <c r="DPI5" s="69"/>
      <c r="DPJ5" s="69"/>
      <c r="DPK5" s="69"/>
      <c r="DPL5" s="69"/>
      <c r="DPM5" s="69"/>
      <c r="DPN5" s="69"/>
      <c r="DPO5" s="69"/>
      <c r="DPP5" s="69"/>
      <c r="DPQ5" s="69"/>
      <c r="DPR5" s="69"/>
      <c r="DPS5" s="69"/>
      <c r="DPT5" s="69"/>
      <c r="DPU5" s="69"/>
      <c r="DPV5" s="69"/>
      <c r="DPW5" s="69"/>
      <c r="DPX5" s="69"/>
      <c r="DPY5" s="69"/>
      <c r="DPZ5" s="69"/>
      <c r="DQA5" s="69"/>
      <c r="DQB5" s="69"/>
      <c r="DQC5" s="69"/>
      <c r="DQD5" s="69"/>
      <c r="DQE5" s="69"/>
      <c r="DQF5" s="69"/>
      <c r="DQG5" s="69"/>
      <c r="DQH5" s="69"/>
      <c r="DQI5" s="69"/>
      <c r="DQJ5" s="69"/>
      <c r="DQK5" s="69"/>
      <c r="DQL5" s="69"/>
      <c r="DQM5" s="69"/>
      <c r="DQN5" s="69"/>
      <c r="DQO5" s="69"/>
      <c r="DQP5" s="69"/>
      <c r="DQQ5" s="69"/>
      <c r="DQR5" s="69"/>
      <c r="DQS5" s="69"/>
      <c r="DQT5" s="69"/>
      <c r="DQU5" s="69"/>
      <c r="DQV5" s="69"/>
      <c r="DQW5" s="69"/>
      <c r="DQX5" s="69"/>
      <c r="DQY5" s="69"/>
      <c r="DQZ5" s="69"/>
      <c r="DRA5" s="69"/>
      <c r="DRB5" s="69"/>
      <c r="DRC5" s="69"/>
      <c r="DRD5" s="69"/>
      <c r="DRE5" s="69"/>
      <c r="DRF5" s="69"/>
      <c r="DRG5" s="69"/>
      <c r="DRH5" s="69"/>
      <c r="DRI5" s="69"/>
      <c r="DRJ5" s="69"/>
      <c r="DRK5" s="69"/>
      <c r="DRL5" s="69"/>
      <c r="DRM5" s="69"/>
      <c r="DRN5" s="69"/>
      <c r="DRO5" s="69"/>
      <c r="DRP5" s="69"/>
      <c r="DRQ5" s="69"/>
      <c r="DRR5" s="69"/>
      <c r="DRS5" s="69"/>
      <c r="DRT5" s="69"/>
      <c r="DRU5" s="69"/>
      <c r="DRV5" s="69"/>
      <c r="DRW5" s="69"/>
      <c r="DRX5" s="69"/>
      <c r="DRY5" s="69"/>
      <c r="DRZ5" s="69"/>
      <c r="DSA5" s="69"/>
      <c r="DSB5" s="69"/>
      <c r="DSC5" s="69"/>
      <c r="DSD5" s="69"/>
      <c r="DSE5" s="69"/>
      <c r="DSF5" s="69"/>
      <c r="DSG5" s="69"/>
      <c r="DSH5" s="69"/>
      <c r="DSI5" s="69"/>
      <c r="DSJ5" s="69"/>
      <c r="DSK5" s="69"/>
      <c r="DSL5" s="69"/>
      <c r="DSM5" s="69"/>
      <c r="DSN5" s="69"/>
      <c r="DSO5" s="69"/>
      <c r="DSP5" s="69"/>
      <c r="DSQ5" s="69"/>
      <c r="DSR5" s="69"/>
      <c r="DSS5" s="69"/>
      <c r="DST5" s="69"/>
      <c r="DSU5" s="69"/>
      <c r="DSV5" s="69"/>
      <c r="DSW5" s="69"/>
      <c r="DSX5" s="69"/>
      <c r="DSY5" s="69"/>
      <c r="DSZ5" s="69"/>
      <c r="DTA5" s="69"/>
      <c r="DTB5" s="69"/>
      <c r="DTC5" s="69"/>
      <c r="DTD5" s="69"/>
      <c r="DTE5" s="69"/>
      <c r="DTF5" s="69"/>
      <c r="DTG5" s="69"/>
      <c r="DTH5" s="69"/>
      <c r="DTI5" s="69"/>
      <c r="DTJ5" s="69"/>
      <c r="DTK5" s="69"/>
      <c r="DTL5" s="69"/>
      <c r="DTM5" s="69"/>
      <c r="DTN5" s="69"/>
      <c r="DTO5" s="69"/>
      <c r="DTP5" s="69"/>
      <c r="DTQ5" s="69"/>
      <c r="DTR5" s="69"/>
      <c r="DTS5" s="69"/>
      <c r="DTT5" s="69"/>
      <c r="DTU5" s="69"/>
      <c r="DTV5" s="69"/>
      <c r="DTW5" s="69"/>
      <c r="DTX5" s="69"/>
      <c r="DTY5" s="69"/>
      <c r="DTZ5" s="69"/>
      <c r="DUA5" s="69"/>
      <c r="DUB5" s="69"/>
      <c r="DUC5" s="69"/>
      <c r="DUD5" s="69"/>
      <c r="DUE5" s="69"/>
      <c r="DUF5" s="69"/>
      <c r="DUG5" s="69"/>
      <c r="DUH5" s="69"/>
      <c r="DUI5" s="69"/>
      <c r="DUJ5" s="69"/>
      <c r="DUK5" s="69"/>
      <c r="DUL5" s="69"/>
      <c r="DUM5" s="69"/>
      <c r="DUN5" s="69"/>
      <c r="DUO5" s="69"/>
      <c r="DUP5" s="69"/>
      <c r="DUQ5" s="69"/>
      <c r="DUR5" s="69"/>
      <c r="DUS5" s="69"/>
      <c r="DUT5" s="69"/>
      <c r="DUU5" s="69"/>
      <c r="DUV5" s="69"/>
      <c r="DUW5" s="69"/>
      <c r="DUX5" s="69"/>
      <c r="DUY5" s="69"/>
      <c r="DUZ5" s="69"/>
      <c r="DVA5" s="69"/>
      <c r="DVB5" s="69"/>
      <c r="DVC5" s="69"/>
      <c r="DVD5" s="69"/>
      <c r="DVE5" s="69"/>
      <c r="DVF5" s="69"/>
      <c r="DVG5" s="69"/>
      <c r="DVH5" s="69"/>
      <c r="DVI5" s="69"/>
      <c r="DVJ5" s="69"/>
      <c r="DVK5" s="69"/>
      <c r="DVL5" s="69"/>
      <c r="DVM5" s="69"/>
      <c r="DVN5" s="69"/>
      <c r="DVO5" s="69"/>
      <c r="DVP5" s="69"/>
      <c r="DVQ5" s="69"/>
      <c r="DVR5" s="69"/>
      <c r="DVS5" s="69"/>
      <c r="DVT5" s="69"/>
      <c r="DVU5" s="69"/>
      <c r="DVV5" s="69"/>
      <c r="DVW5" s="69"/>
      <c r="DVX5" s="69"/>
      <c r="DVY5" s="69"/>
      <c r="DVZ5" s="69"/>
      <c r="DWA5" s="69"/>
      <c r="DWB5" s="69"/>
      <c r="DWC5" s="69"/>
      <c r="DWD5" s="69"/>
      <c r="DWE5" s="69"/>
      <c r="DWF5" s="69"/>
      <c r="DWG5" s="69"/>
      <c r="DWH5" s="69"/>
      <c r="DWI5" s="69"/>
      <c r="DWJ5" s="69"/>
      <c r="DWK5" s="69"/>
      <c r="DWL5" s="69"/>
      <c r="DWM5" s="69"/>
      <c r="DWN5" s="69"/>
      <c r="DWO5" s="69"/>
      <c r="DWP5" s="69"/>
      <c r="DWQ5" s="69"/>
      <c r="DWR5" s="69"/>
      <c r="DWS5" s="69"/>
      <c r="DWT5" s="69"/>
      <c r="DWU5" s="69"/>
      <c r="DWV5" s="69"/>
      <c r="DWW5" s="69"/>
      <c r="DWX5" s="69"/>
      <c r="DWY5" s="69"/>
      <c r="DWZ5" s="69"/>
      <c r="DXA5" s="69"/>
      <c r="DXB5" s="69"/>
      <c r="DXC5" s="69"/>
      <c r="DXD5" s="69"/>
      <c r="DXE5" s="69"/>
      <c r="DXF5" s="69"/>
      <c r="DXG5" s="69"/>
      <c r="DXH5" s="69"/>
      <c r="DXI5" s="69"/>
      <c r="DXJ5" s="69"/>
      <c r="DXK5" s="69"/>
      <c r="DXL5" s="69"/>
      <c r="DXM5" s="69"/>
      <c r="DXN5" s="69"/>
      <c r="DXO5" s="69"/>
      <c r="DXP5" s="69"/>
      <c r="DXQ5" s="69"/>
      <c r="DXR5" s="69"/>
      <c r="DXS5" s="69"/>
      <c r="DXT5" s="69"/>
      <c r="DXU5" s="69"/>
      <c r="DXV5" s="69"/>
      <c r="DXW5" s="69"/>
      <c r="DXX5" s="69"/>
      <c r="DXY5" s="69"/>
      <c r="DXZ5" s="69"/>
      <c r="DYA5" s="69"/>
      <c r="DYB5" s="69"/>
      <c r="DYC5" s="69"/>
      <c r="DYD5" s="69"/>
      <c r="DYE5" s="69"/>
      <c r="DYF5" s="69"/>
      <c r="DYG5" s="69"/>
      <c r="DYH5" s="69"/>
      <c r="DYI5" s="69"/>
      <c r="DYJ5" s="69"/>
      <c r="DYK5" s="69"/>
      <c r="DYL5" s="69"/>
      <c r="DYM5" s="69"/>
      <c r="DYN5" s="69"/>
      <c r="DYO5" s="69"/>
      <c r="DYP5" s="69"/>
      <c r="DYQ5" s="69"/>
      <c r="DYR5" s="69"/>
      <c r="DYS5" s="69"/>
      <c r="DYT5" s="69"/>
      <c r="DYU5" s="69"/>
      <c r="DYV5" s="69"/>
      <c r="DYW5" s="69"/>
      <c r="DYX5" s="69"/>
      <c r="DYY5" s="69"/>
      <c r="DYZ5" s="69"/>
      <c r="DZA5" s="69"/>
      <c r="DZB5" s="69"/>
      <c r="DZC5" s="69"/>
      <c r="DZD5" s="69"/>
      <c r="DZE5" s="69"/>
      <c r="DZF5" s="69"/>
      <c r="DZG5" s="69"/>
      <c r="DZH5" s="69"/>
      <c r="DZI5" s="69"/>
      <c r="DZJ5" s="69"/>
      <c r="DZK5" s="69"/>
      <c r="DZL5" s="69"/>
      <c r="DZM5" s="69"/>
      <c r="DZN5" s="69"/>
      <c r="DZO5" s="69"/>
      <c r="DZP5" s="69"/>
      <c r="DZQ5" s="69"/>
      <c r="DZR5" s="69"/>
      <c r="DZS5" s="69"/>
      <c r="DZT5" s="69"/>
      <c r="DZU5" s="69"/>
      <c r="DZV5" s="69"/>
      <c r="DZW5" s="69"/>
      <c r="DZX5" s="69"/>
      <c r="DZY5" s="69"/>
      <c r="DZZ5" s="69"/>
      <c r="EAA5" s="69"/>
      <c r="EAB5" s="69"/>
      <c r="EAC5" s="69"/>
      <c r="EAD5" s="69"/>
      <c r="EAE5" s="69"/>
      <c r="EAF5" s="69"/>
      <c r="EAG5" s="69"/>
      <c r="EAH5" s="69"/>
      <c r="EAI5" s="69"/>
      <c r="EAJ5" s="69"/>
      <c r="EAK5" s="69"/>
      <c r="EAL5" s="69"/>
      <c r="EAM5" s="69"/>
      <c r="EAN5" s="69"/>
      <c r="EAO5" s="69"/>
      <c r="EAP5" s="69"/>
      <c r="EAQ5" s="69"/>
      <c r="EAR5" s="69"/>
      <c r="EAS5" s="69"/>
      <c r="EAT5" s="69"/>
      <c r="EAU5" s="69"/>
      <c r="EAV5" s="69"/>
      <c r="EAW5" s="69"/>
      <c r="EAX5" s="69"/>
      <c r="EAY5" s="69"/>
      <c r="EAZ5" s="69"/>
      <c r="EBA5" s="69"/>
      <c r="EBB5" s="69"/>
      <c r="EBC5" s="69"/>
      <c r="EBD5" s="69"/>
      <c r="EBE5" s="69"/>
      <c r="EBF5" s="69"/>
      <c r="EBG5" s="69"/>
      <c r="EBH5" s="69"/>
      <c r="EBI5" s="69"/>
      <c r="EBJ5" s="69"/>
      <c r="EBK5" s="69"/>
      <c r="EBL5" s="69"/>
      <c r="EBM5" s="69"/>
      <c r="EBN5" s="69"/>
      <c r="EBO5" s="69"/>
      <c r="EBP5" s="69"/>
      <c r="EBQ5" s="69"/>
      <c r="EBR5" s="69"/>
      <c r="EBS5" s="69"/>
      <c r="EBT5" s="69"/>
      <c r="EBU5" s="69"/>
      <c r="EBV5" s="69"/>
      <c r="EBW5" s="69"/>
      <c r="EBX5" s="69"/>
      <c r="EBY5" s="69"/>
      <c r="EBZ5" s="69"/>
      <c r="ECA5" s="69"/>
      <c r="ECB5" s="69"/>
      <c r="ECC5" s="69"/>
      <c r="ECD5" s="69"/>
      <c r="ECE5" s="69"/>
      <c r="ECF5" s="69"/>
      <c r="ECG5" s="69"/>
      <c r="ECH5" s="69"/>
      <c r="ECI5" s="69"/>
      <c r="ECJ5" s="69"/>
      <c r="ECK5" s="69"/>
      <c r="ECL5" s="69"/>
      <c r="ECM5" s="69"/>
      <c r="ECN5" s="69"/>
      <c r="ECO5" s="69"/>
      <c r="ECP5" s="69"/>
      <c r="ECQ5" s="69"/>
      <c r="ECR5" s="69"/>
      <c r="ECS5" s="69"/>
      <c r="ECT5" s="69"/>
      <c r="ECU5" s="69"/>
      <c r="ECV5" s="69"/>
      <c r="ECW5" s="69"/>
      <c r="ECX5" s="69"/>
      <c r="ECY5" s="69"/>
      <c r="ECZ5" s="69"/>
      <c r="EDA5" s="69"/>
      <c r="EDB5" s="69"/>
      <c r="EDC5" s="69"/>
      <c r="EDD5" s="69"/>
      <c r="EDE5" s="69"/>
      <c r="EDF5" s="69"/>
      <c r="EDG5" s="69"/>
      <c r="EDH5" s="69"/>
      <c r="EDI5" s="69"/>
      <c r="EDJ5" s="69"/>
      <c r="EDK5" s="69"/>
      <c r="EDL5" s="69"/>
      <c r="EDM5" s="69"/>
      <c r="EDN5" s="69"/>
      <c r="EDO5" s="69"/>
      <c r="EDP5" s="69"/>
      <c r="EDQ5" s="69"/>
      <c r="EDR5" s="69"/>
      <c r="EDS5" s="69"/>
      <c r="EDT5" s="69"/>
      <c r="EDU5" s="69"/>
      <c r="EDV5" s="69"/>
      <c r="EDW5" s="69"/>
      <c r="EDX5" s="69"/>
      <c r="EDY5" s="69"/>
      <c r="EDZ5" s="69"/>
      <c r="EEA5" s="69"/>
      <c r="EEB5" s="69"/>
      <c r="EEC5" s="69"/>
      <c r="EED5" s="69"/>
      <c r="EEE5" s="69"/>
      <c r="EEF5" s="69"/>
      <c r="EEG5" s="69"/>
      <c r="EEH5" s="69"/>
      <c r="EEI5" s="69"/>
      <c r="EEJ5" s="69"/>
      <c r="EEK5" s="69"/>
      <c r="EEL5" s="69"/>
      <c r="EEM5" s="69"/>
      <c r="EEN5" s="69"/>
      <c r="EEO5" s="69"/>
      <c r="EEP5" s="69"/>
      <c r="EEQ5" s="69"/>
      <c r="EER5" s="69"/>
      <c r="EES5" s="69"/>
      <c r="EET5" s="69"/>
      <c r="EEU5" s="69"/>
      <c r="EEV5" s="69"/>
      <c r="EEW5" s="69"/>
      <c r="EEX5" s="69"/>
      <c r="EEY5" s="69"/>
      <c r="EEZ5" s="69"/>
      <c r="EFA5" s="69"/>
      <c r="EFB5" s="69"/>
      <c r="EFC5" s="69"/>
      <c r="EFD5" s="69"/>
      <c r="EFE5" s="69"/>
      <c r="EFF5" s="69"/>
      <c r="EFG5" s="69"/>
      <c r="EFH5" s="69"/>
      <c r="EFI5" s="69"/>
      <c r="EFJ5" s="69"/>
      <c r="EFK5" s="69"/>
      <c r="EFL5" s="69"/>
      <c r="EFM5" s="69"/>
      <c r="EFN5" s="69"/>
      <c r="EFO5" s="69"/>
      <c r="EFP5" s="69"/>
      <c r="EFQ5" s="69"/>
      <c r="EFR5" s="69"/>
      <c r="EFS5" s="69"/>
      <c r="EFT5" s="69"/>
      <c r="EFU5" s="69"/>
      <c r="EFV5" s="69"/>
      <c r="EFW5" s="69"/>
      <c r="EFX5" s="69"/>
      <c r="EFY5" s="69"/>
      <c r="EFZ5" s="69"/>
      <c r="EGA5" s="69"/>
      <c r="EGB5" s="69"/>
      <c r="EGC5" s="69"/>
      <c r="EGD5" s="69"/>
      <c r="EGE5" s="69"/>
      <c r="EGF5" s="69"/>
      <c r="EGG5" s="69"/>
      <c r="EGH5" s="69"/>
      <c r="EGI5" s="69"/>
      <c r="EGJ5" s="69"/>
      <c r="EGK5" s="69"/>
      <c r="EGL5" s="69"/>
      <c r="EGM5" s="69"/>
      <c r="EGN5" s="69"/>
      <c r="EGO5" s="69"/>
      <c r="EGP5" s="69"/>
      <c r="EGQ5" s="69"/>
      <c r="EGR5" s="69"/>
      <c r="EGS5" s="69"/>
      <c r="EGT5" s="69"/>
      <c r="EGU5" s="69"/>
      <c r="EGV5" s="69"/>
      <c r="EGW5" s="69"/>
      <c r="EGX5" s="69"/>
      <c r="EGY5" s="69"/>
      <c r="EGZ5" s="69"/>
      <c r="EHA5" s="69"/>
      <c r="EHB5" s="69"/>
      <c r="EHC5" s="69"/>
      <c r="EHD5" s="69"/>
      <c r="EHE5" s="69"/>
      <c r="EHF5" s="69"/>
      <c r="EHG5" s="69"/>
      <c r="EHH5" s="69"/>
      <c r="EHI5" s="69"/>
      <c r="EHJ5" s="69"/>
      <c r="EHK5" s="69"/>
      <c r="EHL5" s="69"/>
      <c r="EHM5" s="69"/>
      <c r="EHN5" s="69"/>
      <c r="EHO5" s="69"/>
      <c r="EHP5" s="69"/>
      <c r="EHQ5" s="69"/>
      <c r="EHR5" s="69"/>
      <c r="EHS5" s="69"/>
      <c r="EHT5" s="69"/>
      <c r="EHU5" s="69"/>
      <c r="EHV5" s="69"/>
      <c r="EHW5" s="69"/>
      <c r="EHX5" s="69"/>
      <c r="EHY5" s="69"/>
      <c r="EHZ5" s="69"/>
      <c r="EIA5" s="69"/>
      <c r="EIB5" s="69"/>
      <c r="EIC5" s="69"/>
      <c r="EID5" s="69"/>
      <c r="EIE5" s="69"/>
      <c r="EIF5" s="69"/>
      <c r="EIG5" s="69"/>
      <c r="EIH5" s="69"/>
      <c r="EII5" s="69"/>
      <c r="EIJ5" s="69"/>
      <c r="EIK5" s="69"/>
      <c r="EIL5" s="69"/>
      <c r="EIM5" s="69"/>
      <c r="EIN5" s="69"/>
      <c r="EIO5" s="69"/>
      <c r="EIP5" s="69"/>
      <c r="EIQ5" s="69"/>
      <c r="EIR5" s="69"/>
      <c r="EIS5" s="69"/>
      <c r="EIT5" s="69"/>
      <c r="EIU5" s="69"/>
      <c r="EIV5" s="69"/>
      <c r="EIW5" s="69"/>
      <c r="EIX5" s="69"/>
      <c r="EIY5" s="69"/>
      <c r="EIZ5" s="69"/>
      <c r="EJA5" s="69"/>
      <c r="EJB5" s="69"/>
      <c r="EJC5" s="69"/>
      <c r="EJD5" s="69"/>
      <c r="EJE5" s="69"/>
      <c r="EJF5" s="69"/>
      <c r="EJG5" s="69"/>
      <c r="EJH5" s="69"/>
      <c r="EJI5" s="69"/>
      <c r="EJJ5" s="69"/>
      <c r="EJK5" s="69"/>
      <c r="EJL5" s="69"/>
      <c r="EJM5" s="69"/>
      <c r="EJN5" s="69"/>
      <c r="EJO5" s="69"/>
      <c r="EJP5" s="69"/>
      <c r="EJQ5" s="69"/>
      <c r="EJR5" s="69"/>
      <c r="EJS5" s="69"/>
      <c r="EJT5" s="69"/>
      <c r="EJU5" s="69"/>
      <c r="EJV5" s="69"/>
      <c r="EJW5" s="69"/>
      <c r="EJX5" s="69"/>
      <c r="EJY5" s="69"/>
      <c r="EJZ5" s="69"/>
      <c r="EKA5" s="69"/>
      <c r="EKB5" s="69"/>
      <c r="EKC5" s="69"/>
      <c r="EKD5" s="69"/>
      <c r="EKE5" s="69"/>
      <c r="EKF5" s="69"/>
      <c r="EKG5" s="69"/>
      <c r="EKH5" s="69"/>
      <c r="EKI5" s="69"/>
      <c r="EKJ5" s="69"/>
      <c r="EKK5" s="69"/>
      <c r="EKL5" s="69"/>
      <c r="EKM5" s="69"/>
      <c r="EKN5" s="69"/>
      <c r="EKO5" s="69"/>
      <c r="EKP5" s="69"/>
      <c r="EKQ5" s="69"/>
      <c r="EKR5" s="69"/>
      <c r="EKS5" s="69"/>
      <c r="EKT5" s="69"/>
      <c r="EKU5" s="69"/>
      <c r="EKV5" s="69"/>
      <c r="EKW5" s="69"/>
      <c r="EKX5" s="69"/>
      <c r="EKY5" s="69"/>
      <c r="EKZ5" s="69"/>
      <c r="ELA5" s="69"/>
      <c r="ELB5" s="69"/>
      <c r="ELC5" s="69"/>
      <c r="ELD5" s="69"/>
      <c r="ELE5" s="69"/>
      <c r="ELF5" s="69"/>
      <c r="ELG5" s="69"/>
      <c r="ELH5" s="69"/>
      <c r="ELI5" s="69"/>
      <c r="ELJ5" s="69"/>
      <c r="ELK5" s="69"/>
      <c r="ELL5" s="69"/>
      <c r="ELM5" s="69"/>
      <c r="ELN5" s="69"/>
      <c r="ELO5" s="69"/>
      <c r="ELP5" s="69"/>
      <c r="ELQ5" s="69"/>
      <c r="ELR5" s="69"/>
      <c r="ELS5" s="69"/>
      <c r="ELT5" s="69"/>
      <c r="ELU5" s="69"/>
      <c r="ELV5" s="69"/>
      <c r="ELW5" s="69"/>
      <c r="ELX5" s="69"/>
      <c r="ELY5" s="69"/>
      <c r="ELZ5" s="69"/>
      <c r="EMA5" s="69"/>
      <c r="EMB5" s="69"/>
      <c r="EMC5" s="69"/>
      <c r="EMD5" s="69"/>
      <c r="EME5" s="69"/>
      <c r="EMF5" s="69"/>
      <c r="EMG5" s="69"/>
      <c r="EMH5" s="69"/>
      <c r="EMI5" s="69"/>
      <c r="EMJ5" s="69"/>
      <c r="EMK5" s="69"/>
      <c r="EML5" s="69"/>
      <c r="EMM5" s="69"/>
      <c r="EMN5" s="69"/>
      <c r="EMO5" s="69"/>
      <c r="EMP5" s="69"/>
      <c r="EMQ5" s="69"/>
      <c r="EMR5" s="69"/>
      <c r="EMS5" s="69"/>
      <c r="EMT5" s="69"/>
      <c r="EMU5" s="69"/>
      <c r="EMV5" s="69"/>
      <c r="EMW5" s="69"/>
      <c r="EMX5" s="69"/>
      <c r="EMY5" s="69"/>
      <c r="EMZ5" s="69"/>
      <c r="ENA5" s="69"/>
      <c r="ENB5" s="69"/>
      <c r="ENC5" s="69"/>
      <c r="END5" s="69"/>
      <c r="ENE5" s="69"/>
      <c r="ENF5" s="69"/>
      <c r="ENG5" s="69"/>
      <c r="ENH5" s="69"/>
      <c r="ENI5" s="69"/>
      <c r="ENJ5" s="69"/>
      <c r="ENK5" s="69"/>
      <c r="ENL5" s="69"/>
      <c r="ENM5" s="69"/>
      <c r="ENN5" s="69"/>
      <c r="ENO5" s="69"/>
      <c r="ENP5" s="69"/>
      <c r="ENQ5" s="69"/>
      <c r="ENR5" s="69"/>
      <c r="ENS5" s="69"/>
      <c r="ENT5" s="69"/>
      <c r="ENU5" s="69"/>
      <c r="ENV5" s="69"/>
      <c r="ENW5" s="69"/>
      <c r="ENX5" s="69"/>
      <c r="ENY5" s="69"/>
      <c r="ENZ5" s="69"/>
      <c r="EOA5" s="69"/>
      <c r="EOB5" s="69"/>
      <c r="EOC5" s="69"/>
      <c r="EOD5" s="69"/>
      <c r="EOE5" s="69"/>
      <c r="EOF5" s="69"/>
      <c r="EOG5" s="69"/>
      <c r="EOH5" s="69"/>
      <c r="EOI5" s="69"/>
      <c r="EOJ5" s="69"/>
      <c r="EOK5" s="69"/>
      <c r="EOL5" s="69"/>
      <c r="EOM5" s="69"/>
      <c r="EON5" s="69"/>
      <c r="EOO5" s="69"/>
      <c r="EOP5" s="69"/>
      <c r="EOQ5" s="69"/>
      <c r="EOR5" s="69"/>
      <c r="EOS5" s="69"/>
      <c r="EOT5" s="69"/>
      <c r="EOU5" s="69"/>
      <c r="EOV5" s="69"/>
      <c r="EOW5" s="69"/>
      <c r="EOX5" s="69"/>
      <c r="EOY5" s="69"/>
      <c r="EOZ5" s="69"/>
      <c r="EPA5" s="69"/>
      <c r="EPB5" s="69"/>
      <c r="EPC5" s="69"/>
      <c r="EPD5" s="69"/>
      <c r="EPE5" s="69"/>
      <c r="EPF5" s="69"/>
      <c r="EPG5" s="69"/>
      <c r="EPH5" s="69"/>
      <c r="EPI5" s="69"/>
      <c r="EPJ5" s="69"/>
      <c r="EPK5" s="69"/>
      <c r="EPL5" s="69"/>
      <c r="EPM5" s="69"/>
      <c r="EPN5" s="69"/>
      <c r="EPO5" s="69"/>
      <c r="EPP5" s="69"/>
      <c r="EPQ5" s="69"/>
      <c r="EPR5" s="69"/>
      <c r="EPS5" s="69"/>
      <c r="EPT5" s="69"/>
      <c r="EPU5" s="69"/>
      <c r="EPV5" s="69"/>
      <c r="EPW5" s="69"/>
      <c r="EPX5" s="69"/>
      <c r="EPY5" s="69"/>
      <c r="EPZ5" s="69"/>
      <c r="EQA5" s="69"/>
      <c r="EQB5" s="69"/>
      <c r="EQC5" s="69"/>
      <c r="EQD5" s="69"/>
      <c r="EQE5" s="69"/>
      <c r="EQF5" s="69"/>
      <c r="EQG5" s="69"/>
      <c r="EQH5" s="69"/>
      <c r="EQI5" s="69"/>
      <c r="EQJ5" s="69"/>
      <c r="EQK5" s="69"/>
      <c r="EQL5" s="69"/>
      <c r="EQM5" s="69"/>
      <c r="EQN5" s="69"/>
      <c r="EQO5" s="69"/>
      <c r="EQP5" s="69"/>
      <c r="EQQ5" s="69"/>
      <c r="EQR5" s="69"/>
      <c r="EQS5" s="69"/>
      <c r="EQT5" s="69"/>
      <c r="EQU5" s="69"/>
      <c r="EQV5" s="69"/>
      <c r="EQW5" s="69"/>
      <c r="EQX5" s="69"/>
      <c r="EQY5" s="69"/>
      <c r="EQZ5" s="69"/>
      <c r="ERA5" s="69"/>
      <c r="ERB5" s="69"/>
      <c r="ERC5" s="69"/>
      <c r="ERD5" s="69"/>
      <c r="ERE5" s="69"/>
      <c r="ERF5" s="69"/>
      <c r="ERG5" s="69"/>
      <c r="ERH5" s="69"/>
      <c r="ERI5" s="69"/>
      <c r="ERJ5" s="69"/>
      <c r="ERK5" s="69"/>
      <c r="ERL5" s="69"/>
      <c r="ERM5" s="69"/>
      <c r="ERN5" s="69"/>
      <c r="ERO5" s="69"/>
      <c r="ERP5" s="69"/>
      <c r="ERQ5" s="69"/>
      <c r="ERR5" s="69"/>
      <c r="ERS5" s="69"/>
      <c r="ERT5" s="69"/>
      <c r="ERU5" s="69"/>
      <c r="ERV5" s="69"/>
      <c r="ERW5" s="69"/>
      <c r="ERX5" s="69"/>
      <c r="ERY5" s="69"/>
      <c r="ERZ5" s="69"/>
      <c r="ESA5" s="69"/>
      <c r="ESB5" s="69"/>
      <c r="ESC5" s="69"/>
      <c r="ESD5" s="69"/>
      <c r="ESE5" s="69"/>
      <c r="ESF5" s="69"/>
      <c r="ESG5" s="69"/>
      <c r="ESH5" s="69"/>
      <c r="ESI5" s="69"/>
      <c r="ESJ5" s="69"/>
      <c r="ESK5" s="69"/>
      <c r="ESL5" s="69"/>
      <c r="ESM5" s="69"/>
      <c r="ESN5" s="69"/>
      <c r="ESO5" s="69"/>
      <c r="ESP5" s="69"/>
      <c r="ESQ5" s="69"/>
      <c r="ESR5" s="69"/>
      <c r="ESS5" s="69"/>
      <c r="EST5" s="69"/>
      <c r="ESU5" s="69"/>
      <c r="ESV5" s="69"/>
      <c r="ESW5" s="69"/>
      <c r="ESX5" s="69"/>
      <c r="ESY5" s="69"/>
      <c r="ESZ5" s="69"/>
      <c r="ETA5" s="69"/>
      <c r="ETB5" s="69"/>
      <c r="ETC5" s="69"/>
      <c r="ETD5" s="69"/>
      <c r="ETE5" s="69"/>
      <c r="ETF5" s="69"/>
      <c r="ETG5" s="69"/>
      <c r="ETH5" s="69"/>
      <c r="ETI5" s="69"/>
      <c r="ETJ5" s="69"/>
      <c r="ETK5" s="69"/>
      <c r="ETL5" s="69"/>
      <c r="ETM5" s="69"/>
      <c r="ETN5" s="69"/>
      <c r="ETO5" s="69"/>
      <c r="ETP5" s="69"/>
      <c r="ETQ5" s="69"/>
      <c r="ETR5" s="69"/>
      <c r="ETS5" s="69"/>
      <c r="ETT5" s="69"/>
      <c r="ETU5" s="69"/>
      <c r="ETV5" s="69"/>
      <c r="ETW5" s="69"/>
      <c r="ETX5" s="69"/>
      <c r="ETY5" s="69"/>
      <c r="ETZ5" s="69"/>
      <c r="EUA5" s="69"/>
      <c r="EUB5" s="69"/>
      <c r="EUC5" s="69"/>
      <c r="EUD5" s="69"/>
      <c r="EUE5" s="69"/>
      <c r="EUF5" s="69"/>
      <c r="EUG5" s="69"/>
      <c r="EUH5" s="69"/>
      <c r="EUI5" s="69"/>
      <c r="EUJ5" s="69"/>
      <c r="EUK5" s="69"/>
      <c r="EUL5" s="69"/>
      <c r="EUM5" s="69"/>
      <c r="EUN5" s="69"/>
      <c r="EUO5" s="69"/>
      <c r="EUP5" s="69"/>
      <c r="EUQ5" s="69"/>
      <c r="EUR5" s="69"/>
      <c r="EUS5" s="69"/>
      <c r="EUT5" s="69"/>
      <c r="EUU5" s="69"/>
      <c r="EUV5" s="69"/>
      <c r="EUW5" s="69"/>
      <c r="EUX5" s="69"/>
      <c r="EUY5" s="69"/>
      <c r="EUZ5" s="69"/>
      <c r="EVA5" s="69"/>
      <c r="EVB5" s="69"/>
      <c r="EVC5" s="69"/>
      <c r="EVD5" s="69"/>
      <c r="EVE5" s="69"/>
      <c r="EVF5" s="69"/>
      <c r="EVG5" s="69"/>
      <c r="EVH5" s="69"/>
      <c r="EVI5" s="69"/>
      <c r="EVJ5" s="69"/>
      <c r="EVK5" s="69"/>
      <c r="EVL5" s="69"/>
      <c r="EVM5" s="69"/>
      <c r="EVN5" s="69"/>
      <c r="EVO5" s="69"/>
      <c r="EVP5" s="69"/>
      <c r="EVQ5" s="69"/>
      <c r="EVR5" s="69"/>
      <c r="EVS5" s="69"/>
      <c r="EVT5" s="69"/>
      <c r="EVU5" s="69"/>
      <c r="EVV5" s="69"/>
      <c r="EVW5" s="69"/>
      <c r="EVX5" s="69"/>
      <c r="EVY5" s="69"/>
      <c r="EVZ5" s="69"/>
      <c r="EWA5" s="69"/>
      <c r="EWB5" s="69"/>
      <c r="EWC5" s="69"/>
      <c r="EWD5" s="69"/>
      <c r="EWE5" s="69"/>
      <c r="EWF5" s="69"/>
      <c r="EWG5" s="69"/>
      <c r="EWH5" s="69"/>
      <c r="EWI5" s="69"/>
      <c r="EWJ5" s="69"/>
      <c r="EWK5" s="69"/>
      <c r="EWL5" s="69"/>
      <c r="EWM5" s="69"/>
      <c r="EWN5" s="69"/>
      <c r="EWO5" s="69"/>
      <c r="EWP5" s="69"/>
      <c r="EWQ5" s="69"/>
      <c r="EWR5" s="69"/>
      <c r="EWS5" s="69"/>
      <c r="EWT5" s="69"/>
      <c r="EWU5" s="69"/>
      <c r="EWV5" s="69"/>
      <c r="EWW5" s="69"/>
      <c r="EWX5" s="69"/>
      <c r="EWY5" s="69"/>
      <c r="EWZ5" s="69"/>
      <c r="EXA5" s="69"/>
      <c r="EXB5" s="69"/>
      <c r="EXC5" s="69"/>
      <c r="EXD5" s="69"/>
      <c r="EXE5" s="69"/>
      <c r="EXF5" s="69"/>
      <c r="EXG5" s="69"/>
      <c r="EXH5" s="69"/>
      <c r="EXI5" s="69"/>
      <c r="EXJ5" s="69"/>
      <c r="EXK5" s="69"/>
      <c r="EXL5" s="69"/>
      <c r="EXM5" s="69"/>
      <c r="EXN5" s="69"/>
      <c r="EXO5" s="69"/>
      <c r="EXP5" s="69"/>
      <c r="EXQ5" s="69"/>
      <c r="EXR5" s="69"/>
      <c r="EXS5" s="69"/>
      <c r="EXT5" s="69"/>
      <c r="EXU5" s="69"/>
      <c r="EXV5" s="69"/>
      <c r="EXW5" s="69"/>
      <c r="EXX5" s="69"/>
      <c r="EXY5" s="69"/>
      <c r="EXZ5" s="69"/>
      <c r="EYA5" s="69"/>
      <c r="EYB5" s="69"/>
      <c r="EYC5" s="69"/>
      <c r="EYD5" s="69"/>
      <c r="EYE5" s="69"/>
      <c r="EYF5" s="69"/>
      <c r="EYG5" s="69"/>
      <c r="EYH5" s="69"/>
      <c r="EYI5" s="69"/>
      <c r="EYJ5" s="69"/>
      <c r="EYK5" s="69"/>
      <c r="EYL5" s="69"/>
      <c r="EYM5" s="69"/>
      <c r="EYN5" s="69"/>
      <c r="EYO5" s="69"/>
      <c r="EYP5" s="69"/>
      <c r="EYQ5" s="69"/>
      <c r="EYR5" s="69"/>
      <c r="EYS5" s="69"/>
      <c r="EYT5" s="69"/>
      <c r="EYU5" s="69"/>
      <c r="EYV5" s="69"/>
      <c r="EYW5" s="69"/>
      <c r="EYX5" s="69"/>
      <c r="EYY5" s="69"/>
      <c r="EYZ5" s="69"/>
      <c r="EZA5" s="69"/>
      <c r="EZB5" s="69"/>
      <c r="EZC5" s="69"/>
      <c r="EZD5" s="69"/>
      <c r="EZE5" s="69"/>
      <c r="EZF5" s="69"/>
      <c r="EZG5" s="69"/>
      <c r="EZH5" s="69"/>
      <c r="EZI5" s="69"/>
      <c r="EZJ5" s="69"/>
      <c r="EZK5" s="69"/>
      <c r="EZL5" s="69"/>
      <c r="EZM5" s="69"/>
      <c r="EZN5" s="69"/>
      <c r="EZO5" s="69"/>
      <c r="EZP5" s="69"/>
      <c r="EZQ5" s="69"/>
      <c r="EZR5" s="69"/>
      <c r="EZS5" s="69"/>
      <c r="EZT5" s="69"/>
      <c r="EZU5" s="69"/>
      <c r="EZV5" s="69"/>
      <c r="EZW5" s="69"/>
      <c r="EZX5" s="69"/>
      <c r="EZY5" s="69"/>
      <c r="EZZ5" s="69"/>
      <c r="FAA5" s="69"/>
      <c r="FAB5" s="69"/>
      <c r="FAC5" s="69"/>
      <c r="FAD5" s="69"/>
      <c r="FAE5" s="69"/>
      <c r="FAF5" s="69"/>
      <c r="FAG5" s="69"/>
      <c r="FAH5" s="69"/>
      <c r="FAI5" s="69"/>
      <c r="FAJ5" s="69"/>
      <c r="FAK5" s="69"/>
      <c r="FAL5" s="69"/>
      <c r="FAM5" s="69"/>
      <c r="FAN5" s="69"/>
      <c r="FAO5" s="69"/>
      <c r="FAP5" s="69"/>
      <c r="FAQ5" s="69"/>
      <c r="FAR5" s="69"/>
      <c r="FAS5" s="69"/>
      <c r="FAT5" s="69"/>
      <c r="FAU5" s="69"/>
      <c r="FAV5" s="69"/>
      <c r="FAW5" s="69"/>
      <c r="FAX5" s="69"/>
      <c r="FAY5" s="69"/>
      <c r="FAZ5" s="69"/>
      <c r="FBA5" s="69"/>
      <c r="FBB5" s="69"/>
      <c r="FBC5" s="69"/>
      <c r="FBD5" s="69"/>
      <c r="FBE5" s="69"/>
      <c r="FBF5" s="69"/>
      <c r="FBG5" s="69"/>
      <c r="FBH5" s="69"/>
      <c r="FBI5" s="69"/>
      <c r="FBJ5" s="69"/>
      <c r="FBK5" s="69"/>
      <c r="FBL5" s="69"/>
      <c r="FBM5" s="69"/>
      <c r="FBN5" s="69"/>
      <c r="FBO5" s="69"/>
      <c r="FBP5" s="69"/>
      <c r="FBQ5" s="69"/>
      <c r="FBR5" s="69"/>
      <c r="FBS5" s="69"/>
      <c r="FBT5" s="69"/>
      <c r="FBU5" s="69"/>
      <c r="FBV5" s="69"/>
      <c r="FBW5" s="69"/>
      <c r="FBX5" s="69"/>
      <c r="FBY5" s="69"/>
      <c r="FBZ5" s="69"/>
      <c r="FCA5" s="69"/>
      <c r="FCB5" s="69"/>
      <c r="FCC5" s="69"/>
      <c r="FCD5" s="69"/>
      <c r="FCE5" s="69"/>
      <c r="FCF5" s="69"/>
      <c r="FCG5" s="69"/>
      <c r="FCH5" s="69"/>
      <c r="FCI5" s="69"/>
      <c r="FCJ5" s="69"/>
      <c r="FCK5" s="69"/>
      <c r="FCL5" s="69"/>
      <c r="FCM5" s="69"/>
      <c r="FCN5" s="69"/>
      <c r="FCO5" s="69"/>
      <c r="FCP5" s="69"/>
      <c r="FCQ5" s="69"/>
      <c r="FCR5" s="69"/>
      <c r="FCS5" s="69"/>
      <c r="FCT5" s="69"/>
      <c r="FCU5" s="69"/>
      <c r="FCV5" s="69"/>
      <c r="FCW5" s="69"/>
      <c r="FCX5" s="69"/>
      <c r="FCY5" s="69"/>
      <c r="FCZ5" s="69"/>
      <c r="FDA5" s="69"/>
      <c r="FDB5" s="69"/>
      <c r="FDC5" s="69"/>
      <c r="FDD5" s="69"/>
      <c r="FDE5" s="69"/>
      <c r="FDF5" s="69"/>
      <c r="FDG5" s="69"/>
      <c r="FDH5" s="69"/>
      <c r="FDI5" s="69"/>
      <c r="FDJ5" s="69"/>
      <c r="FDK5" s="69"/>
      <c r="FDL5" s="69"/>
      <c r="FDM5" s="69"/>
      <c r="FDN5" s="69"/>
      <c r="FDO5" s="69"/>
      <c r="FDP5" s="69"/>
      <c r="FDQ5" s="69"/>
      <c r="FDR5" s="69"/>
      <c r="FDS5" s="69"/>
      <c r="FDT5" s="69"/>
      <c r="FDU5" s="69"/>
      <c r="FDV5" s="69"/>
      <c r="FDW5" s="69"/>
      <c r="FDX5" s="69"/>
      <c r="FDY5" s="69"/>
      <c r="FDZ5" s="69"/>
      <c r="FEA5" s="69"/>
      <c r="FEB5" s="69"/>
      <c r="FEC5" s="69"/>
      <c r="FED5" s="69"/>
      <c r="FEE5" s="69"/>
      <c r="FEF5" s="69"/>
      <c r="FEG5" s="69"/>
      <c r="FEH5" s="69"/>
      <c r="FEI5" s="69"/>
      <c r="FEJ5" s="69"/>
      <c r="FEK5" s="69"/>
      <c r="FEL5" s="69"/>
      <c r="FEM5" s="69"/>
      <c r="FEN5" s="69"/>
      <c r="FEO5" s="69"/>
      <c r="FEP5" s="69"/>
      <c r="FEQ5" s="69"/>
      <c r="FER5" s="69"/>
      <c r="FES5" s="69"/>
      <c r="FET5" s="69"/>
      <c r="FEU5" s="69"/>
      <c r="FEV5" s="69"/>
      <c r="FEW5" s="69"/>
      <c r="FEX5" s="69"/>
      <c r="FEY5" s="69"/>
      <c r="FEZ5" s="69"/>
      <c r="FFA5" s="69"/>
      <c r="FFB5" s="69"/>
      <c r="FFC5" s="69"/>
      <c r="FFD5" s="69"/>
      <c r="FFE5" s="69"/>
      <c r="FFF5" s="69"/>
      <c r="FFG5" s="69"/>
      <c r="FFH5" s="69"/>
      <c r="FFI5" s="69"/>
      <c r="FFJ5" s="69"/>
      <c r="FFK5" s="69"/>
      <c r="FFL5" s="69"/>
      <c r="FFM5" s="69"/>
      <c r="FFN5" s="69"/>
      <c r="FFO5" s="69"/>
      <c r="FFP5" s="69"/>
      <c r="FFQ5" s="69"/>
      <c r="FFR5" s="69"/>
      <c r="FFS5" s="69"/>
      <c r="FFT5" s="69"/>
      <c r="FFU5" s="69"/>
      <c r="FFV5" s="69"/>
      <c r="FFW5" s="69"/>
      <c r="FFX5" s="69"/>
      <c r="FFY5" s="69"/>
      <c r="FFZ5" s="69"/>
      <c r="FGA5" s="69"/>
      <c r="FGB5" s="69"/>
      <c r="FGC5" s="69"/>
      <c r="FGD5" s="69"/>
      <c r="FGE5" s="69"/>
      <c r="FGF5" s="69"/>
      <c r="FGG5" s="69"/>
      <c r="FGH5" s="69"/>
      <c r="FGI5" s="69"/>
      <c r="FGJ5" s="69"/>
      <c r="FGK5" s="69"/>
      <c r="FGL5" s="69"/>
      <c r="FGM5" s="69"/>
      <c r="FGN5" s="69"/>
      <c r="FGO5" s="69"/>
      <c r="FGP5" s="69"/>
      <c r="FGQ5" s="69"/>
      <c r="FGR5" s="69"/>
      <c r="FGS5" s="69"/>
      <c r="FGT5" s="69"/>
      <c r="FGU5" s="69"/>
      <c r="FGV5" s="69"/>
      <c r="FGW5" s="69"/>
      <c r="FGX5" s="69"/>
      <c r="FGY5" s="69"/>
      <c r="FGZ5" s="69"/>
      <c r="FHA5" s="69"/>
      <c r="FHB5" s="69"/>
      <c r="FHC5" s="69"/>
      <c r="FHD5" s="69"/>
      <c r="FHE5" s="69"/>
      <c r="FHF5" s="69"/>
      <c r="FHG5" s="69"/>
      <c r="FHH5" s="69"/>
      <c r="FHI5" s="69"/>
      <c r="FHJ5" s="69"/>
      <c r="FHK5" s="69"/>
      <c r="FHL5" s="69"/>
      <c r="FHM5" s="69"/>
      <c r="FHN5" s="69"/>
      <c r="FHO5" s="69"/>
      <c r="FHP5" s="69"/>
      <c r="FHQ5" s="69"/>
      <c r="FHR5" s="69"/>
      <c r="FHS5" s="69"/>
      <c r="FHT5" s="69"/>
      <c r="FHU5" s="69"/>
      <c r="FHV5" s="69"/>
      <c r="FHW5" s="69"/>
      <c r="FHX5" s="69"/>
      <c r="FHY5" s="69"/>
      <c r="FHZ5" s="69"/>
      <c r="FIA5" s="69"/>
      <c r="FIB5" s="69"/>
      <c r="FIC5" s="69"/>
      <c r="FID5" s="69"/>
      <c r="FIE5" s="69"/>
      <c r="FIF5" s="69"/>
      <c r="FIG5" s="69"/>
      <c r="FIH5" s="69"/>
      <c r="FII5" s="69"/>
      <c r="FIJ5" s="69"/>
      <c r="FIK5" s="69"/>
      <c r="FIL5" s="69"/>
      <c r="FIM5" s="69"/>
      <c r="FIN5" s="69"/>
      <c r="FIO5" s="69"/>
      <c r="FIP5" s="69"/>
      <c r="FIQ5" s="69"/>
      <c r="FIR5" s="69"/>
      <c r="FIS5" s="69"/>
      <c r="FIT5" s="69"/>
      <c r="FIU5" s="69"/>
      <c r="FIV5" s="69"/>
      <c r="FIW5" s="69"/>
      <c r="FIX5" s="69"/>
      <c r="FIY5" s="69"/>
      <c r="FIZ5" s="69"/>
      <c r="FJA5" s="69"/>
      <c r="FJB5" s="69"/>
      <c r="FJC5" s="69"/>
      <c r="FJD5" s="69"/>
      <c r="FJE5" s="69"/>
      <c r="FJF5" s="69"/>
      <c r="FJG5" s="69"/>
      <c r="FJH5" s="69"/>
      <c r="FJI5" s="69"/>
      <c r="FJJ5" s="69"/>
      <c r="FJK5" s="69"/>
      <c r="FJL5" s="69"/>
      <c r="FJM5" s="69"/>
      <c r="FJN5" s="69"/>
      <c r="FJO5" s="69"/>
      <c r="FJP5" s="69"/>
      <c r="FJQ5" s="69"/>
      <c r="FJR5" s="69"/>
      <c r="FJS5" s="69"/>
      <c r="FJT5" s="69"/>
      <c r="FJU5" s="69"/>
      <c r="FJV5" s="69"/>
      <c r="FJW5" s="69"/>
      <c r="FJX5" s="69"/>
      <c r="FJY5" s="69"/>
      <c r="FJZ5" s="69"/>
      <c r="FKA5" s="69"/>
      <c r="FKB5" s="69"/>
      <c r="FKC5" s="69"/>
      <c r="FKD5" s="69"/>
      <c r="FKE5" s="69"/>
      <c r="FKF5" s="69"/>
      <c r="FKG5" s="69"/>
      <c r="FKH5" s="69"/>
      <c r="FKI5" s="69"/>
      <c r="FKJ5" s="69"/>
      <c r="FKK5" s="69"/>
      <c r="FKL5" s="69"/>
      <c r="FKM5" s="69"/>
      <c r="FKN5" s="69"/>
      <c r="FKO5" s="69"/>
      <c r="FKP5" s="69"/>
      <c r="FKQ5" s="69"/>
      <c r="FKR5" s="69"/>
      <c r="FKS5" s="69"/>
      <c r="FKT5" s="69"/>
      <c r="FKU5" s="69"/>
      <c r="FKV5" s="69"/>
      <c r="FKW5" s="69"/>
      <c r="FKX5" s="69"/>
      <c r="FKY5" s="69"/>
      <c r="FKZ5" s="69"/>
      <c r="FLA5" s="69"/>
      <c r="FLB5" s="69"/>
      <c r="FLC5" s="69"/>
      <c r="FLD5" s="69"/>
      <c r="FLE5" s="69"/>
      <c r="FLF5" s="69"/>
      <c r="FLG5" s="69"/>
      <c r="FLH5" s="69"/>
      <c r="FLI5" s="69"/>
      <c r="FLJ5" s="69"/>
      <c r="FLK5" s="69"/>
      <c r="FLL5" s="69"/>
      <c r="FLM5" s="69"/>
      <c r="FLN5" s="69"/>
      <c r="FLO5" s="69"/>
      <c r="FLP5" s="69"/>
      <c r="FLQ5" s="69"/>
      <c r="FLR5" s="69"/>
      <c r="FLS5" s="69"/>
      <c r="FLT5" s="69"/>
      <c r="FLU5" s="69"/>
      <c r="FLV5" s="69"/>
      <c r="FLW5" s="69"/>
      <c r="FLX5" s="69"/>
      <c r="FLY5" s="69"/>
      <c r="FLZ5" s="69"/>
      <c r="FMA5" s="69"/>
      <c r="FMB5" s="69"/>
      <c r="FMC5" s="69"/>
      <c r="FMD5" s="69"/>
      <c r="FME5" s="69"/>
      <c r="FMF5" s="69"/>
      <c r="FMG5" s="69"/>
      <c r="FMH5" s="69"/>
      <c r="FMI5" s="69"/>
      <c r="FMJ5" s="69"/>
      <c r="FMK5" s="69"/>
      <c r="FML5" s="69"/>
      <c r="FMM5" s="69"/>
      <c r="FMN5" s="69"/>
      <c r="FMO5" s="69"/>
      <c r="FMP5" s="69"/>
      <c r="FMQ5" s="69"/>
      <c r="FMR5" s="69"/>
      <c r="FMS5" s="69"/>
      <c r="FMT5" s="69"/>
      <c r="FMU5" s="69"/>
      <c r="FMV5" s="69"/>
      <c r="FMW5" s="69"/>
      <c r="FMX5" s="69"/>
      <c r="FMY5" s="69"/>
      <c r="FMZ5" s="69"/>
      <c r="FNA5" s="69"/>
      <c r="FNB5" s="69"/>
      <c r="FNC5" s="69"/>
      <c r="FND5" s="69"/>
      <c r="FNE5" s="69"/>
      <c r="FNF5" s="69"/>
      <c r="FNG5" s="69"/>
      <c r="FNH5" s="69"/>
      <c r="FNI5" s="69"/>
      <c r="FNJ5" s="69"/>
      <c r="FNK5" s="69"/>
      <c r="FNL5" s="69"/>
      <c r="FNM5" s="69"/>
      <c r="FNN5" s="69"/>
      <c r="FNO5" s="69"/>
      <c r="FNP5" s="69"/>
      <c r="FNQ5" s="69"/>
      <c r="FNR5" s="69"/>
      <c r="FNS5" s="69"/>
      <c r="FNT5" s="69"/>
      <c r="FNU5" s="69"/>
      <c r="FNV5" s="69"/>
      <c r="FNW5" s="69"/>
      <c r="FNX5" s="69"/>
      <c r="FNY5" s="69"/>
      <c r="FNZ5" s="69"/>
      <c r="FOA5" s="69"/>
      <c r="FOB5" s="69"/>
      <c r="FOC5" s="69"/>
      <c r="FOD5" s="69"/>
      <c r="FOE5" s="69"/>
      <c r="FOF5" s="69"/>
      <c r="FOG5" s="69"/>
      <c r="FOH5" s="69"/>
      <c r="FOI5" s="69"/>
      <c r="FOJ5" s="69"/>
      <c r="FOK5" s="69"/>
      <c r="FOL5" s="69"/>
      <c r="FOM5" s="69"/>
      <c r="FON5" s="69"/>
      <c r="FOO5" s="69"/>
      <c r="FOP5" s="69"/>
      <c r="FOQ5" s="69"/>
      <c r="FOR5" s="69"/>
      <c r="FOS5" s="69"/>
      <c r="FOT5" s="69"/>
      <c r="FOU5" s="69"/>
      <c r="FOV5" s="69"/>
      <c r="FOW5" s="69"/>
      <c r="FOX5" s="69"/>
      <c r="FOY5" s="69"/>
      <c r="FOZ5" s="69"/>
      <c r="FPA5" s="69"/>
      <c r="FPB5" s="69"/>
      <c r="FPC5" s="69"/>
      <c r="FPD5" s="69"/>
      <c r="FPE5" s="69"/>
      <c r="FPF5" s="69"/>
      <c r="FPG5" s="69"/>
      <c r="FPH5" s="69"/>
      <c r="FPI5" s="69"/>
      <c r="FPJ5" s="69"/>
      <c r="FPK5" s="69"/>
      <c r="FPL5" s="69"/>
      <c r="FPM5" s="69"/>
      <c r="FPN5" s="69"/>
      <c r="FPO5" s="69"/>
      <c r="FPP5" s="69"/>
      <c r="FPQ5" s="69"/>
      <c r="FPR5" s="69"/>
      <c r="FPS5" s="69"/>
      <c r="FPT5" s="69"/>
      <c r="FPU5" s="69"/>
      <c r="FPV5" s="69"/>
      <c r="FPW5" s="69"/>
      <c r="FPX5" s="69"/>
      <c r="FPY5" s="69"/>
      <c r="FPZ5" s="69"/>
      <c r="FQA5" s="69"/>
      <c r="FQB5" s="69"/>
      <c r="FQC5" s="69"/>
      <c r="FQD5" s="69"/>
      <c r="FQE5" s="69"/>
      <c r="FQF5" s="69"/>
      <c r="FQG5" s="69"/>
      <c r="FQH5" s="69"/>
      <c r="FQI5" s="69"/>
      <c r="FQJ5" s="69"/>
      <c r="FQK5" s="69"/>
      <c r="FQL5" s="69"/>
      <c r="FQM5" s="69"/>
      <c r="FQN5" s="69"/>
      <c r="FQO5" s="69"/>
      <c r="FQP5" s="69"/>
      <c r="FQQ5" s="69"/>
      <c r="FQR5" s="69"/>
      <c r="FQS5" s="69"/>
      <c r="FQT5" s="69"/>
      <c r="FQU5" s="69"/>
      <c r="FQV5" s="69"/>
      <c r="FQW5" s="69"/>
      <c r="FQX5" s="69"/>
      <c r="FQY5" s="69"/>
      <c r="FQZ5" s="69"/>
      <c r="FRA5" s="69"/>
      <c r="FRB5" s="69"/>
      <c r="FRC5" s="69"/>
      <c r="FRD5" s="69"/>
      <c r="FRE5" s="69"/>
      <c r="FRF5" s="69"/>
      <c r="FRG5" s="69"/>
      <c r="FRH5" s="69"/>
      <c r="FRI5" s="69"/>
      <c r="FRJ5" s="69"/>
      <c r="FRK5" s="69"/>
      <c r="FRL5" s="69"/>
      <c r="FRM5" s="69"/>
      <c r="FRN5" s="69"/>
      <c r="FRO5" s="69"/>
      <c r="FRP5" s="69"/>
      <c r="FRQ5" s="69"/>
      <c r="FRR5" s="69"/>
      <c r="FRS5" s="69"/>
      <c r="FRT5" s="69"/>
      <c r="FRU5" s="69"/>
      <c r="FRV5" s="69"/>
      <c r="FRW5" s="69"/>
      <c r="FRX5" s="69"/>
      <c r="FRY5" s="69"/>
      <c r="FRZ5" s="69"/>
      <c r="FSA5" s="69"/>
      <c r="FSB5" s="69"/>
      <c r="FSC5" s="69"/>
      <c r="FSD5" s="69"/>
      <c r="FSE5" s="69"/>
      <c r="FSF5" s="69"/>
      <c r="FSG5" s="69"/>
      <c r="FSH5" s="69"/>
      <c r="FSI5" s="69"/>
      <c r="FSJ5" s="69"/>
      <c r="FSK5" s="69"/>
      <c r="FSL5" s="69"/>
      <c r="FSM5" s="69"/>
      <c r="FSN5" s="69"/>
      <c r="FSO5" s="69"/>
      <c r="FSP5" s="69"/>
      <c r="FSQ5" s="69"/>
      <c r="FSR5" s="69"/>
      <c r="FSS5" s="69"/>
      <c r="FST5" s="69"/>
      <c r="FSU5" s="69"/>
      <c r="FSV5" s="69"/>
      <c r="FSW5" s="69"/>
      <c r="FSX5" s="69"/>
      <c r="FSY5" s="69"/>
      <c r="FSZ5" s="69"/>
      <c r="FTA5" s="69"/>
      <c r="FTB5" s="69"/>
      <c r="FTC5" s="69"/>
      <c r="FTD5" s="69"/>
      <c r="FTE5" s="69"/>
      <c r="FTF5" s="69"/>
      <c r="FTG5" s="69"/>
      <c r="FTH5" s="69"/>
      <c r="FTI5" s="69"/>
      <c r="FTJ5" s="69"/>
      <c r="FTK5" s="69"/>
      <c r="FTL5" s="69"/>
      <c r="FTM5" s="69"/>
      <c r="FTN5" s="69"/>
      <c r="FTO5" s="69"/>
      <c r="FTP5" s="69"/>
      <c r="FTQ5" s="69"/>
      <c r="FTR5" s="69"/>
      <c r="FTS5" s="69"/>
      <c r="FTT5" s="69"/>
      <c r="FTU5" s="69"/>
      <c r="FTV5" s="69"/>
      <c r="FTW5" s="69"/>
      <c r="FTX5" s="69"/>
      <c r="FTY5" s="69"/>
      <c r="FTZ5" s="69"/>
      <c r="FUA5" s="69"/>
      <c r="FUB5" s="69"/>
      <c r="FUC5" s="69"/>
      <c r="FUD5" s="69"/>
      <c r="FUE5" s="69"/>
      <c r="FUF5" s="69"/>
      <c r="FUG5" s="69"/>
      <c r="FUH5" s="69"/>
      <c r="FUI5" s="69"/>
      <c r="FUJ5" s="69"/>
      <c r="FUK5" s="69"/>
      <c r="FUL5" s="69"/>
      <c r="FUM5" s="69"/>
      <c r="FUN5" s="69"/>
      <c r="FUO5" s="69"/>
      <c r="FUP5" s="69"/>
      <c r="FUQ5" s="69"/>
      <c r="FUR5" s="69"/>
      <c r="FUS5" s="69"/>
      <c r="FUT5" s="69"/>
      <c r="FUU5" s="69"/>
      <c r="FUV5" s="69"/>
      <c r="FUW5" s="69"/>
      <c r="FUX5" s="69"/>
      <c r="FUY5" s="69"/>
      <c r="FUZ5" s="69"/>
      <c r="FVA5" s="69"/>
      <c r="FVB5" s="69"/>
      <c r="FVC5" s="69"/>
      <c r="FVD5" s="69"/>
      <c r="FVE5" s="69"/>
      <c r="FVF5" s="69"/>
      <c r="FVG5" s="69"/>
      <c r="FVH5" s="69"/>
      <c r="FVI5" s="69"/>
      <c r="FVJ5" s="69"/>
      <c r="FVK5" s="69"/>
      <c r="FVL5" s="69"/>
      <c r="FVM5" s="69"/>
      <c r="FVN5" s="69"/>
      <c r="FVO5" s="69"/>
      <c r="FVP5" s="69"/>
      <c r="FVQ5" s="69"/>
      <c r="FVR5" s="69"/>
      <c r="FVS5" s="69"/>
      <c r="FVT5" s="69"/>
      <c r="FVU5" s="69"/>
      <c r="FVV5" s="69"/>
      <c r="FVW5" s="69"/>
      <c r="FVX5" s="69"/>
      <c r="FVY5" s="69"/>
      <c r="FVZ5" s="69"/>
      <c r="FWA5" s="69"/>
      <c r="FWB5" s="69"/>
      <c r="FWC5" s="69"/>
      <c r="FWD5" s="69"/>
      <c r="FWE5" s="69"/>
      <c r="FWF5" s="69"/>
      <c r="FWG5" s="69"/>
      <c r="FWH5" s="69"/>
      <c r="FWI5" s="69"/>
      <c r="FWJ5" s="69"/>
      <c r="FWK5" s="69"/>
      <c r="FWL5" s="69"/>
      <c r="FWM5" s="69"/>
      <c r="FWN5" s="69"/>
      <c r="FWO5" s="69"/>
      <c r="FWP5" s="69"/>
      <c r="FWQ5" s="69"/>
      <c r="FWR5" s="69"/>
      <c r="FWS5" s="69"/>
      <c r="FWT5" s="69"/>
      <c r="FWU5" s="69"/>
      <c r="FWV5" s="69"/>
      <c r="FWW5" s="69"/>
      <c r="FWX5" s="69"/>
      <c r="FWY5" s="69"/>
      <c r="FWZ5" s="69"/>
      <c r="FXA5" s="69"/>
      <c r="FXB5" s="69"/>
      <c r="FXC5" s="69"/>
      <c r="FXD5" s="69"/>
      <c r="FXE5" s="69"/>
      <c r="FXF5" s="69"/>
      <c r="FXG5" s="69"/>
      <c r="FXH5" s="69"/>
      <c r="FXI5" s="69"/>
      <c r="FXJ5" s="69"/>
      <c r="FXK5" s="69"/>
      <c r="FXL5" s="69"/>
      <c r="FXM5" s="69"/>
      <c r="FXN5" s="69"/>
      <c r="FXO5" s="69"/>
      <c r="FXP5" s="69"/>
      <c r="FXQ5" s="69"/>
      <c r="FXR5" s="69"/>
      <c r="FXS5" s="69"/>
      <c r="FXT5" s="69"/>
      <c r="FXU5" s="69"/>
      <c r="FXV5" s="69"/>
      <c r="FXW5" s="69"/>
      <c r="FXX5" s="69"/>
      <c r="FXY5" s="69"/>
      <c r="FXZ5" s="69"/>
      <c r="FYA5" s="69"/>
      <c r="FYB5" s="69"/>
      <c r="FYC5" s="69"/>
      <c r="FYD5" s="69"/>
      <c r="FYE5" s="69"/>
      <c r="FYF5" s="69"/>
      <c r="FYG5" s="69"/>
      <c r="FYH5" s="69"/>
      <c r="FYI5" s="69"/>
      <c r="FYJ5" s="69"/>
      <c r="FYK5" s="69"/>
      <c r="FYL5" s="69"/>
      <c r="FYM5" s="69"/>
      <c r="FYN5" s="69"/>
      <c r="FYO5" s="69"/>
      <c r="FYP5" s="69"/>
      <c r="FYQ5" s="69"/>
      <c r="FYR5" s="69"/>
      <c r="FYS5" s="69"/>
      <c r="FYT5" s="69"/>
      <c r="FYU5" s="69"/>
      <c r="FYV5" s="69"/>
      <c r="FYW5" s="69"/>
      <c r="FYX5" s="69"/>
      <c r="FYY5" s="69"/>
      <c r="FYZ5" s="69"/>
      <c r="FZA5" s="69"/>
      <c r="FZB5" s="69"/>
      <c r="FZC5" s="69"/>
      <c r="FZD5" s="69"/>
      <c r="FZE5" s="69"/>
      <c r="FZF5" s="69"/>
      <c r="FZG5" s="69"/>
      <c r="FZH5" s="69"/>
      <c r="FZI5" s="69"/>
      <c r="FZJ5" s="69"/>
      <c r="FZK5" s="69"/>
      <c r="FZL5" s="69"/>
      <c r="FZM5" s="69"/>
      <c r="FZN5" s="69"/>
      <c r="FZO5" s="69"/>
      <c r="FZP5" s="69"/>
      <c r="FZQ5" s="69"/>
      <c r="FZR5" s="69"/>
      <c r="FZS5" s="69"/>
      <c r="FZT5" s="69"/>
      <c r="FZU5" s="69"/>
      <c r="FZV5" s="69"/>
      <c r="FZW5" s="69"/>
      <c r="FZX5" s="69"/>
      <c r="FZY5" s="69"/>
      <c r="FZZ5" s="69"/>
      <c r="GAA5" s="69"/>
      <c r="GAB5" s="69"/>
      <c r="GAC5" s="69"/>
      <c r="GAD5" s="69"/>
      <c r="GAE5" s="69"/>
      <c r="GAF5" s="69"/>
      <c r="GAG5" s="69"/>
      <c r="GAH5" s="69"/>
      <c r="GAI5" s="69"/>
      <c r="GAJ5" s="69"/>
      <c r="GAK5" s="69"/>
      <c r="GAL5" s="69"/>
      <c r="GAM5" s="69"/>
      <c r="GAN5" s="69"/>
      <c r="GAO5" s="69"/>
      <c r="GAP5" s="69"/>
      <c r="GAQ5" s="69"/>
      <c r="GAR5" s="69"/>
      <c r="GAS5" s="69"/>
      <c r="GAT5" s="69"/>
      <c r="GAU5" s="69"/>
      <c r="GAV5" s="69"/>
      <c r="GAW5" s="69"/>
      <c r="GAX5" s="69"/>
      <c r="GAY5" s="69"/>
      <c r="GAZ5" s="69"/>
      <c r="GBA5" s="69"/>
      <c r="GBB5" s="69"/>
      <c r="GBC5" s="69"/>
      <c r="GBD5" s="69"/>
      <c r="GBE5" s="69"/>
      <c r="GBF5" s="69"/>
      <c r="GBG5" s="69"/>
      <c r="GBH5" s="69"/>
      <c r="GBI5" s="69"/>
      <c r="GBJ5" s="69"/>
      <c r="GBK5" s="69"/>
      <c r="GBL5" s="69"/>
      <c r="GBM5" s="69"/>
      <c r="GBN5" s="69"/>
      <c r="GBO5" s="69"/>
      <c r="GBP5" s="69"/>
      <c r="GBQ5" s="69"/>
      <c r="GBR5" s="69"/>
      <c r="GBS5" s="69"/>
      <c r="GBT5" s="69"/>
      <c r="GBU5" s="69"/>
      <c r="GBV5" s="69"/>
      <c r="GBW5" s="69"/>
      <c r="GBX5" s="69"/>
      <c r="GBY5" s="69"/>
      <c r="GBZ5" s="69"/>
      <c r="GCA5" s="69"/>
      <c r="GCB5" s="69"/>
      <c r="GCC5" s="69"/>
      <c r="GCD5" s="69"/>
      <c r="GCE5" s="69"/>
      <c r="GCF5" s="69"/>
      <c r="GCG5" s="69"/>
      <c r="GCH5" s="69"/>
      <c r="GCI5" s="69"/>
      <c r="GCJ5" s="69"/>
      <c r="GCK5" s="69"/>
      <c r="GCL5" s="69"/>
      <c r="GCM5" s="69"/>
      <c r="GCN5" s="69"/>
      <c r="GCO5" s="69"/>
      <c r="GCP5" s="69"/>
      <c r="GCQ5" s="69"/>
      <c r="GCR5" s="69"/>
      <c r="GCS5" s="69"/>
      <c r="GCT5" s="69"/>
      <c r="GCU5" s="69"/>
      <c r="GCV5" s="69"/>
      <c r="GCW5" s="69"/>
      <c r="GCX5" s="69"/>
      <c r="GCY5" s="69"/>
      <c r="GCZ5" s="69"/>
      <c r="GDA5" s="69"/>
      <c r="GDB5" s="69"/>
      <c r="GDC5" s="69"/>
      <c r="GDD5" s="69"/>
      <c r="GDE5" s="69"/>
      <c r="GDF5" s="69"/>
      <c r="GDG5" s="69"/>
      <c r="GDH5" s="69"/>
      <c r="GDI5" s="69"/>
      <c r="GDJ5" s="69"/>
      <c r="GDK5" s="69"/>
      <c r="GDL5" s="69"/>
      <c r="GDM5" s="69"/>
      <c r="GDN5" s="69"/>
      <c r="GDO5" s="69"/>
      <c r="GDP5" s="69"/>
      <c r="GDQ5" s="69"/>
      <c r="GDR5" s="69"/>
      <c r="GDS5" s="69"/>
      <c r="GDT5" s="69"/>
      <c r="GDU5" s="69"/>
      <c r="GDV5" s="69"/>
      <c r="GDW5" s="69"/>
      <c r="GDX5" s="69"/>
      <c r="GDY5" s="69"/>
      <c r="GDZ5" s="69"/>
      <c r="GEA5" s="69"/>
      <c r="GEB5" s="69"/>
      <c r="GEC5" s="69"/>
      <c r="GED5" s="69"/>
      <c r="GEE5" s="69"/>
      <c r="GEF5" s="69"/>
      <c r="GEG5" s="69"/>
      <c r="GEH5" s="69"/>
      <c r="GEI5" s="69"/>
      <c r="GEJ5" s="69"/>
      <c r="GEK5" s="69"/>
      <c r="GEL5" s="69"/>
      <c r="GEM5" s="69"/>
      <c r="GEN5" s="69"/>
      <c r="GEO5" s="69"/>
      <c r="GEP5" s="69"/>
      <c r="GEQ5" s="69"/>
      <c r="GER5" s="69"/>
      <c r="GES5" s="69"/>
      <c r="GET5" s="69"/>
      <c r="GEU5" s="69"/>
      <c r="GEV5" s="69"/>
      <c r="GEW5" s="69"/>
      <c r="GEX5" s="69"/>
      <c r="GEY5" s="69"/>
      <c r="GEZ5" s="69"/>
      <c r="GFA5" s="69"/>
      <c r="GFB5" s="69"/>
      <c r="GFC5" s="69"/>
      <c r="GFD5" s="69"/>
      <c r="GFE5" s="69"/>
      <c r="GFF5" s="69"/>
      <c r="GFG5" s="69"/>
      <c r="GFH5" s="69"/>
      <c r="GFI5" s="69"/>
      <c r="GFJ5" s="69"/>
      <c r="GFK5" s="69"/>
      <c r="GFL5" s="69"/>
      <c r="GFM5" s="69"/>
      <c r="GFN5" s="69"/>
      <c r="GFO5" s="69"/>
      <c r="GFP5" s="69"/>
      <c r="GFQ5" s="69"/>
      <c r="GFR5" s="69"/>
      <c r="GFS5" s="69"/>
      <c r="GFT5" s="69"/>
      <c r="GFU5" s="69"/>
      <c r="GFV5" s="69"/>
      <c r="GFW5" s="69"/>
      <c r="GFX5" s="69"/>
      <c r="GFY5" s="69"/>
      <c r="GFZ5" s="69"/>
      <c r="GGA5" s="69"/>
      <c r="GGB5" s="69"/>
      <c r="GGC5" s="69"/>
      <c r="GGD5" s="69"/>
      <c r="GGE5" s="69"/>
      <c r="GGF5" s="69"/>
      <c r="GGG5" s="69"/>
      <c r="GGH5" s="69"/>
      <c r="GGI5" s="69"/>
      <c r="GGJ5" s="69"/>
      <c r="GGK5" s="69"/>
      <c r="GGL5" s="69"/>
      <c r="GGM5" s="69"/>
      <c r="GGN5" s="69"/>
      <c r="GGO5" s="69"/>
      <c r="GGP5" s="69"/>
      <c r="GGQ5" s="69"/>
      <c r="GGR5" s="69"/>
      <c r="GGS5" s="69"/>
      <c r="GGT5" s="69"/>
      <c r="GGU5" s="69"/>
      <c r="GGV5" s="69"/>
      <c r="GGW5" s="69"/>
      <c r="GGX5" s="69"/>
      <c r="GGY5" s="69"/>
      <c r="GGZ5" s="69"/>
      <c r="GHA5" s="69"/>
      <c r="GHB5" s="69"/>
      <c r="GHC5" s="69"/>
      <c r="GHD5" s="69"/>
      <c r="GHE5" s="69"/>
      <c r="GHF5" s="69"/>
      <c r="GHG5" s="69"/>
      <c r="GHH5" s="69"/>
      <c r="GHI5" s="69"/>
      <c r="GHJ5" s="69"/>
      <c r="GHK5" s="69"/>
      <c r="GHL5" s="69"/>
      <c r="GHM5" s="69"/>
      <c r="GHN5" s="69"/>
      <c r="GHO5" s="69"/>
      <c r="GHP5" s="69"/>
      <c r="GHQ5" s="69"/>
      <c r="GHR5" s="69"/>
      <c r="GHS5" s="69"/>
      <c r="GHT5" s="69"/>
      <c r="GHU5" s="69"/>
      <c r="GHV5" s="69"/>
      <c r="GHW5" s="69"/>
      <c r="GHX5" s="69"/>
      <c r="GHY5" s="69"/>
      <c r="GHZ5" s="69"/>
      <c r="GIA5" s="69"/>
      <c r="GIB5" s="69"/>
      <c r="GIC5" s="69"/>
      <c r="GID5" s="69"/>
      <c r="GIE5" s="69"/>
      <c r="GIF5" s="69"/>
      <c r="GIG5" s="69"/>
      <c r="GIH5" s="69"/>
      <c r="GII5" s="69"/>
      <c r="GIJ5" s="69"/>
      <c r="GIK5" s="69"/>
      <c r="GIL5" s="69"/>
      <c r="GIM5" s="69"/>
      <c r="GIN5" s="69"/>
      <c r="GIO5" s="69"/>
      <c r="GIP5" s="69"/>
      <c r="GIQ5" s="69"/>
      <c r="GIR5" s="69"/>
      <c r="GIS5" s="69"/>
      <c r="GIT5" s="69"/>
      <c r="GIU5" s="69"/>
      <c r="GIV5" s="69"/>
      <c r="GIW5" s="69"/>
      <c r="GIX5" s="69"/>
      <c r="GIY5" s="69"/>
      <c r="GIZ5" s="69"/>
      <c r="GJA5" s="69"/>
      <c r="GJB5" s="69"/>
      <c r="GJC5" s="69"/>
      <c r="GJD5" s="69"/>
      <c r="GJE5" s="69"/>
      <c r="GJF5" s="69"/>
      <c r="GJG5" s="69"/>
      <c r="GJH5" s="69"/>
      <c r="GJI5" s="69"/>
      <c r="GJJ5" s="69"/>
      <c r="GJK5" s="69"/>
      <c r="GJL5" s="69"/>
      <c r="GJM5" s="69"/>
      <c r="GJN5" s="69"/>
      <c r="GJO5" s="69"/>
      <c r="GJP5" s="69"/>
      <c r="GJQ5" s="69"/>
      <c r="GJR5" s="69"/>
      <c r="GJS5" s="69"/>
      <c r="GJT5" s="69"/>
      <c r="GJU5" s="69"/>
      <c r="GJV5" s="69"/>
      <c r="GJW5" s="69"/>
      <c r="GJX5" s="69"/>
      <c r="GJY5" s="69"/>
      <c r="GJZ5" s="69"/>
      <c r="GKA5" s="69"/>
      <c r="GKB5" s="69"/>
      <c r="GKC5" s="69"/>
      <c r="GKD5" s="69"/>
      <c r="GKE5" s="69"/>
      <c r="GKF5" s="69"/>
      <c r="GKG5" s="69"/>
      <c r="GKH5" s="69"/>
      <c r="GKI5" s="69"/>
      <c r="GKJ5" s="69"/>
      <c r="GKK5" s="69"/>
      <c r="GKL5" s="69"/>
      <c r="GKM5" s="69"/>
      <c r="GKN5" s="69"/>
      <c r="GKO5" s="69"/>
      <c r="GKP5" s="69"/>
      <c r="GKQ5" s="69"/>
      <c r="GKR5" s="69"/>
      <c r="GKS5" s="69"/>
      <c r="GKT5" s="69"/>
      <c r="GKU5" s="69"/>
      <c r="GKV5" s="69"/>
      <c r="GKW5" s="69"/>
      <c r="GKX5" s="69"/>
      <c r="GKY5" s="69"/>
      <c r="GKZ5" s="69"/>
      <c r="GLA5" s="69"/>
      <c r="GLB5" s="69"/>
      <c r="GLC5" s="69"/>
      <c r="GLD5" s="69"/>
      <c r="GLE5" s="69"/>
      <c r="GLF5" s="69"/>
      <c r="GLG5" s="69"/>
      <c r="GLH5" s="69"/>
      <c r="GLI5" s="69"/>
      <c r="GLJ5" s="69"/>
      <c r="GLK5" s="69"/>
      <c r="GLL5" s="69"/>
      <c r="GLM5" s="69"/>
      <c r="GLN5" s="69"/>
      <c r="GLO5" s="69"/>
      <c r="GLP5" s="69"/>
      <c r="GLQ5" s="69"/>
      <c r="GLR5" s="69"/>
      <c r="GLS5" s="69"/>
      <c r="GLT5" s="69"/>
      <c r="GLU5" s="69"/>
      <c r="GLV5" s="69"/>
      <c r="GLW5" s="69"/>
      <c r="GLX5" s="69"/>
      <c r="GLY5" s="69"/>
      <c r="GLZ5" s="69"/>
      <c r="GMA5" s="69"/>
      <c r="GMB5" s="69"/>
      <c r="GMC5" s="69"/>
      <c r="GMD5" s="69"/>
      <c r="GME5" s="69"/>
      <c r="GMF5" s="69"/>
      <c r="GMG5" s="69"/>
      <c r="GMH5" s="69"/>
      <c r="GMI5" s="69"/>
      <c r="GMJ5" s="69"/>
      <c r="GMK5" s="69"/>
      <c r="GML5" s="69"/>
      <c r="GMM5" s="69"/>
      <c r="GMN5" s="69"/>
      <c r="GMO5" s="69"/>
      <c r="GMP5" s="69"/>
      <c r="GMQ5" s="69"/>
      <c r="GMR5" s="69"/>
      <c r="GMS5" s="69"/>
      <c r="GMT5" s="69"/>
      <c r="GMU5" s="69"/>
      <c r="GMV5" s="69"/>
      <c r="GMW5" s="69"/>
      <c r="GMX5" s="69"/>
      <c r="GMY5" s="69"/>
      <c r="GMZ5" s="69"/>
      <c r="GNA5" s="69"/>
      <c r="GNB5" s="69"/>
      <c r="GNC5" s="69"/>
      <c r="GND5" s="69"/>
      <c r="GNE5" s="69"/>
      <c r="GNF5" s="69"/>
      <c r="GNG5" s="69"/>
      <c r="GNH5" s="69"/>
      <c r="GNI5" s="69"/>
      <c r="GNJ5" s="69"/>
      <c r="GNK5" s="69"/>
      <c r="GNL5" s="69"/>
      <c r="GNM5" s="69"/>
      <c r="GNN5" s="69"/>
      <c r="GNO5" s="69"/>
      <c r="GNP5" s="69"/>
      <c r="GNQ5" s="69"/>
      <c r="GNR5" s="69"/>
      <c r="GNS5" s="69"/>
      <c r="GNT5" s="69"/>
      <c r="GNU5" s="69"/>
      <c r="GNV5" s="69"/>
      <c r="GNW5" s="69"/>
      <c r="GNX5" s="69"/>
      <c r="GNY5" s="69"/>
      <c r="GNZ5" s="69"/>
      <c r="GOA5" s="69"/>
      <c r="GOB5" s="69"/>
      <c r="GOC5" s="69"/>
      <c r="GOD5" s="69"/>
      <c r="GOE5" s="69"/>
      <c r="GOF5" s="69"/>
      <c r="GOG5" s="69"/>
      <c r="GOH5" s="69"/>
      <c r="GOI5" s="69"/>
      <c r="GOJ5" s="69"/>
      <c r="GOK5" s="69"/>
      <c r="GOL5" s="69"/>
      <c r="GOM5" s="69"/>
      <c r="GON5" s="69"/>
      <c r="GOO5" s="69"/>
      <c r="GOP5" s="69"/>
      <c r="GOQ5" s="69"/>
      <c r="GOR5" s="69"/>
      <c r="GOS5" s="69"/>
      <c r="GOT5" s="69"/>
      <c r="GOU5" s="69"/>
      <c r="GOV5" s="69"/>
      <c r="GOW5" s="69"/>
      <c r="GOX5" s="69"/>
      <c r="GOY5" s="69"/>
      <c r="GOZ5" s="69"/>
      <c r="GPA5" s="69"/>
      <c r="GPB5" s="69"/>
      <c r="GPC5" s="69"/>
      <c r="GPD5" s="69"/>
      <c r="GPE5" s="69"/>
      <c r="GPF5" s="69"/>
      <c r="GPG5" s="69"/>
      <c r="GPH5" s="69"/>
      <c r="GPI5" s="69"/>
      <c r="GPJ5" s="69"/>
      <c r="GPK5" s="69"/>
      <c r="GPL5" s="69"/>
      <c r="GPM5" s="69"/>
      <c r="GPN5" s="69"/>
      <c r="GPO5" s="69"/>
      <c r="GPP5" s="69"/>
      <c r="GPQ5" s="69"/>
      <c r="GPR5" s="69"/>
      <c r="GPS5" s="69"/>
      <c r="GPT5" s="69"/>
      <c r="GPU5" s="69"/>
      <c r="GPV5" s="69"/>
      <c r="GPW5" s="69"/>
      <c r="GPX5" s="69"/>
      <c r="GPY5" s="69"/>
      <c r="GPZ5" s="69"/>
      <c r="GQA5" s="69"/>
      <c r="GQB5" s="69"/>
      <c r="GQC5" s="69"/>
      <c r="GQD5" s="69"/>
      <c r="GQE5" s="69"/>
      <c r="GQF5" s="69"/>
      <c r="GQG5" s="69"/>
      <c r="GQH5" s="69"/>
      <c r="GQI5" s="69"/>
      <c r="GQJ5" s="69"/>
      <c r="GQK5" s="69"/>
      <c r="GQL5" s="69"/>
      <c r="GQM5" s="69"/>
      <c r="GQN5" s="69"/>
      <c r="GQO5" s="69"/>
      <c r="GQP5" s="69"/>
      <c r="GQQ5" s="69"/>
      <c r="GQR5" s="69"/>
      <c r="GQS5" s="69"/>
      <c r="GQT5" s="69"/>
      <c r="GQU5" s="69"/>
      <c r="GQV5" s="69"/>
      <c r="GQW5" s="69"/>
      <c r="GQX5" s="69"/>
      <c r="GQY5" s="69"/>
      <c r="GQZ5" s="69"/>
      <c r="GRA5" s="69"/>
      <c r="GRB5" s="69"/>
      <c r="GRC5" s="69"/>
      <c r="GRD5" s="69"/>
      <c r="GRE5" s="69"/>
      <c r="GRF5" s="69"/>
      <c r="GRG5" s="69"/>
      <c r="GRH5" s="69"/>
      <c r="GRI5" s="69"/>
      <c r="GRJ5" s="69"/>
      <c r="GRK5" s="69"/>
      <c r="GRL5" s="69"/>
      <c r="GRM5" s="69"/>
      <c r="GRN5" s="69"/>
      <c r="GRO5" s="69"/>
      <c r="GRP5" s="69"/>
      <c r="GRQ5" s="69"/>
      <c r="GRR5" s="69"/>
      <c r="GRS5" s="69"/>
      <c r="GRT5" s="69"/>
      <c r="GRU5" s="69"/>
      <c r="GRV5" s="69"/>
      <c r="GRW5" s="69"/>
      <c r="GRX5" s="69"/>
      <c r="GRY5" s="69"/>
      <c r="GRZ5" s="69"/>
      <c r="GSA5" s="69"/>
      <c r="GSB5" s="69"/>
      <c r="GSC5" s="69"/>
      <c r="GSD5" s="69"/>
      <c r="GSE5" s="69"/>
      <c r="GSF5" s="69"/>
      <c r="GSG5" s="69"/>
      <c r="GSH5" s="69"/>
      <c r="GSI5" s="69"/>
      <c r="GSJ5" s="69"/>
      <c r="GSK5" s="69"/>
      <c r="GSL5" s="69"/>
      <c r="GSM5" s="69"/>
      <c r="GSN5" s="69"/>
      <c r="GSO5" s="69"/>
      <c r="GSP5" s="69"/>
      <c r="GSQ5" s="69"/>
      <c r="GSR5" s="69"/>
      <c r="GSS5" s="69"/>
      <c r="GST5" s="69"/>
      <c r="GSU5" s="69"/>
      <c r="GSV5" s="69"/>
      <c r="GSW5" s="69"/>
      <c r="GSX5" s="69"/>
      <c r="GSY5" s="69"/>
      <c r="GSZ5" s="69"/>
      <c r="GTA5" s="69"/>
      <c r="GTB5" s="69"/>
      <c r="GTC5" s="69"/>
      <c r="GTD5" s="69"/>
      <c r="GTE5" s="69"/>
      <c r="GTF5" s="69"/>
      <c r="GTG5" s="69"/>
      <c r="GTH5" s="69"/>
      <c r="GTI5" s="69"/>
      <c r="GTJ5" s="69"/>
      <c r="GTK5" s="69"/>
      <c r="GTL5" s="69"/>
      <c r="GTM5" s="69"/>
      <c r="GTN5" s="69"/>
      <c r="GTO5" s="69"/>
      <c r="GTP5" s="69"/>
      <c r="GTQ5" s="69"/>
      <c r="GTR5" s="69"/>
      <c r="GTS5" s="69"/>
      <c r="GTT5" s="69"/>
      <c r="GTU5" s="69"/>
      <c r="GTV5" s="69"/>
      <c r="GTW5" s="69"/>
      <c r="GTX5" s="69"/>
      <c r="GTY5" s="69"/>
      <c r="GTZ5" s="69"/>
      <c r="GUA5" s="69"/>
      <c r="GUB5" s="69"/>
      <c r="GUC5" s="69"/>
      <c r="GUD5" s="69"/>
      <c r="GUE5" s="69"/>
      <c r="GUF5" s="69"/>
      <c r="GUG5" s="69"/>
      <c r="GUH5" s="69"/>
      <c r="GUI5" s="69"/>
      <c r="GUJ5" s="69"/>
      <c r="GUK5" s="69"/>
      <c r="GUL5" s="69"/>
      <c r="GUM5" s="69"/>
      <c r="GUN5" s="69"/>
      <c r="GUO5" s="69"/>
      <c r="GUP5" s="69"/>
      <c r="GUQ5" s="69"/>
      <c r="GUR5" s="69"/>
      <c r="GUS5" s="69"/>
      <c r="GUT5" s="69"/>
      <c r="GUU5" s="69"/>
      <c r="GUV5" s="69"/>
      <c r="GUW5" s="69"/>
      <c r="GUX5" s="69"/>
      <c r="GUY5" s="69"/>
      <c r="GUZ5" s="69"/>
      <c r="GVA5" s="69"/>
      <c r="GVB5" s="69"/>
      <c r="GVC5" s="69"/>
      <c r="GVD5" s="69"/>
      <c r="GVE5" s="69"/>
      <c r="GVF5" s="69"/>
      <c r="GVG5" s="69"/>
      <c r="GVH5" s="69"/>
      <c r="GVI5" s="69"/>
      <c r="GVJ5" s="69"/>
      <c r="GVK5" s="69"/>
      <c r="GVL5" s="69"/>
      <c r="GVM5" s="69"/>
      <c r="GVN5" s="69"/>
      <c r="GVO5" s="69"/>
      <c r="GVP5" s="69"/>
      <c r="GVQ5" s="69"/>
      <c r="GVR5" s="69"/>
      <c r="GVS5" s="69"/>
      <c r="GVT5" s="69"/>
      <c r="GVU5" s="69"/>
      <c r="GVV5" s="69"/>
      <c r="GVW5" s="69"/>
      <c r="GVX5" s="69"/>
      <c r="GVY5" s="69"/>
      <c r="GVZ5" s="69"/>
      <c r="GWA5" s="69"/>
      <c r="GWB5" s="69"/>
      <c r="GWC5" s="69"/>
      <c r="GWD5" s="69"/>
      <c r="GWE5" s="69"/>
      <c r="GWF5" s="69"/>
      <c r="GWG5" s="69"/>
      <c r="GWH5" s="69"/>
      <c r="GWI5" s="69"/>
      <c r="GWJ5" s="69"/>
      <c r="GWK5" s="69"/>
      <c r="GWL5" s="69"/>
      <c r="GWM5" s="69"/>
      <c r="GWN5" s="69"/>
      <c r="GWO5" s="69"/>
      <c r="GWP5" s="69"/>
      <c r="GWQ5" s="69"/>
      <c r="GWR5" s="69"/>
      <c r="GWS5" s="69"/>
      <c r="GWT5" s="69"/>
      <c r="GWU5" s="69"/>
      <c r="GWV5" s="69"/>
      <c r="GWW5" s="69"/>
      <c r="GWX5" s="69"/>
      <c r="GWY5" s="69"/>
      <c r="GWZ5" s="69"/>
      <c r="GXA5" s="69"/>
      <c r="GXB5" s="69"/>
      <c r="GXC5" s="69"/>
      <c r="GXD5" s="69"/>
      <c r="GXE5" s="69"/>
      <c r="GXF5" s="69"/>
      <c r="GXG5" s="69"/>
      <c r="GXH5" s="69"/>
      <c r="GXI5" s="69"/>
      <c r="GXJ5" s="69"/>
      <c r="GXK5" s="69"/>
      <c r="GXL5" s="69"/>
      <c r="GXM5" s="69"/>
      <c r="GXN5" s="69"/>
      <c r="GXO5" s="69"/>
      <c r="GXP5" s="69"/>
      <c r="GXQ5" s="69"/>
      <c r="GXR5" s="69"/>
      <c r="GXS5" s="69"/>
      <c r="GXT5" s="69"/>
      <c r="GXU5" s="69"/>
      <c r="GXV5" s="69"/>
      <c r="GXW5" s="69"/>
      <c r="GXX5" s="69"/>
      <c r="GXY5" s="69"/>
      <c r="GXZ5" s="69"/>
      <c r="GYA5" s="69"/>
      <c r="GYB5" s="69"/>
      <c r="GYC5" s="69"/>
      <c r="GYD5" s="69"/>
      <c r="GYE5" s="69"/>
      <c r="GYF5" s="69"/>
      <c r="GYG5" s="69"/>
      <c r="GYH5" s="69"/>
      <c r="GYI5" s="69"/>
      <c r="GYJ5" s="69"/>
      <c r="GYK5" s="69"/>
      <c r="GYL5" s="69"/>
      <c r="GYM5" s="69"/>
      <c r="GYN5" s="69"/>
      <c r="GYO5" s="69"/>
      <c r="GYP5" s="69"/>
      <c r="GYQ5" s="69"/>
      <c r="GYR5" s="69"/>
      <c r="GYS5" s="69"/>
      <c r="GYT5" s="69"/>
      <c r="GYU5" s="69"/>
      <c r="GYV5" s="69"/>
      <c r="GYW5" s="69"/>
      <c r="GYX5" s="69"/>
      <c r="GYY5" s="69"/>
      <c r="GYZ5" s="69"/>
      <c r="GZA5" s="69"/>
      <c r="GZB5" s="69"/>
      <c r="GZC5" s="69"/>
      <c r="GZD5" s="69"/>
      <c r="GZE5" s="69"/>
      <c r="GZF5" s="69"/>
      <c r="GZG5" s="69"/>
      <c r="GZH5" s="69"/>
      <c r="GZI5" s="69"/>
      <c r="GZJ5" s="69"/>
      <c r="GZK5" s="69"/>
      <c r="GZL5" s="69"/>
      <c r="GZM5" s="69"/>
      <c r="GZN5" s="69"/>
      <c r="GZO5" s="69"/>
      <c r="GZP5" s="69"/>
      <c r="GZQ5" s="69"/>
      <c r="GZR5" s="69"/>
      <c r="GZS5" s="69"/>
      <c r="GZT5" s="69"/>
      <c r="GZU5" s="69"/>
      <c r="GZV5" s="69"/>
      <c r="GZW5" s="69"/>
      <c r="GZX5" s="69"/>
      <c r="GZY5" s="69"/>
      <c r="GZZ5" s="69"/>
      <c r="HAA5" s="69"/>
      <c r="HAB5" s="69"/>
      <c r="HAC5" s="69"/>
      <c r="HAD5" s="69"/>
      <c r="HAE5" s="69"/>
      <c r="HAF5" s="69"/>
      <c r="HAG5" s="69"/>
      <c r="HAH5" s="69"/>
      <c r="HAI5" s="69"/>
      <c r="HAJ5" s="69"/>
      <c r="HAK5" s="69"/>
      <c r="HAL5" s="69"/>
      <c r="HAM5" s="69"/>
      <c r="HAN5" s="69"/>
      <c r="HAO5" s="69"/>
      <c r="HAP5" s="69"/>
      <c r="HAQ5" s="69"/>
      <c r="HAR5" s="69"/>
      <c r="HAS5" s="69"/>
      <c r="HAT5" s="69"/>
      <c r="HAU5" s="69"/>
      <c r="HAV5" s="69"/>
      <c r="HAW5" s="69"/>
      <c r="HAX5" s="69"/>
      <c r="HAY5" s="69"/>
      <c r="HAZ5" s="69"/>
      <c r="HBA5" s="69"/>
      <c r="HBB5" s="69"/>
      <c r="HBC5" s="69"/>
      <c r="HBD5" s="69"/>
      <c r="HBE5" s="69"/>
      <c r="HBF5" s="69"/>
      <c r="HBG5" s="69"/>
      <c r="HBH5" s="69"/>
      <c r="HBI5" s="69"/>
      <c r="HBJ5" s="69"/>
      <c r="HBK5" s="69"/>
      <c r="HBL5" s="69"/>
      <c r="HBM5" s="69"/>
      <c r="HBN5" s="69"/>
      <c r="HBO5" s="69"/>
      <c r="HBP5" s="69"/>
      <c r="HBQ5" s="69"/>
      <c r="HBR5" s="69"/>
      <c r="HBS5" s="69"/>
      <c r="HBT5" s="69"/>
      <c r="HBU5" s="69"/>
      <c r="HBV5" s="69"/>
      <c r="HBW5" s="69"/>
      <c r="HBX5" s="69"/>
      <c r="HBY5" s="69"/>
      <c r="HBZ5" s="69"/>
      <c r="HCA5" s="69"/>
      <c r="HCB5" s="69"/>
      <c r="HCC5" s="69"/>
      <c r="HCD5" s="69"/>
      <c r="HCE5" s="69"/>
      <c r="HCF5" s="69"/>
      <c r="HCG5" s="69"/>
      <c r="HCH5" s="69"/>
      <c r="HCI5" s="69"/>
      <c r="HCJ5" s="69"/>
      <c r="HCK5" s="69"/>
      <c r="HCL5" s="69"/>
      <c r="HCM5" s="69"/>
      <c r="HCN5" s="69"/>
      <c r="HCO5" s="69"/>
      <c r="HCP5" s="69"/>
      <c r="HCQ5" s="69"/>
      <c r="HCR5" s="69"/>
      <c r="HCS5" s="69"/>
      <c r="HCT5" s="69"/>
      <c r="HCU5" s="69"/>
      <c r="HCV5" s="69"/>
      <c r="HCW5" s="69"/>
      <c r="HCX5" s="69"/>
      <c r="HCY5" s="69"/>
      <c r="HCZ5" s="69"/>
      <c r="HDA5" s="69"/>
      <c r="HDB5" s="69"/>
      <c r="HDC5" s="69"/>
      <c r="HDD5" s="69"/>
      <c r="HDE5" s="69"/>
      <c r="HDF5" s="69"/>
      <c r="HDG5" s="69"/>
      <c r="HDH5" s="69"/>
      <c r="HDI5" s="69"/>
      <c r="HDJ5" s="69"/>
      <c r="HDK5" s="69"/>
      <c r="HDL5" s="69"/>
      <c r="HDM5" s="69"/>
      <c r="HDN5" s="69"/>
      <c r="HDO5" s="69"/>
      <c r="HDP5" s="69"/>
      <c r="HDQ5" s="69"/>
      <c r="HDR5" s="69"/>
      <c r="HDS5" s="69"/>
      <c r="HDT5" s="69"/>
      <c r="HDU5" s="69"/>
      <c r="HDV5" s="69"/>
      <c r="HDW5" s="69"/>
      <c r="HDX5" s="69"/>
      <c r="HDY5" s="69"/>
      <c r="HDZ5" s="69"/>
      <c r="HEA5" s="69"/>
      <c r="HEB5" s="69"/>
      <c r="HEC5" s="69"/>
      <c r="HED5" s="69"/>
      <c r="HEE5" s="69"/>
      <c r="HEF5" s="69"/>
      <c r="HEG5" s="69"/>
      <c r="HEH5" s="69"/>
      <c r="HEI5" s="69"/>
      <c r="HEJ5" s="69"/>
      <c r="HEK5" s="69"/>
      <c r="HEL5" s="69"/>
      <c r="HEM5" s="69"/>
      <c r="HEN5" s="69"/>
      <c r="HEO5" s="69"/>
      <c r="HEP5" s="69"/>
      <c r="HEQ5" s="69"/>
      <c r="HER5" s="69"/>
      <c r="HES5" s="69"/>
      <c r="HET5" s="69"/>
      <c r="HEU5" s="69"/>
      <c r="HEV5" s="69"/>
      <c r="HEW5" s="69"/>
      <c r="HEX5" s="69"/>
      <c r="HEY5" s="69"/>
      <c r="HEZ5" s="69"/>
      <c r="HFA5" s="69"/>
      <c r="HFB5" s="69"/>
      <c r="HFC5" s="69"/>
      <c r="HFD5" s="69"/>
      <c r="HFE5" s="69"/>
      <c r="HFF5" s="69"/>
      <c r="HFG5" s="69"/>
      <c r="HFH5" s="69"/>
      <c r="HFI5" s="69"/>
      <c r="HFJ5" s="69"/>
      <c r="HFK5" s="69"/>
      <c r="HFL5" s="69"/>
      <c r="HFM5" s="69"/>
      <c r="HFN5" s="69"/>
      <c r="HFO5" s="69"/>
      <c r="HFP5" s="69"/>
      <c r="HFQ5" s="69"/>
      <c r="HFR5" s="69"/>
      <c r="HFS5" s="69"/>
      <c r="HFT5" s="69"/>
      <c r="HFU5" s="69"/>
      <c r="HFV5" s="69"/>
      <c r="HFW5" s="69"/>
      <c r="HFX5" s="69"/>
      <c r="HFY5" s="69"/>
      <c r="HFZ5" s="69"/>
      <c r="HGA5" s="69"/>
      <c r="HGB5" s="69"/>
      <c r="HGC5" s="69"/>
      <c r="HGD5" s="69"/>
      <c r="HGE5" s="69"/>
      <c r="HGF5" s="69"/>
      <c r="HGG5" s="69"/>
      <c r="HGH5" s="69"/>
      <c r="HGI5" s="69"/>
      <c r="HGJ5" s="69"/>
      <c r="HGK5" s="69"/>
      <c r="HGL5" s="69"/>
      <c r="HGM5" s="69"/>
      <c r="HGN5" s="69"/>
      <c r="HGO5" s="69"/>
      <c r="HGP5" s="69"/>
      <c r="HGQ5" s="69"/>
      <c r="HGR5" s="69"/>
      <c r="HGS5" s="69"/>
      <c r="HGT5" s="69"/>
      <c r="HGU5" s="69"/>
      <c r="HGV5" s="69"/>
      <c r="HGW5" s="69"/>
      <c r="HGX5" s="69"/>
      <c r="HGY5" s="69"/>
      <c r="HGZ5" s="69"/>
      <c r="HHA5" s="69"/>
      <c r="HHB5" s="69"/>
      <c r="HHC5" s="69"/>
      <c r="HHD5" s="69"/>
      <c r="HHE5" s="69"/>
      <c r="HHF5" s="69"/>
      <c r="HHG5" s="69"/>
      <c r="HHH5" s="69"/>
      <c r="HHI5" s="69"/>
      <c r="HHJ5" s="69"/>
      <c r="HHK5" s="69"/>
      <c r="HHL5" s="69"/>
      <c r="HHM5" s="69"/>
      <c r="HHN5" s="69"/>
      <c r="HHO5" s="69"/>
      <c r="HHP5" s="69"/>
      <c r="HHQ5" s="69"/>
      <c r="HHR5" s="69"/>
      <c r="HHS5" s="69"/>
      <c r="HHT5" s="69"/>
      <c r="HHU5" s="69"/>
      <c r="HHV5" s="69"/>
      <c r="HHW5" s="69"/>
      <c r="HHX5" s="69"/>
      <c r="HHY5" s="69"/>
      <c r="HHZ5" s="69"/>
      <c r="HIA5" s="69"/>
      <c r="HIB5" s="69"/>
      <c r="HIC5" s="69"/>
      <c r="HID5" s="69"/>
      <c r="HIE5" s="69"/>
      <c r="HIF5" s="69"/>
      <c r="HIG5" s="69"/>
      <c r="HIH5" s="69"/>
      <c r="HII5" s="69"/>
      <c r="HIJ5" s="69"/>
      <c r="HIK5" s="69"/>
      <c r="HIL5" s="69"/>
      <c r="HIM5" s="69"/>
      <c r="HIN5" s="69"/>
      <c r="HIO5" s="69"/>
      <c r="HIP5" s="69"/>
      <c r="HIQ5" s="69"/>
      <c r="HIR5" s="69"/>
      <c r="HIS5" s="69"/>
      <c r="HIT5" s="69"/>
      <c r="HIU5" s="69"/>
      <c r="HIV5" s="69"/>
      <c r="HIW5" s="69"/>
      <c r="HIX5" s="69"/>
      <c r="HIY5" s="69"/>
      <c r="HIZ5" s="69"/>
      <c r="HJA5" s="69"/>
      <c r="HJB5" s="69"/>
      <c r="HJC5" s="69"/>
      <c r="HJD5" s="69"/>
      <c r="HJE5" s="69"/>
      <c r="HJF5" s="69"/>
      <c r="HJG5" s="69"/>
      <c r="HJH5" s="69"/>
      <c r="HJI5" s="69"/>
      <c r="HJJ5" s="69"/>
      <c r="HJK5" s="69"/>
      <c r="HJL5" s="69"/>
      <c r="HJM5" s="69"/>
      <c r="HJN5" s="69"/>
      <c r="HJO5" s="69"/>
      <c r="HJP5" s="69"/>
      <c r="HJQ5" s="69"/>
      <c r="HJR5" s="69"/>
      <c r="HJS5" s="69"/>
      <c r="HJT5" s="69"/>
      <c r="HJU5" s="69"/>
      <c r="HJV5" s="69"/>
      <c r="HJW5" s="69"/>
      <c r="HJX5" s="69"/>
      <c r="HJY5" s="69"/>
      <c r="HJZ5" s="69"/>
      <c r="HKA5" s="69"/>
      <c r="HKB5" s="69"/>
      <c r="HKC5" s="69"/>
      <c r="HKD5" s="69"/>
      <c r="HKE5" s="69"/>
      <c r="HKF5" s="69"/>
      <c r="HKG5" s="69"/>
      <c r="HKH5" s="69"/>
      <c r="HKI5" s="69"/>
      <c r="HKJ5" s="69"/>
      <c r="HKK5" s="69"/>
      <c r="HKL5" s="69"/>
      <c r="HKM5" s="69"/>
      <c r="HKN5" s="69"/>
      <c r="HKO5" s="69"/>
      <c r="HKP5" s="69"/>
      <c r="HKQ5" s="69"/>
      <c r="HKR5" s="69"/>
      <c r="HKS5" s="69"/>
      <c r="HKT5" s="69"/>
      <c r="HKU5" s="69"/>
      <c r="HKV5" s="69"/>
      <c r="HKW5" s="69"/>
      <c r="HKX5" s="69"/>
      <c r="HKY5" s="69"/>
      <c r="HKZ5" s="69"/>
      <c r="HLA5" s="69"/>
      <c r="HLB5" s="69"/>
      <c r="HLC5" s="69"/>
      <c r="HLD5" s="69"/>
      <c r="HLE5" s="69"/>
      <c r="HLF5" s="69"/>
      <c r="HLG5" s="69"/>
      <c r="HLH5" s="69"/>
      <c r="HLI5" s="69"/>
      <c r="HLJ5" s="69"/>
      <c r="HLK5" s="69"/>
      <c r="HLL5" s="69"/>
      <c r="HLM5" s="69"/>
      <c r="HLN5" s="69"/>
      <c r="HLO5" s="69"/>
      <c r="HLP5" s="69"/>
      <c r="HLQ5" s="69"/>
      <c r="HLR5" s="69"/>
      <c r="HLS5" s="69"/>
      <c r="HLT5" s="69"/>
      <c r="HLU5" s="69"/>
      <c r="HLV5" s="69"/>
      <c r="HLW5" s="69"/>
      <c r="HLX5" s="69"/>
      <c r="HLY5" s="69"/>
      <c r="HLZ5" s="69"/>
      <c r="HMA5" s="69"/>
      <c r="HMB5" s="69"/>
      <c r="HMC5" s="69"/>
      <c r="HMD5" s="69"/>
      <c r="HME5" s="69"/>
      <c r="HMF5" s="69"/>
      <c r="HMG5" s="69"/>
      <c r="HMH5" s="69"/>
      <c r="HMI5" s="69"/>
      <c r="HMJ5" s="69"/>
      <c r="HMK5" s="69"/>
      <c r="HML5" s="69"/>
      <c r="HMM5" s="69"/>
      <c r="HMN5" s="69"/>
      <c r="HMO5" s="69"/>
      <c r="HMP5" s="69"/>
      <c r="HMQ5" s="69"/>
      <c r="HMR5" s="69"/>
      <c r="HMS5" s="69"/>
      <c r="HMT5" s="69"/>
      <c r="HMU5" s="69"/>
      <c r="HMV5" s="69"/>
      <c r="HMW5" s="69"/>
      <c r="HMX5" s="69"/>
      <c r="HMY5" s="69"/>
      <c r="HMZ5" s="69"/>
      <c r="HNA5" s="69"/>
      <c r="HNB5" s="69"/>
      <c r="HNC5" s="69"/>
      <c r="HND5" s="69"/>
      <c r="HNE5" s="69"/>
      <c r="HNF5" s="69"/>
      <c r="HNG5" s="69"/>
      <c r="HNH5" s="69"/>
      <c r="HNI5" s="69"/>
      <c r="HNJ5" s="69"/>
      <c r="HNK5" s="69"/>
      <c r="HNL5" s="69"/>
      <c r="HNM5" s="69"/>
      <c r="HNN5" s="69"/>
      <c r="HNO5" s="69"/>
      <c r="HNP5" s="69"/>
      <c r="HNQ5" s="69"/>
      <c r="HNR5" s="69"/>
      <c r="HNS5" s="69"/>
      <c r="HNT5" s="69"/>
      <c r="HNU5" s="69"/>
      <c r="HNV5" s="69"/>
      <c r="HNW5" s="69"/>
      <c r="HNX5" s="69"/>
      <c r="HNY5" s="69"/>
      <c r="HNZ5" s="69"/>
      <c r="HOA5" s="69"/>
      <c r="HOB5" s="69"/>
      <c r="HOC5" s="69"/>
      <c r="HOD5" s="69"/>
      <c r="HOE5" s="69"/>
      <c r="HOF5" s="69"/>
      <c r="HOG5" s="69"/>
      <c r="HOH5" s="69"/>
      <c r="HOI5" s="69"/>
      <c r="HOJ5" s="69"/>
      <c r="HOK5" s="69"/>
      <c r="HOL5" s="69"/>
      <c r="HOM5" s="69"/>
      <c r="HON5" s="69"/>
      <c r="HOO5" s="69"/>
      <c r="HOP5" s="69"/>
      <c r="HOQ5" s="69"/>
      <c r="HOR5" s="69"/>
      <c r="HOS5" s="69"/>
      <c r="HOT5" s="69"/>
      <c r="HOU5" s="69"/>
      <c r="HOV5" s="69"/>
      <c r="HOW5" s="69"/>
      <c r="HOX5" s="69"/>
      <c r="HOY5" s="69"/>
      <c r="HOZ5" s="69"/>
      <c r="HPA5" s="69"/>
      <c r="HPB5" s="69"/>
      <c r="HPC5" s="69"/>
      <c r="HPD5" s="69"/>
      <c r="HPE5" s="69"/>
      <c r="HPF5" s="69"/>
      <c r="HPG5" s="69"/>
      <c r="HPH5" s="69"/>
      <c r="HPI5" s="69"/>
      <c r="HPJ5" s="69"/>
      <c r="HPK5" s="69"/>
      <c r="HPL5" s="69"/>
      <c r="HPM5" s="69"/>
      <c r="HPN5" s="69"/>
      <c r="HPO5" s="69"/>
      <c r="HPP5" s="69"/>
      <c r="HPQ5" s="69"/>
      <c r="HPR5" s="69"/>
      <c r="HPS5" s="69"/>
      <c r="HPT5" s="69"/>
      <c r="HPU5" s="69"/>
      <c r="HPV5" s="69"/>
      <c r="HPW5" s="69"/>
      <c r="HPX5" s="69"/>
      <c r="HPY5" s="69"/>
      <c r="HPZ5" s="69"/>
      <c r="HQA5" s="69"/>
      <c r="HQB5" s="69"/>
      <c r="HQC5" s="69"/>
      <c r="HQD5" s="69"/>
      <c r="HQE5" s="69"/>
      <c r="HQF5" s="69"/>
      <c r="HQG5" s="69"/>
      <c r="HQH5" s="69"/>
      <c r="HQI5" s="69"/>
      <c r="HQJ5" s="69"/>
      <c r="HQK5" s="69"/>
      <c r="HQL5" s="69"/>
      <c r="HQM5" s="69"/>
      <c r="HQN5" s="69"/>
      <c r="HQO5" s="69"/>
      <c r="HQP5" s="69"/>
      <c r="HQQ5" s="69"/>
      <c r="HQR5" s="69"/>
      <c r="HQS5" s="69"/>
      <c r="HQT5" s="69"/>
      <c r="HQU5" s="69"/>
      <c r="HQV5" s="69"/>
      <c r="HQW5" s="69"/>
      <c r="HQX5" s="69"/>
      <c r="HQY5" s="69"/>
      <c r="HQZ5" s="69"/>
      <c r="HRA5" s="69"/>
      <c r="HRB5" s="69"/>
      <c r="HRC5" s="69"/>
      <c r="HRD5" s="69"/>
      <c r="HRE5" s="69"/>
      <c r="HRF5" s="69"/>
      <c r="HRG5" s="69"/>
      <c r="HRH5" s="69"/>
      <c r="HRI5" s="69"/>
      <c r="HRJ5" s="69"/>
      <c r="HRK5" s="69"/>
      <c r="HRL5" s="69"/>
      <c r="HRM5" s="69"/>
      <c r="HRN5" s="69"/>
      <c r="HRO5" s="69"/>
      <c r="HRP5" s="69"/>
      <c r="HRQ5" s="69"/>
      <c r="HRR5" s="69"/>
      <c r="HRS5" s="69"/>
      <c r="HRT5" s="69"/>
      <c r="HRU5" s="69"/>
      <c r="HRV5" s="69"/>
      <c r="HRW5" s="69"/>
      <c r="HRX5" s="69"/>
      <c r="HRY5" s="69"/>
      <c r="HRZ5" s="69"/>
      <c r="HSA5" s="69"/>
      <c r="HSB5" s="69"/>
      <c r="HSC5" s="69"/>
      <c r="HSD5" s="69"/>
      <c r="HSE5" s="69"/>
      <c r="HSF5" s="69"/>
      <c r="HSG5" s="69"/>
      <c r="HSH5" s="69"/>
      <c r="HSI5" s="69"/>
      <c r="HSJ5" s="69"/>
      <c r="HSK5" s="69"/>
      <c r="HSL5" s="69"/>
      <c r="HSM5" s="69"/>
      <c r="HSN5" s="69"/>
      <c r="HSO5" s="69"/>
      <c r="HSP5" s="69"/>
      <c r="HSQ5" s="69"/>
      <c r="HSR5" s="69"/>
      <c r="HSS5" s="69"/>
      <c r="HST5" s="69"/>
      <c r="HSU5" s="69"/>
      <c r="HSV5" s="69"/>
      <c r="HSW5" s="69"/>
      <c r="HSX5" s="69"/>
      <c r="HSY5" s="69"/>
      <c r="HSZ5" s="69"/>
      <c r="HTA5" s="69"/>
      <c r="HTB5" s="69"/>
      <c r="HTC5" s="69"/>
      <c r="HTD5" s="69"/>
      <c r="HTE5" s="69"/>
      <c r="HTF5" s="69"/>
      <c r="HTG5" s="69"/>
      <c r="HTH5" s="69"/>
      <c r="HTI5" s="69"/>
      <c r="HTJ5" s="69"/>
      <c r="HTK5" s="69"/>
      <c r="HTL5" s="69"/>
      <c r="HTM5" s="69"/>
      <c r="HTN5" s="69"/>
      <c r="HTO5" s="69"/>
      <c r="HTP5" s="69"/>
      <c r="HTQ5" s="69"/>
      <c r="HTR5" s="69"/>
      <c r="HTS5" s="69"/>
      <c r="HTT5" s="69"/>
      <c r="HTU5" s="69"/>
      <c r="HTV5" s="69"/>
      <c r="HTW5" s="69"/>
      <c r="HTX5" s="69"/>
      <c r="HTY5" s="69"/>
      <c r="HTZ5" s="69"/>
      <c r="HUA5" s="69"/>
      <c r="HUB5" s="69"/>
      <c r="HUC5" s="69"/>
      <c r="HUD5" s="69"/>
      <c r="HUE5" s="69"/>
      <c r="HUF5" s="69"/>
      <c r="HUG5" s="69"/>
      <c r="HUH5" s="69"/>
      <c r="HUI5" s="69"/>
      <c r="HUJ5" s="69"/>
      <c r="HUK5" s="69"/>
      <c r="HUL5" s="69"/>
      <c r="HUM5" s="69"/>
      <c r="HUN5" s="69"/>
      <c r="HUO5" s="69"/>
      <c r="HUP5" s="69"/>
      <c r="HUQ5" s="69"/>
      <c r="HUR5" s="69"/>
      <c r="HUS5" s="69"/>
      <c r="HUT5" s="69"/>
      <c r="HUU5" s="69"/>
      <c r="HUV5" s="69"/>
      <c r="HUW5" s="69"/>
      <c r="HUX5" s="69"/>
      <c r="HUY5" s="69"/>
      <c r="HUZ5" s="69"/>
      <c r="HVA5" s="69"/>
      <c r="HVB5" s="69"/>
      <c r="HVC5" s="69"/>
      <c r="HVD5" s="69"/>
      <c r="HVE5" s="69"/>
      <c r="HVF5" s="69"/>
      <c r="HVG5" s="69"/>
      <c r="HVH5" s="69"/>
      <c r="HVI5" s="69"/>
      <c r="HVJ5" s="69"/>
      <c r="HVK5" s="69"/>
      <c r="HVL5" s="69"/>
      <c r="HVM5" s="69"/>
      <c r="HVN5" s="69"/>
      <c r="HVO5" s="69"/>
      <c r="HVP5" s="69"/>
      <c r="HVQ5" s="69"/>
      <c r="HVR5" s="69"/>
      <c r="HVS5" s="69"/>
      <c r="HVT5" s="69"/>
      <c r="HVU5" s="69"/>
      <c r="HVV5" s="69"/>
      <c r="HVW5" s="69"/>
      <c r="HVX5" s="69"/>
      <c r="HVY5" s="69"/>
      <c r="HVZ5" s="69"/>
      <c r="HWA5" s="69"/>
      <c r="HWB5" s="69"/>
      <c r="HWC5" s="69"/>
      <c r="HWD5" s="69"/>
      <c r="HWE5" s="69"/>
      <c r="HWF5" s="69"/>
      <c r="HWG5" s="69"/>
      <c r="HWH5" s="69"/>
      <c r="HWI5" s="69"/>
      <c r="HWJ5" s="69"/>
      <c r="HWK5" s="69"/>
      <c r="HWL5" s="69"/>
      <c r="HWM5" s="69"/>
      <c r="HWN5" s="69"/>
      <c r="HWO5" s="69"/>
      <c r="HWP5" s="69"/>
      <c r="HWQ5" s="69"/>
      <c r="HWR5" s="69"/>
      <c r="HWS5" s="69"/>
      <c r="HWT5" s="69"/>
      <c r="HWU5" s="69"/>
      <c r="HWV5" s="69"/>
      <c r="HWW5" s="69"/>
      <c r="HWX5" s="69"/>
      <c r="HWY5" s="69"/>
      <c r="HWZ5" s="69"/>
      <c r="HXA5" s="69"/>
      <c r="HXB5" s="69"/>
      <c r="HXC5" s="69"/>
      <c r="HXD5" s="69"/>
      <c r="HXE5" s="69"/>
      <c r="HXF5" s="69"/>
      <c r="HXG5" s="69"/>
      <c r="HXH5" s="69"/>
      <c r="HXI5" s="69"/>
      <c r="HXJ5" s="69"/>
      <c r="HXK5" s="69"/>
      <c r="HXL5" s="69"/>
      <c r="HXM5" s="69"/>
      <c r="HXN5" s="69"/>
      <c r="HXO5" s="69"/>
      <c r="HXP5" s="69"/>
      <c r="HXQ5" s="69"/>
      <c r="HXR5" s="69"/>
      <c r="HXS5" s="69"/>
      <c r="HXT5" s="69"/>
      <c r="HXU5" s="69"/>
      <c r="HXV5" s="69"/>
      <c r="HXW5" s="69"/>
      <c r="HXX5" s="69"/>
      <c r="HXY5" s="69"/>
      <c r="HXZ5" s="69"/>
      <c r="HYA5" s="69"/>
      <c r="HYB5" s="69"/>
      <c r="HYC5" s="69"/>
      <c r="HYD5" s="69"/>
      <c r="HYE5" s="69"/>
      <c r="HYF5" s="69"/>
      <c r="HYG5" s="69"/>
      <c r="HYH5" s="69"/>
      <c r="HYI5" s="69"/>
      <c r="HYJ5" s="69"/>
      <c r="HYK5" s="69"/>
      <c r="HYL5" s="69"/>
      <c r="HYM5" s="69"/>
      <c r="HYN5" s="69"/>
      <c r="HYO5" s="69"/>
      <c r="HYP5" s="69"/>
      <c r="HYQ5" s="69"/>
      <c r="HYR5" s="69"/>
      <c r="HYS5" s="69"/>
      <c r="HYT5" s="69"/>
      <c r="HYU5" s="69"/>
      <c r="HYV5" s="69"/>
      <c r="HYW5" s="69"/>
      <c r="HYX5" s="69"/>
      <c r="HYY5" s="69"/>
      <c r="HYZ5" s="69"/>
      <c r="HZA5" s="69"/>
      <c r="HZB5" s="69"/>
      <c r="HZC5" s="69"/>
      <c r="HZD5" s="69"/>
      <c r="HZE5" s="69"/>
      <c r="HZF5" s="69"/>
      <c r="HZG5" s="69"/>
      <c r="HZH5" s="69"/>
      <c r="HZI5" s="69"/>
      <c r="HZJ5" s="69"/>
      <c r="HZK5" s="69"/>
      <c r="HZL5" s="69"/>
      <c r="HZM5" s="69"/>
      <c r="HZN5" s="69"/>
      <c r="HZO5" s="69"/>
      <c r="HZP5" s="69"/>
      <c r="HZQ5" s="69"/>
      <c r="HZR5" s="69"/>
      <c r="HZS5" s="69"/>
      <c r="HZT5" s="69"/>
      <c r="HZU5" s="69"/>
      <c r="HZV5" s="69"/>
      <c r="HZW5" s="69"/>
      <c r="HZX5" s="69"/>
      <c r="HZY5" s="69"/>
      <c r="HZZ5" s="69"/>
      <c r="IAA5" s="69"/>
      <c r="IAB5" s="69"/>
      <c r="IAC5" s="69"/>
      <c r="IAD5" s="69"/>
      <c r="IAE5" s="69"/>
      <c r="IAF5" s="69"/>
      <c r="IAG5" s="69"/>
      <c r="IAH5" s="69"/>
      <c r="IAI5" s="69"/>
      <c r="IAJ5" s="69"/>
      <c r="IAK5" s="69"/>
      <c r="IAL5" s="69"/>
      <c r="IAM5" s="69"/>
      <c r="IAN5" s="69"/>
      <c r="IAO5" s="69"/>
      <c r="IAP5" s="69"/>
      <c r="IAQ5" s="69"/>
      <c r="IAR5" s="69"/>
      <c r="IAS5" s="69"/>
      <c r="IAT5" s="69"/>
      <c r="IAU5" s="69"/>
      <c r="IAV5" s="69"/>
      <c r="IAW5" s="69"/>
      <c r="IAX5" s="69"/>
      <c r="IAY5" s="69"/>
      <c r="IAZ5" s="69"/>
      <c r="IBA5" s="69"/>
      <c r="IBB5" s="69"/>
      <c r="IBC5" s="69"/>
      <c r="IBD5" s="69"/>
      <c r="IBE5" s="69"/>
      <c r="IBF5" s="69"/>
      <c r="IBG5" s="69"/>
      <c r="IBH5" s="69"/>
      <c r="IBI5" s="69"/>
      <c r="IBJ5" s="69"/>
      <c r="IBK5" s="69"/>
      <c r="IBL5" s="69"/>
      <c r="IBM5" s="69"/>
      <c r="IBN5" s="69"/>
      <c r="IBO5" s="69"/>
      <c r="IBP5" s="69"/>
      <c r="IBQ5" s="69"/>
      <c r="IBR5" s="69"/>
      <c r="IBS5" s="69"/>
      <c r="IBT5" s="69"/>
      <c r="IBU5" s="69"/>
      <c r="IBV5" s="69"/>
      <c r="IBW5" s="69"/>
      <c r="IBX5" s="69"/>
      <c r="IBY5" s="69"/>
      <c r="IBZ5" s="69"/>
      <c r="ICA5" s="69"/>
      <c r="ICB5" s="69"/>
      <c r="ICC5" s="69"/>
      <c r="ICD5" s="69"/>
      <c r="ICE5" s="69"/>
      <c r="ICF5" s="69"/>
      <c r="ICG5" s="69"/>
      <c r="ICH5" s="69"/>
      <c r="ICI5" s="69"/>
      <c r="ICJ5" s="69"/>
      <c r="ICK5" s="69"/>
      <c r="ICL5" s="69"/>
      <c r="ICM5" s="69"/>
      <c r="ICN5" s="69"/>
      <c r="ICO5" s="69"/>
      <c r="ICP5" s="69"/>
      <c r="ICQ5" s="69"/>
      <c r="ICR5" s="69"/>
      <c r="ICS5" s="69"/>
      <c r="ICT5" s="69"/>
      <c r="ICU5" s="69"/>
      <c r="ICV5" s="69"/>
      <c r="ICW5" s="69"/>
      <c r="ICX5" s="69"/>
      <c r="ICY5" s="69"/>
      <c r="ICZ5" s="69"/>
      <c r="IDA5" s="69"/>
      <c r="IDB5" s="69"/>
      <c r="IDC5" s="69"/>
      <c r="IDD5" s="69"/>
      <c r="IDE5" s="69"/>
      <c r="IDF5" s="69"/>
      <c r="IDG5" s="69"/>
      <c r="IDH5" s="69"/>
      <c r="IDI5" s="69"/>
      <c r="IDJ5" s="69"/>
      <c r="IDK5" s="69"/>
      <c r="IDL5" s="69"/>
      <c r="IDM5" s="69"/>
      <c r="IDN5" s="69"/>
      <c r="IDO5" s="69"/>
      <c r="IDP5" s="69"/>
      <c r="IDQ5" s="69"/>
      <c r="IDR5" s="69"/>
      <c r="IDS5" s="69"/>
      <c r="IDT5" s="69"/>
      <c r="IDU5" s="69"/>
      <c r="IDV5" s="69"/>
      <c r="IDW5" s="69"/>
      <c r="IDX5" s="69"/>
      <c r="IDY5" s="69"/>
      <c r="IDZ5" s="69"/>
      <c r="IEA5" s="69"/>
      <c r="IEB5" s="69"/>
      <c r="IEC5" s="69"/>
      <c r="IED5" s="69"/>
      <c r="IEE5" s="69"/>
      <c r="IEF5" s="69"/>
      <c r="IEG5" s="69"/>
      <c r="IEH5" s="69"/>
      <c r="IEI5" s="69"/>
      <c r="IEJ5" s="69"/>
      <c r="IEK5" s="69"/>
      <c r="IEL5" s="69"/>
      <c r="IEM5" s="69"/>
      <c r="IEN5" s="69"/>
      <c r="IEO5" s="69"/>
      <c r="IEP5" s="69"/>
      <c r="IEQ5" s="69"/>
      <c r="IER5" s="69"/>
      <c r="IES5" s="69"/>
      <c r="IET5" s="69"/>
      <c r="IEU5" s="69"/>
      <c r="IEV5" s="69"/>
      <c r="IEW5" s="69"/>
      <c r="IEX5" s="69"/>
      <c r="IEY5" s="69"/>
      <c r="IEZ5" s="69"/>
      <c r="IFA5" s="69"/>
      <c r="IFB5" s="69"/>
      <c r="IFC5" s="69"/>
      <c r="IFD5" s="69"/>
      <c r="IFE5" s="69"/>
      <c r="IFF5" s="69"/>
      <c r="IFG5" s="69"/>
      <c r="IFH5" s="69"/>
      <c r="IFI5" s="69"/>
      <c r="IFJ5" s="69"/>
      <c r="IFK5" s="69"/>
      <c r="IFL5" s="69"/>
      <c r="IFM5" s="69"/>
      <c r="IFN5" s="69"/>
      <c r="IFO5" s="69"/>
      <c r="IFP5" s="69"/>
      <c r="IFQ5" s="69"/>
      <c r="IFR5" s="69"/>
      <c r="IFS5" s="69"/>
      <c r="IFT5" s="69"/>
      <c r="IFU5" s="69"/>
      <c r="IFV5" s="69"/>
      <c r="IFW5" s="69"/>
      <c r="IFX5" s="69"/>
      <c r="IFY5" s="69"/>
      <c r="IFZ5" s="69"/>
      <c r="IGA5" s="69"/>
      <c r="IGB5" s="69"/>
      <c r="IGC5" s="69"/>
      <c r="IGD5" s="69"/>
      <c r="IGE5" s="69"/>
      <c r="IGF5" s="69"/>
      <c r="IGG5" s="69"/>
      <c r="IGH5" s="69"/>
      <c r="IGI5" s="69"/>
      <c r="IGJ5" s="69"/>
      <c r="IGK5" s="69"/>
      <c r="IGL5" s="69"/>
      <c r="IGM5" s="69"/>
      <c r="IGN5" s="69"/>
      <c r="IGO5" s="69"/>
      <c r="IGP5" s="69"/>
      <c r="IGQ5" s="69"/>
      <c r="IGR5" s="69"/>
      <c r="IGS5" s="69"/>
      <c r="IGT5" s="69"/>
      <c r="IGU5" s="69"/>
      <c r="IGV5" s="69"/>
      <c r="IGW5" s="69"/>
      <c r="IGX5" s="69"/>
      <c r="IGY5" s="69"/>
      <c r="IGZ5" s="69"/>
      <c r="IHA5" s="69"/>
      <c r="IHB5" s="69"/>
      <c r="IHC5" s="69"/>
      <c r="IHD5" s="69"/>
      <c r="IHE5" s="69"/>
      <c r="IHF5" s="69"/>
      <c r="IHG5" s="69"/>
      <c r="IHH5" s="69"/>
      <c r="IHI5" s="69"/>
      <c r="IHJ5" s="69"/>
      <c r="IHK5" s="69"/>
      <c r="IHL5" s="69"/>
      <c r="IHM5" s="69"/>
      <c r="IHN5" s="69"/>
      <c r="IHO5" s="69"/>
      <c r="IHP5" s="69"/>
      <c r="IHQ5" s="69"/>
      <c r="IHR5" s="69"/>
      <c r="IHS5" s="69"/>
      <c r="IHT5" s="69"/>
      <c r="IHU5" s="69"/>
      <c r="IHV5" s="69"/>
      <c r="IHW5" s="69"/>
      <c r="IHX5" s="69"/>
      <c r="IHY5" s="69"/>
      <c r="IHZ5" s="69"/>
      <c r="IIA5" s="69"/>
      <c r="IIB5" s="69"/>
      <c r="IIC5" s="69"/>
      <c r="IID5" s="69"/>
      <c r="IIE5" s="69"/>
      <c r="IIF5" s="69"/>
      <c r="IIG5" s="69"/>
      <c r="IIH5" s="69"/>
      <c r="III5" s="69"/>
      <c r="IIJ5" s="69"/>
      <c r="IIK5" s="69"/>
      <c r="IIL5" s="69"/>
      <c r="IIM5" s="69"/>
      <c r="IIN5" s="69"/>
      <c r="IIO5" s="69"/>
      <c r="IIP5" s="69"/>
      <c r="IIQ5" s="69"/>
      <c r="IIR5" s="69"/>
      <c r="IIS5" s="69"/>
      <c r="IIT5" s="69"/>
      <c r="IIU5" s="69"/>
      <c r="IIV5" s="69"/>
      <c r="IIW5" s="69"/>
      <c r="IIX5" s="69"/>
      <c r="IIY5" s="69"/>
      <c r="IIZ5" s="69"/>
      <c r="IJA5" s="69"/>
      <c r="IJB5" s="69"/>
      <c r="IJC5" s="69"/>
      <c r="IJD5" s="69"/>
      <c r="IJE5" s="69"/>
      <c r="IJF5" s="69"/>
      <c r="IJG5" s="69"/>
      <c r="IJH5" s="69"/>
      <c r="IJI5" s="69"/>
      <c r="IJJ5" s="69"/>
      <c r="IJK5" s="69"/>
      <c r="IJL5" s="69"/>
      <c r="IJM5" s="69"/>
      <c r="IJN5" s="69"/>
      <c r="IJO5" s="69"/>
      <c r="IJP5" s="69"/>
      <c r="IJQ5" s="69"/>
      <c r="IJR5" s="69"/>
      <c r="IJS5" s="69"/>
      <c r="IJT5" s="69"/>
      <c r="IJU5" s="69"/>
      <c r="IJV5" s="69"/>
      <c r="IJW5" s="69"/>
      <c r="IJX5" s="69"/>
      <c r="IJY5" s="69"/>
      <c r="IJZ5" s="69"/>
      <c r="IKA5" s="69"/>
      <c r="IKB5" s="69"/>
      <c r="IKC5" s="69"/>
      <c r="IKD5" s="69"/>
      <c r="IKE5" s="69"/>
      <c r="IKF5" s="69"/>
      <c r="IKG5" s="69"/>
      <c r="IKH5" s="69"/>
      <c r="IKI5" s="69"/>
      <c r="IKJ5" s="69"/>
      <c r="IKK5" s="69"/>
      <c r="IKL5" s="69"/>
      <c r="IKM5" s="69"/>
      <c r="IKN5" s="69"/>
      <c r="IKO5" s="69"/>
      <c r="IKP5" s="69"/>
      <c r="IKQ5" s="69"/>
      <c r="IKR5" s="69"/>
      <c r="IKS5" s="69"/>
      <c r="IKT5" s="69"/>
      <c r="IKU5" s="69"/>
      <c r="IKV5" s="69"/>
      <c r="IKW5" s="69"/>
      <c r="IKX5" s="69"/>
      <c r="IKY5" s="69"/>
      <c r="IKZ5" s="69"/>
      <c r="ILA5" s="69"/>
      <c r="ILB5" s="69"/>
      <c r="ILC5" s="69"/>
      <c r="ILD5" s="69"/>
      <c r="ILE5" s="69"/>
      <c r="ILF5" s="69"/>
      <c r="ILG5" s="69"/>
      <c r="ILH5" s="69"/>
      <c r="ILI5" s="69"/>
      <c r="ILJ5" s="69"/>
      <c r="ILK5" s="69"/>
      <c r="ILL5" s="69"/>
      <c r="ILM5" s="69"/>
      <c r="ILN5" s="69"/>
      <c r="ILO5" s="69"/>
      <c r="ILP5" s="69"/>
      <c r="ILQ5" s="69"/>
      <c r="ILR5" s="69"/>
      <c r="ILS5" s="69"/>
      <c r="ILT5" s="69"/>
      <c r="ILU5" s="69"/>
      <c r="ILV5" s="69"/>
      <c r="ILW5" s="69"/>
      <c r="ILX5" s="69"/>
      <c r="ILY5" s="69"/>
      <c r="ILZ5" s="69"/>
      <c r="IMA5" s="69"/>
      <c r="IMB5" s="69"/>
      <c r="IMC5" s="69"/>
      <c r="IMD5" s="69"/>
      <c r="IME5" s="69"/>
      <c r="IMF5" s="69"/>
      <c r="IMG5" s="69"/>
      <c r="IMH5" s="69"/>
      <c r="IMI5" s="69"/>
      <c r="IMJ5" s="69"/>
      <c r="IMK5" s="69"/>
      <c r="IML5" s="69"/>
      <c r="IMM5" s="69"/>
      <c r="IMN5" s="69"/>
      <c r="IMO5" s="69"/>
      <c r="IMP5" s="69"/>
      <c r="IMQ5" s="69"/>
      <c r="IMR5" s="69"/>
      <c r="IMS5" s="69"/>
      <c r="IMT5" s="69"/>
      <c r="IMU5" s="69"/>
      <c r="IMV5" s="69"/>
      <c r="IMW5" s="69"/>
      <c r="IMX5" s="69"/>
      <c r="IMY5" s="69"/>
      <c r="IMZ5" s="69"/>
      <c r="INA5" s="69"/>
      <c r="INB5" s="69"/>
      <c r="INC5" s="69"/>
      <c r="IND5" s="69"/>
      <c r="INE5" s="69"/>
      <c r="INF5" s="69"/>
      <c r="ING5" s="69"/>
      <c r="INH5" s="69"/>
      <c r="INI5" s="69"/>
      <c r="INJ5" s="69"/>
      <c r="INK5" s="69"/>
      <c r="INL5" s="69"/>
      <c r="INM5" s="69"/>
      <c r="INN5" s="69"/>
      <c r="INO5" s="69"/>
      <c r="INP5" s="69"/>
      <c r="INQ5" s="69"/>
      <c r="INR5" s="69"/>
      <c r="INS5" s="69"/>
      <c r="INT5" s="69"/>
      <c r="INU5" s="69"/>
      <c r="INV5" s="69"/>
      <c r="INW5" s="69"/>
      <c r="INX5" s="69"/>
      <c r="INY5" s="69"/>
      <c r="INZ5" s="69"/>
      <c r="IOA5" s="69"/>
      <c r="IOB5" s="69"/>
      <c r="IOC5" s="69"/>
      <c r="IOD5" s="69"/>
      <c r="IOE5" s="69"/>
      <c r="IOF5" s="69"/>
      <c r="IOG5" s="69"/>
      <c r="IOH5" s="69"/>
      <c r="IOI5" s="69"/>
      <c r="IOJ5" s="69"/>
      <c r="IOK5" s="69"/>
      <c r="IOL5" s="69"/>
      <c r="IOM5" s="69"/>
      <c r="ION5" s="69"/>
      <c r="IOO5" s="69"/>
      <c r="IOP5" s="69"/>
      <c r="IOQ5" s="69"/>
      <c r="IOR5" s="69"/>
      <c r="IOS5" s="69"/>
      <c r="IOT5" s="69"/>
      <c r="IOU5" s="69"/>
      <c r="IOV5" s="69"/>
      <c r="IOW5" s="69"/>
      <c r="IOX5" s="69"/>
      <c r="IOY5" s="69"/>
      <c r="IOZ5" s="69"/>
      <c r="IPA5" s="69"/>
      <c r="IPB5" s="69"/>
      <c r="IPC5" s="69"/>
      <c r="IPD5" s="69"/>
      <c r="IPE5" s="69"/>
      <c r="IPF5" s="69"/>
      <c r="IPG5" s="69"/>
      <c r="IPH5" s="69"/>
      <c r="IPI5" s="69"/>
      <c r="IPJ5" s="69"/>
      <c r="IPK5" s="69"/>
      <c r="IPL5" s="69"/>
      <c r="IPM5" s="69"/>
      <c r="IPN5" s="69"/>
      <c r="IPO5" s="69"/>
      <c r="IPP5" s="69"/>
      <c r="IPQ5" s="69"/>
      <c r="IPR5" s="69"/>
      <c r="IPS5" s="69"/>
      <c r="IPT5" s="69"/>
      <c r="IPU5" s="69"/>
      <c r="IPV5" s="69"/>
      <c r="IPW5" s="69"/>
      <c r="IPX5" s="69"/>
      <c r="IPY5" s="69"/>
      <c r="IPZ5" s="69"/>
      <c r="IQA5" s="69"/>
      <c r="IQB5" s="69"/>
      <c r="IQC5" s="69"/>
      <c r="IQD5" s="69"/>
      <c r="IQE5" s="69"/>
      <c r="IQF5" s="69"/>
      <c r="IQG5" s="69"/>
      <c r="IQH5" s="69"/>
      <c r="IQI5" s="69"/>
      <c r="IQJ5" s="69"/>
      <c r="IQK5" s="69"/>
      <c r="IQL5" s="69"/>
      <c r="IQM5" s="69"/>
      <c r="IQN5" s="69"/>
      <c r="IQO5" s="69"/>
      <c r="IQP5" s="69"/>
      <c r="IQQ5" s="69"/>
      <c r="IQR5" s="69"/>
      <c r="IQS5" s="69"/>
      <c r="IQT5" s="69"/>
      <c r="IQU5" s="69"/>
      <c r="IQV5" s="69"/>
      <c r="IQW5" s="69"/>
      <c r="IQX5" s="69"/>
      <c r="IQY5" s="69"/>
      <c r="IQZ5" s="69"/>
      <c r="IRA5" s="69"/>
      <c r="IRB5" s="69"/>
      <c r="IRC5" s="69"/>
      <c r="IRD5" s="69"/>
      <c r="IRE5" s="69"/>
      <c r="IRF5" s="69"/>
      <c r="IRG5" s="69"/>
      <c r="IRH5" s="69"/>
      <c r="IRI5" s="69"/>
      <c r="IRJ5" s="69"/>
      <c r="IRK5" s="69"/>
      <c r="IRL5" s="69"/>
      <c r="IRM5" s="69"/>
      <c r="IRN5" s="69"/>
      <c r="IRO5" s="69"/>
      <c r="IRP5" s="69"/>
      <c r="IRQ5" s="69"/>
      <c r="IRR5" s="69"/>
      <c r="IRS5" s="69"/>
      <c r="IRT5" s="69"/>
      <c r="IRU5" s="69"/>
      <c r="IRV5" s="69"/>
      <c r="IRW5" s="69"/>
      <c r="IRX5" s="69"/>
      <c r="IRY5" s="69"/>
      <c r="IRZ5" s="69"/>
      <c r="ISA5" s="69"/>
      <c r="ISB5" s="69"/>
      <c r="ISC5" s="69"/>
      <c r="ISD5" s="69"/>
      <c r="ISE5" s="69"/>
      <c r="ISF5" s="69"/>
      <c r="ISG5" s="69"/>
      <c r="ISH5" s="69"/>
      <c r="ISI5" s="69"/>
      <c r="ISJ5" s="69"/>
      <c r="ISK5" s="69"/>
      <c r="ISL5" s="69"/>
      <c r="ISM5" s="69"/>
      <c r="ISN5" s="69"/>
      <c r="ISO5" s="69"/>
      <c r="ISP5" s="69"/>
      <c r="ISQ5" s="69"/>
      <c r="ISR5" s="69"/>
      <c r="ISS5" s="69"/>
      <c r="IST5" s="69"/>
      <c r="ISU5" s="69"/>
      <c r="ISV5" s="69"/>
      <c r="ISW5" s="69"/>
      <c r="ISX5" s="69"/>
      <c r="ISY5" s="69"/>
      <c r="ISZ5" s="69"/>
      <c r="ITA5" s="69"/>
      <c r="ITB5" s="69"/>
      <c r="ITC5" s="69"/>
      <c r="ITD5" s="69"/>
      <c r="ITE5" s="69"/>
      <c r="ITF5" s="69"/>
      <c r="ITG5" s="69"/>
      <c r="ITH5" s="69"/>
      <c r="ITI5" s="69"/>
      <c r="ITJ5" s="69"/>
      <c r="ITK5" s="69"/>
      <c r="ITL5" s="69"/>
      <c r="ITM5" s="69"/>
      <c r="ITN5" s="69"/>
      <c r="ITO5" s="69"/>
      <c r="ITP5" s="69"/>
      <c r="ITQ5" s="69"/>
      <c r="ITR5" s="69"/>
      <c r="ITS5" s="69"/>
      <c r="ITT5" s="69"/>
      <c r="ITU5" s="69"/>
      <c r="ITV5" s="69"/>
      <c r="ITW5" s="69"/>
      <c r="ITX5" s="69"/>
      <c r="ITY5" s="69"/>
      <c r="ITZ5" s="69"/>
      <c r="IUA5" s="69"/>
      <c r="IUB5" s="69"/>
      <c r="IUC5" s="69"/>
      <c r="IUD5" s="69"/>
      <c r="IUE5" s="69"/>
      <c r="IUF5" s="69"/>
      <c r="IUG5" s="69"/>
      <c r="IUH5" s="69"/>
      <c r="IUI5" s="69"/>
      <c r="IUJ5" s="69"/>
      <c r="IUK5" s="69"/>
      <c r="IUL5" s="69"/>
      <c r="IUM5" s="69"/>
      <c r="IUN5" s="69"/>
      <c r="IUO5" s="69"/>
      <c r="IUP5" s="69"/>
      <c r="IUQ5" s="69"/>
      <c r="IUR5" s="69"/>
      <c r="IUS5" s="69"/>
      <c r="IUT5" s="69"/>
      <c r="IUU5" s="69"/>
      <c r="IUV5" s="69"/>
      <c r="IUW5" s="69"/>
      <c r="IUX5" s="69"/>
      <c r="IUY5" s="69"/>
      <c r="IUZ5" s="69"/>
      <c r="IVA5" s="69"/>
      <c r="IVB5" s="69"/>
      <c r="IVC5" s="69"/>
      <c r="IVD5" s="69"/>
      <c r="IVE5" s="69"/>
      <c r="IVF5" s="69"/>
      <c r="IVG5" s="69"/>
      <c r="IVH5" s="69"/>
      <c r="IVI5" s="69"/>
      <c r="IVJ5" s="69"/>
      <c r="IVK5" s="69"/>
      <c r="IVL5" s="69"/>
      <c r="IVM5" s="69"/>
      <c r="IVN5" s="69"/>
      <c r="IVO5" s="69"/>
      <c r="IVP5" s="69"/>
      <c r="IVQ5" s="69"/>
      <c r="IVR5" s="69"/>
      <c r="IVS5" s="69"/>
      <c r="IVT5" s="69"/>
      <c r="IVU5" s="69"/>
      <c r="IVV5" s="69"/>
      <c r="IVW5" s="69"/>
      <c r="IVX5" s="69"/>
      <c r="IVY5" s="69"/>
      <c r="IVZ5" s="69"/>
      <c r="IWA5" s="69"/>
      <c r="IWB5" s="69"/>
      <c r="IWC5" s="69"/>
      <c r="IWD5" s="69"/>
      <c r="IWE5" s="69"/>
      <c r="IWF5" s="69"/>
      <c r="IWG5" s="69"/>
      <c r="IWH5" s="69"/>
      <c r="IWI5" s="69"/>
      <c r="IWJ5" s="69"/>
      <c r="IWK5" s="69"/>
      <c r="IWL5" s="69"/>
      <c r="IWM5" s="69"/>
      <c r="IWN5" s="69"/>
      <c r="IWO5" s="69"/>
      <c r="IWP5" s="69"/>
      <c r="IWQ5" s="69"/>
      <c r="IWR5" s="69"/>
      <c r="IWS5" s="69"/>
      <c r="IWT5" s="69"/>
      <c r="IWU5" s="69"/>
      <c r="IWV5" s="69"/>
      <c r="IWW5" s="69"/>
      <c r="IWX5" s="69"/>
      <c r="IWY5" s="69"/>
      <c r="IWZ5" s="69"/>
      <c r="IXA5" s="69"/>
      <c r="IXB5" s="69"/>
      <c r="IXC5" s="69"/>
      <c r="IXD5" s="69"/>
      <c r="IXE5" s="69"/>
      <c r="IXF5" s="69"/>
      <c r="IXG5" s="69"/>
      <c r="IXH5" s="69"/>
      <c r="IXI5" s="69"/>
      <c r="IXJ5" s="69"/>
      <c r="IXK5" s="69"/>
      <c r="IXL5" s="69"/>
      <c r="IXM5" s="69"/>
      <c r="IXN5" s="69"/>
      <c r="IXO5" s="69"/>
      <c r="IXP5" s="69"/>
      <c r="IXQ5" s="69"/>
      <c r="IXR5" s="69"/>
      <c r="IXS5" s="69"/>
      <c r="IXT5" s="69"/>
      <c r="IXU5" s="69"/>
      <c r="IXV5" s="69"/>
      <c r="IXW5" s="69"/>
      <c r="IXX5" s="69"/>
      <c r="IXY5" s="69"/>
      <c r="IXZ5" s="69"/>
      <c r="IYA5" s="69"/>
      <c r="IYB5" s="69"/>
      <c r="IYC5" s="69"/>
      <c r="IYD5" s="69"/>
      <c r="IYE5" s="69"/>
      <c r="IYF5" s="69"/>
      <c r="IYG5" s="69"/>
      <c r="IYH5" s="69"/>
      <c r="IYI5" s="69"/>
      <c r="IYJ5" s="69"/>
      <c r="IYK5" s="69"/>
      <c r="IYL5" s="69"/>
      <c r="IYM5" s="69"/>
      <c r="IYN5" s="69"/>
      <c r="IYO5" s="69"/>
      <c r="IYP5" s="69"/>
      <c r="IYQ5" s="69"/>
      <c r="IYR5" s="69"/>
      <c r="IYS5" s="69"/>
      <c r="IYT5" s="69"/>
      <c r="IYU5" s="69"/>
      <c r="IYV5" s="69"/>
      <c r="IYW5" s="69"/>
      <c r="IYX5" s="69"/>
      <c r="IYY5" s="69"/>
      <c r="IYZ5" s="69"/>
      <c r="IZA5" s="69"/>
      <c r="IZB5" s="69"/>
      <c r="IZC5" s="69"/>
      <c r="IZD5" s="69"/>
      <c r="IZE5" s="69"/>
      <c r="IZF5" s="69"/>
      <c r="IZG5" s="69"/>
      <c r="IZH5" s="69"/>
      <c r="IZI5" s="69"/>
      <c r="IZJ5" s="69"/>
      <c r="IZK5" s="69"/>
      <c r="IZL5" s="69"/>
      <c r="IZM5" s="69"/>
      <c r="IZN5" s="69"/>
      <c r="IZO5" s="69"/>
      <c r="IZP5" s="69"/>
      <c r="IZQ5" s="69"/>
      <c r="IZR5" s="69"/>
      <c r="IZS5" s="69"/>
      <c r="IZT5" s="69"/>
      <c r="IZU5" s="69"/>
      <c r="IZV5" s="69"/>
      <c r="IZW5" s="69"/>
      <c r="IZX5" s="69"/>
      <c r="IZY5" s="69"/>
      <c r="IZZ5" s="69"/>
      <c r="JAA5" s="69"/>
      <c r="JAB5" s="69"/>
      <c r="JAC5" s="69"/>
      <c r="JAD5" s="69"/>
      <c r="JAE5" s="69"/>
      <c r="JAF5" s="69"/>
      <c r="JAG5" s="69"/>
      <c r="JAH5" s="69"/>
      <c r="JAI5" s="69"/>
      <c r="JAJ5" s="69"/>
      <c r="JAK5" s="69"/>
      <c r="JAL5" s="69"/>
      <c r="JAM5" s="69"/>
      <c r="JAN5" s="69"/>
      <c r="JAO5" s="69"/>
      <c r="JAP5" s="69"/>
      <c r="JAQ5" s="69"/>
      <c r="JAR5" s="69"/>
      <c r="JAS5" s="69"/>
      <c r="JAT5" s="69"/>
      <c r="JAU5" s="69"/>
      <c r="JAV5" s="69"/>
      <c r="JAW5" s="69"/>
      <c r="JAX5" s="69"/>
      <c r="JAY5" s="69"/>
      <c r="JAZ5" s="69"/>
      <c r="JBA5" s="69"/>
      <c r="JBB5" s="69"/>
      <c r="JBC5" s="69"/>
      <c r="JBD5" s="69"/>
      <c r="JBE5" s="69"/>
      <c r="JBF5" s="69"/>
      <c r="JBG5" s="69"/>
      <c r="JBH5" s="69"/>
      <c r="JBI5" s="69"/>
      <c r="JBJ5" s="69"/>
      <c r="JBK5" s="69"/>
      <c r="JBL5" s="69"/>
      <c r="JBM5" s="69"/>
      <c r="JBN5" s="69"/>
      <c r="JBO5" s="69"/>
      <c r="JBP5" s="69"/>
      <c r="JBQ5" s="69"/>
      <c r="JBR5" s="69"/>
      <c r="JBS5" s="69"/>
      <c r="JBT5" s="69"/>
      <c r="JBU5" s="69"/>
      <c r="JBV5" s="69"/>
      <c r="JBW5" s="69"/>
      <c r="JBX5" s="69"/>
      <c r="JBY5" s="69"/>
      <c r="JBZ5" s="69"/>
      <c r="JCA5" s="69"/>
      <c r="JCB5" s="69"/>
      <c r="JCC5" s="69"/>
      <c r="JCD5" s="69"/>
      <c r="JCE5" s="69"/>
      <c r="JCF5" s="69"/>
      <c r="JCG5" s="69"/>
      <c r="JCH5" s="69"/>
      <c r="JCI5" s="69"/>
      <c r="JCJ5" s="69"/>
      <c r="JCK5" s="69"/>
      <c r="JCL5" s="69"/>
      <c r="JCM5" s="69"/>
      <c r="JCN5" s="69"/>
      <c r="JCO5" s="69"/>
      <c r="JCP5" s="69"/>
      <c r="JCQ5" s="69"/>
      <c r="JCR5" s="69"/>
      <c r="JCS5" s="69"/>
      <c r="JCT5" s="69"/>
      <c r="JCU5" s="69"/>
      <c r="JCV5" s="69"/>
      <c r="JCW5" s="69"/>
      <c r="JCX5" s="69"/>
      <c r="JCY5" s="69"/>
      <c r="JCZ5" s="69"/>
      <c r="JDA5" s="69"/>
      <c r="JDB5" s="69"/>
      <c r="JDC5" s="69"/>
      <c r="JDD5" s="69"/>
      <c r="JDE5" s="69"/>
      <c r="JDF5" s="69"/>
      <c r="JDG5" s="69"/>
      <c r="JDH5" s="69"/>
      <c r="JDI5" s="69"/>
      <c r="JDJ5" s="69"/>
      <c r="JDK5" s="69"/>
      <c r="JDL5" s="69"/>
      <c r="JDM5" s="69"/>
      <c r="JDN5" s="69"/>
      <c r="JDO5" s="69"/>
      <c r="JDP5" s="69"/>
      <c r="JDQ5" s="69"/>
      <c r="JDR5" s="69"/>
      <c r="JDS5" s="69"/>
      <c r="JDT5" s="69"/>
      <c r="JDU5" s="69"/>
      <c r="JDV5" s="69"/>
      <c r="JDW5" s="69"/>
      <c r="JDX5" s="69"/>
      <c r="JDY5" s="69"/>
      <c r="JDZ5" s="69"/>
      <c r="JEA5" s="69"/>
      <c r="JEB5" s="69"/>
      <c r="JEC5" s="69"/>
      <c r="JED5" s="69"/>
      <c r="JEE5" s="69"/>
      <c r="JEF5" s="69"/>
      <c r="JEG5" s="69"/>
      <c r="JEH5" s="69"/>
      <c r="JEI5" s="69"/>
      <c r="JEJ5" s="69"/>
      <c r="JEK5" s="69"/>
      <c r="JEL5" s="69"/>
      <c r="JEM5" s="69"/>
      <c r="JEN5" s="69"/>
      <c r="JEO5" s="69"/>
      <c r="JEP5" s="69"/>
      <c r="JEQ5" s="69"/>
      <c r="JER5" s="69"/>
      <c r="JES5" s="69"/>
      <c r="JET5" s="69"/>
      <c r="JEU5" s="69"/>
      <c r="JEV5" s="69"/>
      <c r="JEW5" s="69"/>
      <c r="JEX5" s="69"/>
      <c r="JEY5" s="69"/>
      <c r="JEZ5" s="69"/>
      <c r="JFA5" s="69"/>
      <c r="JFB5" s="69"/>
      <c r="JFC5" s="69"/>
      <c r="JFD5" s="69"/>
      <c r="JFE5" s="69"/>
      <c r="JFF5" s="69"/>
      <c r="JFG5" s="69"/>
      <c r="JFH5" s="69"/>
      <c r="JFI5" s="69"/>
      <c r="JFJ5" s="69"/>
      <c r="JFK5" s="69"/>
      <c r="JFL5" s="69"/>
      <c r="JFM5" s="69"/>
      <c r="JFN5" s="69"/>
      <c r="JFO5" s="69"/>
      <c r="JFP5" s="69"/>
      <c r="JFQ5" s="69"/>
      <c r="JFR5" s="69"/>
      <c r="JFS5" s="69"/>
      <c r="JFT5" s="69"/>
      <c r="JFU5" s="69"/>
      <c r="JFV5" s="69"/>
      <c r="JFW5" s="69"/>
      <c r="JFX5" s="69"/>
      <c r="JFY5" s="69"/>
      <c r="JFZ5" s="69"/>
      <c r="JGA5" s="69"/>
      <c r="JGB5" s="69"/>
      <c r="JGC5" s="69"/>
      <c r="JGD5" s="69"/>
      <c r="JGE5" s="69"/>
      <c r="JGF5" s="69"/>
      <c r="JGG5" s="69"/>
      <c r="JGH5" s="69"/>
      <c r="JGI5" s="69"/>
      <c r="JGJ5" s="69"/>
      <c r="JGK5" s="69"/>
      <c r="JGL5" s="69"/>
      <c r="JGM5" s="69"/>
      <c r="JGN5" s="69"/>
      <c r="JGO5" s="69"/>
      <c r="JGP5" s="69"/>
      <c r="JGQ5" s="69"/>
      <c r="JGR5" s="69"/>
      <c r="JGS5" s="69"/>
      <c r="JGT5" s="69"/>
      <c r="JGU5" s="69"/>
      <c r="JGV5" s="69"/>
      <c r="JGW5" s="69"/>
      <c r="JGX5" s="69"/>
      <c r="JGY5" s="69"/>
      <c r="JGZ5" s="69"/>
      <c r="JHA5" s="69"/>
      <c r="JHB5" s="69"/>
      <c r="JHC5" s="69"/>
      <c r="JHD5" s="69"/>
      <c r="JHE5" s="69"/>
      <c r="JHF5" s="69"/>
      <c r="JHG5" s="69"/>
      <c r="JHH5" s="69"/>
      <c r="JHI5" s="69"/>
      <c r="JHJ5" s="69"/>
      <c r="JHK5" s="69"/>
      <c r="JHL5" s="69"/>
      <c r="JHM5" s="69"/>
      <c r="JHN5" s="69"/>
      <c r="JHO5" s="69"/>
      <c r="JHP5" s="69"/>
      <c r="JHQ5" s="69"/>
      <c r="JHR5" s="69"/>
      <c r="JHS5" s="69"/>
      <c r="JHT5" s="69"/>
      <c r="JHU5" s="69"/>
      <c r="JHV5" s="69"/>
      <c r="JHW5" s="69"/>
      <c r="JHX5" s="69"/>
      <c r="JHY5" s="69"/>
      <c r="JHZ5" s="69"/>
      <c r="JIA5" s="69"/>
      <c r="JIB5" s="69"/>
      <c r="JIC5" s="69"/>
      <c r="JID5" s="69"/>
      <c r="JIE5" s="69"/>
      <c r="JIF5" s="69"/>
      <c r="JIG5" s="69"/>
      <c r="JIH5" s="69"/>
      <c r="JII5" s="69"/>
      <c r="JIJ5" s="69"/>
      <c r="JIK5" s="69"/>
      <c r="JIL5" s="69"/>
      <c r="JIM5" s="69"/>
      <c r="JIN5" s="69"/>
      <c r="JIO5" s="69"/>
      <c r="JIP5" s="69"/>
      <c r="JIQ5" s="69"/>
      <c r="JIR5" s="69"/>
      <c r="JIS5" s="69"/>
      <c r="JIT5" s="69"/>
      <c r="JIU5" s="69"/>
      <c r="JIV5" s="69"/>
      <c r="JIW5" s="69"/>
      <c r="JIX5" s="69"/>
      <c r="JIY5" s="69"/>
      <c r="JIZ5" s="69"/>
      <c r="JJA5" s="69"/>
      <c r="JJB5" s="69"/>
      <c r="JJC5" s="69"/>
      <c r="JJD5" s="69"/>
      <c r="JJE5" s="69"/>
      <c r="JJF5" s="69"/>
      <c r="JJG5" s="69"/>
      <c r="JJH5" s="69"/>
      <c r="JJI5" s="69"/>
      <c r="JJJ5" s="69"/>
      <c r="JJK5" s="69"/>
      <c r="JJL5" s="69"/>
      <c r="JJM5" s="69"/>
      <c r="JJN5" s="69"/>
      <c r="JJO5" s="69"/>
      <c r="JJP5" s="69"/>
      <c r="JJQ5" s="69"/>
      <c r="JJR5" s="69"/>
      <c r="JJS5" s="69"/>
      <c r="JJT5" s="69"/>
      <c r="JJU5" s="69"/>
      <c r="JJV5" s="69"/>
      <c r="JJW5" s="69"/>
      <c r="JJX5" s="69"/>
      <c r="JJY5" s="69"/>
      <c r="JJZ5" s="69"/>
      <c r="JKA5" s="69"/>
      <c r="JKB5" s="69"/>
      <c r="JKC5" s="69"/>
      <c r="JKD5" s="69"/>
      <c r="JKE5" s="69"/>
      <c r="JKF5" s="69"/>
      <c r="JKG5" s="69"/>
      <c r="JKH5" s="69"/>
      <c r="JKI5" s="69"/>
      <c r="JKJ5" s="69"/>
      <c r="JKK5" s="69"/>
      <c r="JKL5" s="69"/>
      <c r="JKM5" s="69"/>
      <c r="JKN5" s="69"/>
      <c r="JKO5" s="69"/>
      <c r="JKP5" s="69"/>
      <c r="JKQ5" s="69"/>
      <c r="JKR5" s="69"/>
      <c r="JKS5" s="69"/>
      <c r="JKT5" s="69"/>
      <c r="JKU5" s="69"/>
      <c r="JKV5" s="69"/>
      <c r="JKW5" s="69"/>
      <c r="JKX5" s="69"/>
      <c r="JKY5" s="69"/>
      <c r="JKZ5" s="69"/>
      <c r="JLA5" s="69"/>
      <c r="JLB5" s="69"/>
      <c r="JLC5" s="69"/>
      <c r="JLD5" s="69"/>
      <c r="JLE5" s="69"/>
      <c r="JLF5" s="69"/>
      <c r="JLG5" s="69"/>
      <c r="JLH5" s="69"/>
      <c r="JLI5" s="69"/>
      <c r="JLJ5" s="69"/>
      <c r="JLK5" s="69"/>
      <c r="JLL5" s="69"/>
      <c r="JLM5" s="69"/>
      <c r="JLN5" s="69"/>
      <c r="JLO5" s="69"/>
      <c r="JLP5" s="69"/>
      <c r="JLQ5" s="69"/>
      <c r="JLR5" s="69"/>
      <c r="JLS5" s="69"/>
      <c r="JLT5" s="69"/>
      <c r="JLU5" s="69"/>
      <c r="JLV5" s="69"/>
      <c r="JLW5" s="69"/>
      <c r="JLX5" s="69"/>
      <c r="JLY5" s="69"/>
      <c r="JLZ5" s="69"/>
      <c r="JMA5" s="69"/>
      <c r="JMB5" s="69"/>
      <c r="JMC5" s="69"/>
      <c r="JMD5" s="69"/>
      <c r="JME5" s="69"/>
      <c r="JMF5" s="69"/>
      <c r="JMG5" s="69"/>
      <c r="JMH5" s="69"/>
      <c r="JMI5" s="69"/>
      <c r="JMJ5" s="69"/>
      <c r="JMK5" s="69"/>
      <c r="JML5" s="69"/>
      <c r="JMM5" s="69"/>
      <c r="JMN5" s="69"/>
      <c r="JMO5" s="69"/>
      <c r="JMP5" s="69"/>
      <c r="JMQ5" s="69"/>
      <c r="JMR5" s="69"/>
      <c r="JMS5" s="69"/>
      <c r="JMT5" s="69"/>
      <c r="JMU5" s="69"/>
      <c r="JMV5" s="69"/>
      <c r="JMW5" s="69"/>
      <c r="JMX5" s="69"/>
      <c r="JMY5" s="69"/>
      <c r="JMZ5" s="69"/>
      <c r="JNA5" s="69"/>
      <c r="JNB5" s="69"/>
      <c r="JNC5" s="69"/>
      <c r="JND5" s="69"/>
      <c r="JNE5" s="69"/>
      <c r="JNF5" s="69"/>
      <c r="JNG5" s="69"/>
      <c r="JNH5" s="69"/>
      <c r="JNI5" s="69"/>
      <c r="JNJ5" s="69"/>
      <c r="JNK5" s="69"/>
      <c r="JNL5" s="69"/>
      <c r="JNM5" s="69"/>
      <c r="JNN5" s="69"/>
      <c r="JNO5" s="69"/>
      <c r="JNP5" s="69"/>
      <c r="JNQ5" s="69"/>
      <c r="JNR5" s="69"/>
      <c r="JNS5" s="69"/>
      <c r="JNT5" s="69"/>
      <c r="JNU5" s="69"/>
      <c r="JNV5" s="69"/>
      <c r="JNW5" s="69"/>
      <c r="JNX5" s="69"/>
      <c r="JNY5" s="69"/>
      <c r="JNZ5" s="69"/>
      <c r="JOA5" s="69"/>
      <c r="JOB5" s="69"/>
      <c r="JOC5" s="69"/>
      <c r="JOD5" s="69"/>
      <c r="JOE5" s="69"/>
      <c r="JOF5" s="69"/>
      <c r="JOG5" s="69"/>
      <c r="JOH5" s="69"/>
      <c r="JOI5" s="69"/>
      <c r="JOJ5" s="69"/>
      <c r="JOK5" s="69"/>
      <c r="JOL5" s="69"/>
      <c r="JOM5" s="69"/>
      <c r="JON5" s="69"/>
      <c r="JOO5" s="69"/>
      <c r="JOP5" s="69"/>
      <c r="JOQ5" s="69"/>
      <c r="JOR5" s="69"/>
      <c r="JOS5" s="69"/>
      <c r="JOT5" s="69"/>
      <c r="JOU5" s="69"/>
      <c r="JOV5" s="69"/>
      <c r="JOW5" s="69"/>
      <c r="JOX5" s="69"/>
      <c r="JOY5" s="69"/>
      <c r="JOZ5" s="69"/>
      <c r="JPA5" s="69"/>
      <c r="JPB5" s="69"/>
      <c r="JPC5" s="69"/>
      <c r="JPD5" s="69"/>
      <c r="JPE5" s="69"/>
      <c r="JPF5" s="69"/>
      <c r="JPG5" s="69"/>
      <c r="JPH5" s="69"/>
      <c r="JPI5" s="69"/>
      <c r="JPJ5" s="69"/>
      <c r="JPK5" s="69"/>
      <c r="JPL5" s="69"/>
      <c r="JPM5" s="69"/>
      <c r="JPN5" s="69"/>
      <c r="JPO5" s="69"/>
      <c r="JPP5" s="69"/>
      <c r="JPQ5" s="69"/>
      <c r="JPR5" s="69"/>
      <c r="JPS5" s="69"/>
      <c r="JPT5" s="69"/>
      <c r="JPU5" s="69"/>
      <c r="JPV5" s="69"/>
      <c r="JPW5" s="69"/>
      <c r="JPX5" s="69"/>
      <c r="JPY5" s="69"/>
      <c r="JPZ5" s="69"/>
      <c r="JQA5" s="69"/>
      <c r="JQB5" s="69"/>
      <c r="JQC5" s="69"/>
      <c r="JQD5" s="69"/>
      <c r="JQE5" s="69"/>
      <c r="JQF5" s="69"/>
      <c r="JQG5" s="69"/>
      <c r="JQH5" s="69"/>
      <c r="JQI5" s="69"/>
      <c r="JQJ5" s="69"/>
      <c r="JQK5" s="69"/>
      <c r="JQL5" s="69"/>
      <c r="JQM5" s="69"/>
      <c r="JQN5" s="69"/>
      <c r="JQO5" s="69"/>
      <c r="JQP5" s="69"/>
      <c r="JQQ5" s="69"/>
      <c r="JQR5" s="69"/>
      <c r="JQS5" s="69"/>
      <c r="JQT5" s="69"/>
      <c r="JQU5" s="69"/>
      <c r="JQV5" s="69"/>
      <c r="JQW5" s="69"/>
      <c r="JQX5" s="69"/>
      <c r="JQY5" s="69"/>
      <c r="JQZ5" s="69"/>
      <c r="JRA5" s="69"/>
      <c r="JRB5" s="69"/>
      <c r="JRC5" s="69"/>
      <c r="JRD5" s="69"/>
      <c r="JRE5" s="69"/>
      <c r="JRF5" s="69"/>
      <c r="JRG5" s="69"/>
      <c r="JRH5" s="69"/>
      <c r="JRI5" s="69"/>
      <c r="JRJ5" s="69"/>
      <c r="JRK5" s="69"/>
      <c r="JRL5" s="69"/>
      <c r="JRM5" s="69"/>
      <c r="JRN5" s="69"/>
      <c r="JRO5" s="69"/>
      <c r="JRP5" s="69"/>
      <c r="JRQ5" s="69"/>
      <c r="JRR5" s="69"/>
      <c r="JRS5" s="69"/>
      <c r="JRT5" s="69"/>
      <c r="JRU5" s="69"/>
      <c r="JRV5" s="69"/>
      <c r="JRW5" s="69"/>
      <c r="JRX5" s="69"/>
      <c r="JRY5" s="69"/>
      <c r="JRZ5" s="69"/>
      <c r="JSA5" s="69"/>
      <c r="JSB5" s="69"/>
      <c r="JSC5" s="69"/>
      <c r="JSD5" s="69"/>
      <c r="JSE5" s="69"/>
      <c r="JSF5" s="69"/>
      <c r="JSG5" s="69"/>
      <c r="JSH5" s="69"/>
      <c r="JSI5" s="69"/>
      <c r="JSJ5" s="69"/>
      <c r="JSK5" s="69"/>
      <c r="JSL5" s="69"/>
      <c r="JSM5" s="69"/>
      <c r="JSN5" s="69"/>
      <c r="JSO5" s="69"/>
      <c r="JSP5" s="69"/>
      <c r="JSQ5" s="69"/>
      <c r="JSR5" s="69"/>
      <c r="JSS5" s="69"/>
      <c r="JST5" s="69"/>
      <c r="JSU5" s="69"/>
      <c r="JSV5" s="69"/>
      <c r="JSW5" s="69"/>
      <c r="JSX5" s="69"/>
      <c r="JSY5" s="69"/>
      <c r="JSZ5" s="69"/>
      <c r="JTA5" s="69"/>
      <c r="JTB5" s="69"/>
      <c r="JTC5" s="69"/>
      <c r="JTD5" s="69"/>
      <c r="JTE5" s="69"/>
      <c r="JTF5" s="69"/>
      <c r="JTG5" s="69"/>
      <c r="JTH5" s="69"/>
      <c r="JTI5" s="69"/>
      <c r="JTJ5" s="69"/>
      <c r="JTK5" s="69"/>
      <c r="JTL5" s="69"/>
      <c r="JTM5" s="69"/>
      <c r="JTN5" s="69"/>
      <c r="JTO5" s="69"/>
      <c r="JTP5" s="69"/>
      <c r="JTQ5" s="69"/>
      <c r="JTR5" s="69"/>
      <c r="JTS5" s="69"/>
      <c r="JTT5" s="69"/>
      <c r="JTU5" s="69"/>
      <c r="JTV5" s="69"/>
      <c r="JTW5" s="69"/>
      <c r="JTX5" s="69"/>
      <c r="JTY5" s="69"/>
      <c r="JTZ5" s="69"/>
      <c r="JUA5" s="69"/>
      <c r="JUB5" s="69"/>
      <c r="JUC5" s="69"/>
      <c r="JUD5" s="69"/>
      <c r="JUE5" s="69"/>
      <c r="JUF5" s="69"/>
      <c r="JUG5" s="69"/>
      <c r="JUH5" s="69"/>
      <c r="JUI5" s="69"/>
      <c r="JUJ5" s="69"/>
      <c r="JUK5" s="69"/>
      <c r="JUL5" s="69"/>
      <c r="JUM5" s="69"/>
      <c r="JUN5" s="69"/>
      <c r="JUO5" s="69"/>
      <c r="JUP5" s="69"/>
      <c r="JUQ5" s="69"/>
      <c r="JUR5" s="69"/>
      <c r="JUS5" s="69"/>
      <c r="JUT5" s="69"/>
      <c r="JUU5" s="69"/>
      <c r="JUV5" s="69"/>
      <c r="JUW5" s="69"/>
      <c r="JUX5" s="69"/>
      <c r="JUY5" s="69"/>
      <c r="JUZ5" s="69"/>
      <c r="JVA5" s="69"/>
      <c r="JVB5" s="69"/>
      <c r="JVC5" s="69"/>
      <c r="JVD5" s="69"/>
      <c r="JVE5" s="69"/>
      <c r="JVF5" s="69"/>
      <c r="JVG5" s="69"/>
      <c r="JVH5" s="69"/>
      <c r="JVI5" s="69"/>
      <c r="JVJ5" s="69"/>
      <c r="JVK5" s="69"/>
      <c r="JVL5" s="69"/>
      <c r="JVM5" s="69"/>
      <c r="JVN5" s="69"/>
      <c r="JVO5" s="69"/>
      <c r="JVP5" s="69"/>
      <c r="JVQ5" s="69"/>
      <c r="JVR5" s="69"/>
      <c r="JVS5" s="69"/>
      <c r="JVT5" s="69"/>
      <c r="JVU5" s="69"/>
      <c r="JVV5" s="69"/>
      <c r="JVW5" s="69"/>
      <c r="JVX5" s="69"/>
      <c r="JVY5" s="69"/>
      <c r="JVZ5" s="69"/>
      <c r="JWA5" s="69"/>
      <c r="JWB5" s="69"/>
      <c r="JWC5" s="69"/>
      <c r="JWD5" s="69"/>
      <c r="JWE5" s="69"/>
      <c r="JWF5" s="69"/>
      <c r="JWG5" s="69"/>
      <c r="JWH5" s="69"/>
      <c r="JWI5" s="69"/>
      <c r="JWJ5" s="69"/>
      <c r="JWK5" s="69"/>
      <c r="JWL5" s="69"/>
      <c r="JWM5" s="69"/>
      <c r="JWN5" s="69"/>
      <c r="JWO5" s="69"/>
      <c r="JWP5" s="69"/>
      <c r="JWQ5" s="69"/>
      <c r="JWR5" s="69"/>
      <c r="JWS5" s="69"/>
      <c r="JWT5" s="69"/>
      <c r="JWU5" s="69"/>
      <c r="JWV5" s="69"/>
      <c r="JWW5" s="69"/>
      <c r="JWX5" s="69"/>
      <c r="JWY5" s="69"/>
      <c r="JWZ5" s="69"/>
      <c r="JXA5" s="69"/>
      <c r="JXB5" s="69"/>
      <c r="JXC5" s="69"/>
      <c r="JXD5" s="69"/>
      <c r="JXE5" s="69"/>
      <c r="JXF5" s="69"/>
      <c r="JXG5" s="69"/>
      <c r="JXH5" s="69"/>
      <c r="JXI5" s="69"/>
      <c r="JXJ5" s="69"/>
      <c r="JXK5" s="69"/>
      <c r="JXL5" s="69"/>
      <c r="JXM5" s="69"/>
      <c r="JXN5" s="69"/>
      <c r="JXO5" s="69"/>
      <c r="JXP5" s="69"/>
      <c r="JXQ5" s="69"/>
      <c r="JXR5" s="69"/>
      <c r="JXS5" s="69"/>
      <c r="JXT5" s="69"/>
      <c r="JXU5" s="69"/>
      <c r="JXV5" s="69"/>
      <c r="JXW5" s="69"/>
      <c r="JXX5" s="69"/>
      <c r="JXY5" s="69"/>
      <c r="JXZ5" s="69"/>
      <c r="JYA5" s="69"/>
      <c r="JYB5" s="69"/>
      <c r="JYC5" s="69"/>
      <c r="JYD5" s="69"/>
      <c r="JYE5" s="69"/>
      <c r="JYF5" s="69"/>
      <c r="JYG5" s="69"/>
      <c r="JYH5" s="69"/>
      <c r="JYI5" s="69"/>
      <c r="JYJ5" s="69"/>
      <c r="JYK5" s="69"/>
      <c r="JYL5" s="69"/>
      <c r="JYM5" s="69"/>
      <c r="JYN5" s="69"/>
      <c r="JYO5" s="69"/>
      <c r="JYP5" s="69"/>
      <c r="JYQ5" s="69"/>
      <c r="JYR5" s="69"/>
      <c r="JYS5" s="69"/>
      <c r="JYT5" s="69"/>
      <c r="JYU5" s="69"/>
      <c r="JYV5" s="69"/>
      <c r="JYW5" s="69"/>
      <c r="JYX5" s="69"/>
      <c r="JYY5" s="69"/>
      <c r="JYZ5" s="69"/>
      <c r="JZA5" s="69"/>
      <c r="JZB5" s="69"/>
      <c r="JZC5" s="69"/>
      <c r="JZD5" s="69"/>
      <c r="JZE5" s="69"/>
      <c r="JZF5" s="69"/>
      <c r="JZG5" s="69"/>
      <c r="JZH5" s="69"/>
      <c r="JZI5" s="69"/>
      <c r="JZJ5" s="69"/>
      <c r="JZK5" s="69"/>
      <c r="JZL5" s="69"/>
      <c r="JZM5" s="69"/>
      <c r="JZN5" s="69"/>
      <c r="JZO5" s="69"/>
      <c r="JZP5" s="69"/>
      <c r="JZQ5" s="69"/>
      <c r="JZR5" s="69"/>
      <c r="JZS5" s="69"/>
      <c r="JZT5" s="69"/>
      <c r="JZU5" s="69"/>
      <c r="JZV5" s="69"/>
      <c r="JZW5" s="69"/>
      <c r="JZX5" s="69"/>
      <c r="JZY5" s="69"/>
      <c r="JZZ5" s="69"/>
      <c r="KAA5" s="69"/>
      <c r="KAB5" s="69"/>
      <c r="KAC5" s="69"/>
      <c r="KAD5" s="69"/>
      <c r="KAE5" s="69"/>
      <c r="KAF5" s="69"/>
      <c r="KAG5" s="69"/>
      <c r="KAH5" s="69"/>
      <c r="KAI5" s="69"/>
      <c r="KAJ5" s="69"/>
      <c r="KAK5" s="69"/>
      <c r="KAL5" s="69"/>
      <c r="KAM5" s="69"/>
      <c r="KAN5" s="69"/>
      <c r="KAO5" s="69"/>
      <c r="KAP5" s="69"/>
      <c r="KAQ5" s="69"/>
      <c r="KAR5" s="69"/>
      <c r="KAS5" s="69"/>
      <c r="KAT5" s="69"/>
      <c r="KAU5" s="69"/>
      <c r="KAV5" s="69"/>
      <c r="KAW5" s="69"/>
      <c r="KAX5" s="69"/>
      <c r="KAY5" s="69"/>
      <c r="KAZ5" s="69"/>
      <c r="KBA5" s="69"/>
      <c r="KBB5" s="69"/>
      <c r="KBC5" s="69"/>
      <c r="KBD5" s="69"/>
      <c r="KBE5" s="69"/>
      <c r="KBF5" s="69"/>
      <c r="KBG5" s="69"/>
      <c r="KBH5" s="69"/>
      <c r="KBI5" s="69"/>
      <c r="KBJ5" s="69"/>
      <c r="KBK5" s="69"/>
      <c r="KBL5" s="69"/>
      <c r="KBM5" s="69"/>
      <c r="KBN5" s="69"/>
      <c r="KBO5" s="69"/>
      <c r="KBP5" s="69"/>
      <c r="KBQ5" s="69"/>
      <c r="KBR5" s="69"/>
      <c r="KBS5" s="69"/>
      <c r="KBT5" s="69"/>
      <c r="KBU5" s="69"/>
      <c r="KBV5" s="69"/>
      <c r="KBW5" s="69"/>
      <c r="KBX5" s="69"/>
      <c r="KBY5" s="69"/>
      <c r="KBZ5" s="69"/>
      <c r="KCA5" s="69"/>
      <c r="KCB5" s="69"/>
      <c r="KCC5" s="69"/>
      <c r="KCD5" s="69"/>
      <c r="KCE5" s="69"/>
      <c r="KCF5" s="69"/>
      <c r="KCG5" s="69"/>
      <c r="KCH5" s="69"/>
      <c r="KCI5" s="69"/>
      <c r="KCJ5" s="69"/>
      <c r="KCK5" s="69"/>
      <c r="KCL5" s="69"/>
      <c r="KCM5" s="69"/>
      <c r="KCN5" s="69"/>
      <c r="KCO5" s="69"/>
      <c r="KCP5" s="69"/>
      <c r="KCQ5" s="69"/>
      <c r="KCR5" s="69"/>
      <c r="KCS5" s="69"/>
      <c r="KCT5" s="69"/>
      <c r="KCU5" s="69"/>
      <c r="KCV5" s="69"/>
      <c r="KCW5" s="69"/>
      <c r="KCX5" s="69"/>
      <c r="KCY5" s="69"/>
      <c r="KCZ5" s="69"/>
      <c r="KDA5" s="69"/>
      <c r="KDB5" s="69"/>
      <c r="KDC5" s="69"/>
      <c r="KDD5" s="69"/>
      <c r="KDE5" s="69"/>
      <c r="KDF5" s="69"/>
      <c r="KDG5" s="69"/>
      <c r="KDH5" s="69"/>
      <c r="KDI5" s="69"/>
      <c r="KDJ5" s="69"/>
      <c r="KDK5" s="69"/>
      <c r="KDL5" s="69"/>
      <c r="KDM5" s="69"/>
      <c r="KDN5" s="69"/>
      <c r="KDO5" s="69"/>
      <c r="KDP5" s="69"/>
      <c r="KDQ5" s="69"/>
      <c r="KDR5" s="69"/>
      <c r="KDS5" s="69"/>
      <c r="KDT5" s="69"/>
      <c r="KDU5" s="69"/>
      <c r="KDV5" s="69"/>
      <c r="KDW5" s="69"/>
      <c r="KDX5" s="69"/>
      <c r="KDY5" s="69"/>
      <c r="KDZ5" s="69"/>
      <c r="KEA5" s="69"/>
      <c r="KEB5" s="69"/>
      <c r="KEC5" s="69"/>
      <c r="KED5" s="69"/>
      <c r="KEE5" s="69"/>
      <c r="KEF5" s="69"/>
      <c r="KEG5" s="69"/>
      <c r="KEH5" s="69"/>
      <c r="KEI5" s="69"/>
      <c r="KEJ5" s="69"/>
      <c r="KEK5" s="69"/>
      <c r="KEL5" s="69"/>
      <c r="KEM5" s="69"/>
      <c r="KEN5" s="69"/>
      <c r="KEO5" s="69"/>
      <c r="KEP5" s="69"/>
      <c r="KEQ5" s="69"/>
      <c r="KER5" s="69"/>
      <c r="KES5" s="69"/>
      <c r="KET5" s="69"/>
      <c r="KEU5" s="69"/>
      <c r="KEV5" s="69"/>
      <c r="KEW5" s="69"/>
      <c r="KEX5" s="69"/>
      <c r="KEY5" s="69"/>
      <c r="KEZ5" s="69"/>
      <c r="KFA5" s="69"/>
      <c r="KFB5" s="69"/>
      <c r="KFC5" s="69"/>
      <c r="KFD5" s="69"/>
      <c r="KFE5" s="69"/>
      <c r="KFF5" s="69"/>
      <c r="KFG5" s="69"/>
      <c r="KFH5" s="69"/>
      <c r="KFI5" s="69"/>
      <c r="KFJ5" s="69"/>
      <c r="KFK5" s="69"/>
      <c r="KFL5" s="69"/>
      <c r="KFM5" s="69"/>
      <c r="KFN5" s="69"/>
      <c r="KFO5" s="69"/>
      <c r="KFP5" s="69"/>
      <c r="KFQ5" s="69"/>
      <c r="KFR5" s="69"/>
      <c r="KFS5" s="69"/>
      <c r="KFT5" s="69"/>
      <c r="KFU5" s="69"/>
      <c r="KFV5" s="69"/>
      <c r="KFW5" s="69"/>
      <c r="KFX5" s="69"/>
      <c r="KFY5" s="69"/>
      <c r="KFZ5" s="69"/>
      <c r="KGA5" s="69"/>
      <c r="KGB5" s="69"/>
      <c r="KGC5" s="69"/>
      <c r="KGD5" s="69"/>
      <c r="KGE5" s="69"/>
      <c r="KGF5" s="69"/>
      <c r="KGG5" s="69"/>
      <c r="KGH5" s="69"/>
      <c r="KGI5" s="69"/>
      <c r="KGJ5" s="69"/>
      <c r="KGK5" s="69"/>
      <c r="KGL5" s="69"/>
      <c r="KGM5" s="69"/>
      <c r="KGN5" s="69"/>
      <c r="KGO5" s="69"/>
      <c r="KGP5" s="69"/>
      <c r="KGQ5" s="69"/>
      <c r="KGR5" s="69"/>
      <c r="KGS5" s="69"/>
      <c r="KGT5" s="69"/>
      <c r="KGU5" s="69"/>
      <c r="KGV5" s="69"/>
      <c r="KGW5" s="69"/>
      <c r="KGX5" s="69"/>
      <c r="KGY5" s="69"/>
      <c r="KGZ5" s="69"/>
      <c r="KHA5" s="69"/>
      <c r="KHB5" s="69"/>
      <c r="KHC5" s="69"/>
      <c r="KHD5" s="69"/>
      <c r="KHE5" s="69"/>
      <c r="KHF5" s="69"/>
      <c r="KHG5" s="69"/>
      <c r="KHH5" s="69"/>
      <c r="KHI5" s="69"/>
      <c r="KHJ5" s="69"/>
      <c r="KHK5" s="69"/>
      <c r="KHL5" s="69"/>
      <c r="KHM5" s="69"/>
      <c r="KHN5" s="69"/>
      <c r="KHO5" s="69"/>
      <c r="KHP5" s="69"/>
      <c r="KHQ5" s="69"/>
      <c r="KHR5" s="69"/>
      <c r="KHS5" s="69"/>
      <c r="KHT5" s="69"/>
      <c r="KHU5" s="69"/>
      <c r="KHV5" s="69"/>
      <c r="KHW5" s="69"/>
      <c r="KHX5" s="69"/>
      <c r="KHY5" s="69"/>
      <c r="KHZ5" s="69"/>
      <c r="KIA5" s="69"/>
      <c r="KIB5" s="69"/>
      <c r="KIC5" s="69"/>
      <c r="KID5" s="69"/>
      <c r="KIE5" s="69"/>
      <c r="KIF5" s="69"/>
      <c r="KIG5" s="69"/>
      <c r="KIH5" s="69"/>
      <c r="KII5" s="69"/>
      <c r="KIJ5" s="69"/>
      <c r="KIK5" s="69"/>
      <c r="KIL5" s="69"/>
      <c r="KIM5" s="69"/>
      <c r="KIN5" s="69"/>
      <c r="KIO5" s="69"/>
      <c r="KIP5" s="69"/>
      <c r="KIQ5" s="69"/>
      <c r="KIR5" s="69"/>
      <c r="KIS5" s="69"/>
      <c r="KIT5" s="69"/>
      <c r="KIU5" s="69"/>
      <c r="KIV5" s="69"/>
      <c r="KIW5" s="69"/>
      <c r="KIX5" s="69"/>
      <c r="KIY5" s="69"/>
      <c r="KIZ5" s="69"/>
      <c r="KJA5" s="69"/>
      <c r="KJB5" s="69"/>
      <c r="KJC5" s="69"/>
      <c r="KJD5" s="69"/>
      <c r="KJE5" s="69"/>
      <c r="KJF5" s="69"/>
      <c r="KJG5" s="69"/>
      <c r="KJH5" s="69"/>
      <c r="KJI5" s="69"/>
      <c r="KJJ5" s="69"/>
      <c r="KJK5" s="69"/>
      <c r="KJL5" s="69"/>
      <c r="KJM5" s="69"/>
      <c r="KJN5" s="69"/>
      <c r="KJO5" s="69"/>
      <c r="KJP5" s="69"/>
      <c r="KJQ5" s="69"/>
      <c r="KJR5" s="69"/>
      <c r="KJS5" s="69"/>
      <c r="KJT5" s="69"/>
      <c r="KJU5" s="69"/>
      <c r="KJV5" s="69"/>
      <c r="KJW5" s="69"/>
      <c r="KJX5" s="69"/>
      <c r="KJY5" s="69"/>
      <c r="KJZ5" s="69"/>
      <c r="KKA5" s="69"/>
      <c r="KKB5" s="69"/>
      <c r="KKC5" s="69"/>
      <c r="KKD5" s="69"/>
      <c r="KKE5" s="69"/>
      <c r="KKF5" s="69"/>
      <c r="KKG5" s="69"/>
      <c r="KKH5" s="69"/>
      <c r="KKI5" s="69"/>
      <c r="KKJ5" s="69"/>
      <c r="KKK5" s="69"/>
      <c r="KKL5" s="69"/>
      <c r="KKM5" s="69"/>
      <c r="KKN5" s="69"/>
      <c r="KKO5" s="69"/>
      <c r="KKP5" s="69"/>
      <c r="KKQ5" s="69"/>
      <c r="KKR5" s="69"/>
      <c r="KKS5" s="69"/>
      <c r="KKT5" s="69"/>
      <c r="KKU5" s="69"/>
      <c r="KKV5" s="69"/>
      <c r="KKW5" s="69"/>
      <c r="KKX5" s="69"/>
      <c r="KKY5" s="69"/>
      <c r="KKZ5" s="69"/>
      <c r="KLA5" s="69"/>
      <c r="KLB5" s="69"/>
      <c r="KLC5" s="69"/>
      <c r="KLD5" s="69"/>
      <c r="KLE5" s="69"/>
      <c r="KLF5" s="69"/>
      <c r="KLG5" s="69"/>
      <c r="KLH5" s="69"/>
      <c r="KLI5" s="69"/>
      <c r="KLJ5" s="69"/>
      <c r="KLK5" s="69"/>
      <c r="KLL5" s="69"/>
      <c r="KLM5" s="69"/>
      <c r="KLN5" s="69"/>
      <c r="KLO5" s="69"/>
      <c r="KLP5" s="69"/>
      <c r="KLQ5" s="69"/>
      <c r="KLR5" s="69"/>
      <c r="KLS5" s="69"/>
      <c r="KLT5" s="69"/>
      <c r="KLU5" s="69"/>
      <c r="KLV5" s="69"/>
      <c r="KLW5" s="69"/>
      <c r="KLX5" s="69"/>
      <c r="KLY5" s="69"/>
      <c r="KLZ5" s="69"/>
      <c r="KMA5" s="69"/>
      <c r="KMB5" s="69"/>
      <c r="KMC5" s="69"/>
      <c r="KMD5" s="69"/>
      <c r="KME5" s="69"/>
      <c r="KMF5" s="69"/>
      <c r="KMG5" s="69"/>
      <c r="KMH5" s="69"/>
      <c r="KMI5" s="69"/>
      <c r="KMJ5" s="69"/>
      <c r="KMK5" s="69"/>
      <c r="KML5" s="69"/>
      <c r="KMM5" s="69"/>
      <c r="KMN5" s="69"/>
      <c r="KMO5" s="69"/>
      <c r="KMP5" s="69"/>
      <c r="KMQ5" s="69"/>
      <c r="KMR5" s="69"/>
      <c r="KMS5" s="69"/>
      <c r="KMT5" s="69"/>
      <c r="KMU5" s="69"/>
      <c r="KMV5" s="69"/>
      <c r="KMW5" s="69"/>
      <c r="KMX5" s="69"/>
      <c r="KMY5" s="69"/>
      <c r="KMZ5" s="69"/>
      <c r="KNA5" s="69"/>
      <c r="KNB5" s="69"/>
      <c r="KNC5" s="69"/>
      <c r="KND5" s="69"/>
      <c r="KNE5" s="69"/>
      <c r="KNF5" s="69"/>
      <c r="KNG5" s="69"/>
      <c r="KNH5" s="69"/>
      <c r="KNI5" s="69"/>
      <c r="KNJ5" s="69"/>
      <c r="KNK5" s="69"/>
      <c r="KNL5" s="69"/>
      <c r="KNM5" s="69"/>
      <c r="KNN5" s="69"/>
      <c r="KNO5" s="69"/>
      <c r="KNP5" s="69"/>
      <c r="KNQ5" s="69"/>
      <c r="KNR5" s="69"/>
      <c r="KNS5" s="69"/>
      <c r="KNT5" s="69"/>
      <c r="KNU5" s="69"/>
      <c r="KNV5" s="69"/>
      <c r="KNW5" s="69"/>
      <c r="KNX5" s="69"/>
      <c r="KNY5" s="69"/>
      <c r="KNZ5" s="69"/>
      <c r="KOA5" s="69"/>
      <c r="KOB5" s="69"/>
      <c r="KOC5" s="69"/>
      <c r="KOD5" s="69"/>
      <c r="KOE5" s="69"/>
      <c r="KOF5" s="69"/>
      <c r="KOG5" s="69"/>
      <c r="KOH5" s="69"/>
      <c r="KOI5" s="69"/>
      <c r="KOJ5" s="69"/>
      <c r="KOK5" s="69"/>
      <c r="KOL5" s="69"/>
      <c r="KOM5" s="69"/>
      <c r="KON5" s="69"/>
      <c r="KOO5" s="69"/>
      <c r="KOP5" s="69"/>
      <c r="KOQ5" s="69"/>
      <c r="KOR5" s="69"/>
      <c r="KOS5" s="69"/>
      <c r="KOT5" s="69"/>
      <c r="KOU5" s="69"/>
      <c r="KOV5" s="69"/>
      <c r="KOW5" s="69"/>
      <c r="KOX5" s="69"/>
      <c r="KOY5" s="69"/>
      <c r="KOZ5" s="69"/>
      <c r="KPA5" s="69"/>
      <c r="KPB5" s="69"/>
      <c r="KPC5" s="69"/>
      <c r="KPD5" s="69"/>
      <c r="KPE5" s="69"/>
      <c r="KPF5" s="69"/>
      <c r="KPG5" s="69"/>
      <c r="KPH5" s="69"/>
      <c r="KPI5" s="69"/>
      <c r="KPJ5" s="69"/>
      <c r="KPK5" s="69"/>
      <c r="KPL5" s="69"/>
      <c r="KPM5" s="69"/>
      <c r="KPN5" s="69"/>
      <c r="KPO5" s="69"/>
      <c r="KPP5" s="69"/>
      <c r="KPQ5" s="69"/>
      <c r="KPR5" s="69"/>
      <c r="KPS5" s="69"/>
      <c r="KPT5" s="69"/>
      <c r="KPU5" s="69"/>
      <c r="KPV5" s="69"/>
      <c r="KPW5" s="69"/>
      <c r="KPX5" s="69"/>
      <c r="KPY5" s="69"/>
      <c r="KPZ5" s="69"/>
      <c r="KQA5" s="69"/>
      <c r="KQB5" s="69"/>
      <c r="KQC5" s="69"/>
      <c r="KQD5" s="69"/>
      <c r="KQE5" s="69"/>
      <c r="KQF5" s="69"/>
      <c r="KQG5" s="69"/>
      <c r="KQH5" s="69"/>
      <c r="KQI5" s="69"/>
      <c r="KQJ5" s="69"/>
      <c r="KQK5" s="69"/>
      <c r="KQL5" s="69"/>
      <c r="KQM5" s="69"/>
      <c r="KQN5" s="69"/>
      <c r="KQO5" s="69"/>
      <c r="KQP5" s="69"/>
      <c r="KQQ5" s="69"/>
      <c r="KQR5" s="69"/>
      <c r="KQS5" s="69"/>
      <c r="KQT5" s="69"/>
      <c r="KQU5" s="69"/>
      <c r="KQV5" s="69"/>
      <c r="KQW5" s="69"/>
      <c r="KQX5" s="69"/>
      <c r="KQY5" s="69"/>
      <c r="KQZ5" s="69"/>
      <c r="KRA5" s="69"/>
      <c r="KRB5" s="69"/>
      <c r="KRC5" s="69"/>
      <c r="KRD5" s="69"/>
      <c r="KRE5" s="69"/>
      <c r="KRF5" s="69"/>
      <c r="KRG5" s="69"/>
      <c r="KRH5" s="69"/>
      <c r="KRI5" s="69"/>
      <c r="KRJ5" s="69"/>
      <c r="KRK5" s="69"/>
      <c r="KRL5" s="69"/>
      <c r="KRM5" s="69"/>
      <c r="KRN5" s="69"/>
      <c r="KRO5" s="69"/>
      <c r="KRP5" s="69"/>
      <c r="KRQ5" s="69"/>
      <c r="KRR5" s="69"/>
      <c r="KRS5" s="69"/>
      <c r="KRT5" s="69"/>
      <c r="KRU5" s="69"/>
      <c r="KRV5" s="69"/>
      <c r="KRW5" s="69"/>
      <c r="KRX5" s="69"/>
      <c r="KRY5" s="69"/>
      <c r="KRZ5" s="69"/>
      <c r="KSA5" s="69"/>
      <c r="KSB5" s="69"/>
      <c r="KSC5" s="69"/>
      <c r="KSD5" s="69"/>
      <c r="KSE5" s="69"/>
      <c r="KSF5" s="69"/>
      <c r="KSG5" s="69"/>
      <c r="KSH5" s="69"/>
      <c r="KSI5" s="69"/>
      <c r="KSJ5" s="69"/>
      <c r="KSK5" s="69"/>
      <c r="KSL5" s="69"/>
      <c r="KSM5" s="69"/>
      <c r="KSN5" s="69"/>
      <c r="KSO5" s="69"/>
      <c r="KSP5" s="69"/>
      <c r="KSQ5" s="69"/>
      <c r="KSR5" s="69"/>
      <c r="KSS5" s="69"/>
      <c r="KST5" s="69"/>
      <c r="KSU5" s="69"/>
      <c r="KSV5" s="69"/>
      <c r="KSW5" s="69"/>
      <c r="KSX5" s="69"/>
      <c r="KSY5" s="69"/>
      <c r="KSZ5" s="69"/>
      <c r="KTA5" s="69"/>
      <c r="KTB5" s="69"/>
      <c r="KTC5" s="69"/>
      <c r="KTD5" s="69"/>
      <c r="KTE5" s="69"/>
      <c r="KTF5" s="69"/>
      <c r="KTG5" s="69"/>
      <c r="KTH5" s="69"/>
      <c r="KTI5" s="69"/>
      <c r="KTJ5" s="69"/>
      <c r="KTK5" s="69"/>
      <c r="KTL5" s="69"/>
      <c r="KTM5" s="69"/>
      <c r="KTN5" s="69"/>
      <c r="KTO5" s="69"/>
      <c r="KTP5" s="69"/>
      <c r="KTQ5" s="69"/>
      <c r="KTR5" s="69"/>
      <c r="KTS5" s="69"/>
      <c r="KTT5" s="69"/>
      <c r="KTU5" s="69"/>
      <c r="KTV5" s="69"/>
      <c r="KTW5" s="69"/>
      <c r="KTX5" s="69"/>
      <c r="KTY5" s="69"/>
      <c r="KTZ5" s="69"/>
      <c r="KUA5" s="69"/>
      <c r="KUB5" s="69"/>
      <c r="KUC5" s="69"/>
      <c r="KUD5" s="69"/>
      <c r="KUE5" s="69"/>
      <c r="KUF5" s="69"/>
      <c r="KUG5" s="69"/>
      <c r="KUH5" s="69"/>
      <c r="KUI5" s="69"/>
      <c r="KUJ5" s="69"/>
      <c r="KUK5" s="69"/>
      <c r="KUL5" s="69"/>
      <c r="KUM5" s="69"/>
      <c r="KUN5" s="69"/>
      <c r="KUO5" s="69"/>
      <c r="KUP5" s="69"/>
      <c r="KUQ5" s="69"/>
      <c r="KUR5" s="69"/>
      <c r="KUS5" s="69"/>
      <c r="KUT5" s="69"/>
      <c r="KUU5" s="69"/>
      <c r="KUV5" s="69"/>
      <c r="KUW5" s="69"/>
      <c r="KUX5" s="69"/>
      <c r="KUY5" s="69"/>
      <c r="KUZ5" s="69"/>
      <c r="KVA5" s="69"/>
      <c r="KVB5" s="69"/>
      <c r="KVC5" s="69"/>
      <c r="KVD5" s="69"/>
      <c r="KVE5" s="69"/>
      <c r="KVF5" s="69"/>
      <c r="KVG5" s="69"/>
      <c r="KVH5" s="69"/>
      <c r="KVI5" s="69"/>
      <c r="KVJ5" s="69"/>
      <c r="KVK5" s="69"/>
      <c r="KVL5" s="69"/>
      <c r="KVM5" s="69"/>
      <c r="KVN5" s="69"/>
      <c r="KVO5" s="69"/>
      <c r="KVP5" s="69"/>
      <c r="KVQ5" s="69"/>
      <c r="KVR5" s="69"/>
      <c r="KVS5" s="69"/>
      <c r="KVT5" s="69"/>
      <c r="KVU5" s="69"/>
      <c r="KVV5" s="69"/>
      <c r="KVW5" s="69"/>
      <c r="KVX5" s="69"/>
      <c r="KVY5" s="69"/>
      <c r="KVZ5" s="69"/>
      <c r="KWA5" s="69"/>
      <c r="KWB5" s="69"/>
      <c r="KWC5" s="69"/>
      <c r="KWD5" s="69"/>
      <c r="KWE5" s="69"/>
      <c r="KWF5" s="69"/>
      <c r="KWG5" s="69"/>
      <c r="KWH5" s="69"/>
      <c r="KWI5" s="69"/>
      <c r="KWJ5" s="69"/>
      <c r="KWK5" s="69"/>
      <c r="KWL5" s="69"/>
      <c r="KWM5" s="69"/>
      <c r="KWN5" s="69"/>
      <c r="KWO5" s="69"/>
      <c r="KWP5" s="69"/>
      <c r="KWQ5" s="69"/>
      <c r="KWR5" s="69"/>
      <c r="KWS5" s="69"/>
      <c r="KWT5" s="69"/>
      <c r="KWU5" s="69"/>
      <c r="KWV5" s="69"/>
      <c r="KWW5" s="69"/>
      <c r="KWX5" s="69"/>
      <c r="KWY5" s="69"/>
      <c r="KWZ5" s="69"/>
      <c r="KXA5" s="69"/>
      <c r="KXB5" s="69"/>
      <c r="KXC5" s="69"/>
      <c r="KXD5" s="69"/>
      <c r="KXE5" s="69"/>
      <c r="KXF5" s="69"/>
      <c r="KXG5" s="69"/>
      <c r="KXH5" s="69"/>
      <c r="KXI5" s="69"/>
      <c r="KXJ5" s="69"/>
      <c r="KXK5" s="69"/>
      <c r="KXL5" s="69"/>
      <c r="KXM5" s="69"/>
      <c r="KXN5" s="69"/>
      <c r="KXO5" s="69"/>
      <c r="KXP5" s="69"/>
      <c r="KXQ5" s="69"/>
      <c r="KXR5" s="69"/>
      <c r="KXS5" s="69"/>
      <c r="KXT5" s="69"/>
      <c r="KXU5" s="69"/>
      <c r="KXV5" s="69"/>
      <c r="KXW5" s="69"/>
      <c r="KXX5" s="69"/>
      <c r="KXY5" s="69"/>
      <c r="KXZ5" s="69"/>
      <c r="KYA5" s="69"/>
      <c r="KYB5" s="69"/>
      <c r="KYC5" s="69"/>
      <c r="KYD5" s="69"/>
      <c r="KYE5" s="69"/>
      <c r="KYF5" s="69"/>
      <c r="KYG5" s="69"/>
      <c r="KYH5" s="69"/>
      <c r="KYI5" s="69"/>
      <c r="KYJ5" s="69"/>
      <c r="KYK5" s="69"/>
      <c r="KYL5" s="69"/>
      <c r="KYM5" s="69"/>
      <c r="KYN5" s="69"/>
      <c r="KYO5" s="69"/>
      <c r="KYP5" s="69"/>
      <c r="KYQ5" s="69"/>
      <c r="KYR5" s="69"/>
      <c r="KYS5" s="69"/>
      <c r="KYT5" s="69"/>
      <c r="KYU5" s="69"/>
      <c r="KYV5" s="69"/>
      <c r="KYW5" s="69"/>
      <c r="KYX5" s="69"/>
      <c r="KYY5" s="69"/>
      <c r="KYZ5" s="69"/>
      <c r="KZA5" s="69"/>
      <c r="KZB5" s="69"/>
      <c r="KZC5" s="69"/>
      <c r="KZD5" s="69"/>
      <c r="KZE5" s="69"/>
      <c r="KZF5" s="69"/>
      <c r="KZG5" s="69"/>
      <c r="KZH5" s="69"/>
      <c r="KZI5" s="69"/>
      <c r="KZJ5" s="69"/>
      <c r="KZK5" s="69"/>
      <c r="KZL5" s="69"/>
      <c r="KZM5" s="69"/>
      <c r="KZN5" s="69"/>
      <c r="KZO5" s="69"/>
      <c r="KZP5" s="69"/>
      <c r="KZQ5" s="69"/>
      <c r="KZR5" s="69"/>
      <c r="KZS5" s="69"/>
      <c r="KZT5" s="69"/>
      <c r="KZU5" s="69"/>
      <c r="KZV5" s="69"/>
      <c r="KZW5" s="69"/>
      <c r="KZX5" s="69"/>
      <c r="KZY5" s="69"/>
      <c r="KZZ5" s="69"/>
      <c r="LAA5" s="69"/>
      <c r="LAB5" s="69"/>
      <c r="LAC5" s="69"/>
      <c r="LAD5" s="69"/>
      <c r="LAE5" s="69"/>
      <c r="LAF5" s="69"/>
      <c r="LAG5" s="69"/>
      <c r="LAH5" s="69"/>
      <c r="LAI5" s="69"/>
      <c r="LAJ5" s="69"/>
      <c r="LAK5" s="69"/>
      <c r="LAL5" s="69"/>
      <c r="LAM5" s="69"/>
      <c r="LAN5" s="69"/>
      <c r="LAO5" s="69"/>
      <c r="LAP5" s="69"/>
      <c r="LAQ5" s="69"/>
      <c r="LAR5" s="69"/>
      <c r="LAS5" s="69"/>
      <c r="LAT5" s="69"/>
      <c r="LAU5" s="69"/>
      <c r="LAV5" s="69"/>
      <c r="LAW5" s="69"/>
      <c r="LAX5" s="69"/>
      <c r="LAY5" s="69"/>
      <c r="LAZ5" s="69"/>
      <c r="LBA5" s="69"/>
      <c r="LBB5" s="69"/>
      <c r="LBC5" s="69"/>
      <c r="LBD5" s="69"/>
      <c r="LBE5" s="69"/>
      <c r="LBF5" s="69"/>
      <c r="LBG5" s="69"/>
      <c r="LBH5" s="69"/>
      <c r="LBI5" s="69"/>
      <c r="LBJ5" s="69"/>
      <c r="LBK5" s="69"/>
      <c r="LBL5" s="69"/>
      <c r="LBM5" s="69"/>
      <c r="LBN5" s="69"/>
      <c r="LBO5" s="69"/>
      <c r="LBP5" s="69"/>
      <c r="LBQ5" s="69"/>
      <c r="LBR5" s="69"/>
      <c r="LBS5" s="69"/>
      <c r="LBT5" s="69"/>
      <c r="LBU5" s="69"/>
      <c r="LBV5" s="69"/>
      <c r="LBW5" s="69"/>
      <c r="LBX5" s="69"/>
      <c r="LBY5" s="69"/>
      <c r="LBZ5" s="69"/>
      <c r="LCA5" s="69"/>
      <c r="LCB5" s="69"/>
      <c r="LCC5" s="69"/>
      <c r="LCD5" s="69"/>
      <c r="LCE5" s="69"/>
      <c r="LCF5" s="69"/>
      <c r="LCG5" s="69"/>
      <c r="LCH5" s="69"/>
      <c r="LCI5" s="69"/>
      <c r="LCJ5" s="69"/>
      <c r="LCK5" s="69"/>
      <c r="LCL5" s="69"/>
      <c r="LCM5" s="69"/>
      <c r="LCN5" s="69"/>
      <c r="LCO5" s="69"/>
      <c r="LCP5" s="69"/>
      <c r="LCQ5" s="69"/>
      <c r="LCR5" s="69"/>
      <c r="LCS5" s="69"/>
      <c r="LCT5" s="69"/>
      <c r="LCU5" s="69"/>
      <c r="LCV5" s="69"/>
      <c r="LCW5" s="69"/>
      <c r="LCX5" s="69"/>
      <c r="LCY5" s="69"/>
      <c r="LCZ5" s="69"/>
      <c r="LDA5" s="69"/>
      <c r="LDB5" s="69"/>
      <c r="LDC5" s="69"/>
      <c r="LDD5" s="69"/>
      <c r="LDE5" s="69"/>
      <c r="LDF5" s="69"/>
      <c r="LDG5" s="69"/>
      <c r="LDH5" s="69"/>
      <c r="LDI5" s="69"/>
      <c r="LDJ5" s="69"/>
      <c r="LDK5" s="69"/>
      <c r="LDL5" s="69"/>
      <c r="LDM5" s="69"/>
      <c r="LDN5" s="69"/>
      <c r="LDO5" s="69"/>
      <c r="LDP5" s="69"/>
      <c r="LDQ5" s="69"/>
      <c r="LDR5" s="69"/>
      <c r="LDS5" s="69"/>
      <c r="LDT5" s="69"/>
      <c r="LDU5" s="69"/>
      <c r="LDV5" s="69"/>
      <c r="LDW5" s="69"/>
      <c r="LDX5" s="69"/>
      <c r="LDY5" s="69"/>
      <c r="LDZ5" s="69"/>
      <c r="LEA5" s="69"/>
      <c r="LEB5" s="69"/>
      <c r="LEC5" s="69"/>
      <c r="LED5" s="69"/>
      <c r="LEE5" s="69"/>
      <c r="LEF5" s="69"/>
      <c r="LEG5" s="69"/>
      <c r="LEH5" s="69"/>
      <c r="LEI5" s="69"/>
      <c r="LEJ5" s="69"/>
      <c r="LEK5" s="69"/>
      <c r="LEL5" s="69"/>
      <c r="LEM5" s="69"/>
      <c r="LEN5" s="69"/>
      <c r="LEO5" s="69"/>
      <c r="LEP5" s="69"/>
      <c r="LEQ5" s="69"/>
      <c r="LER5" s="69"/>
      <c r="LES5" s="69"/>
      <c r="LET5" s="69"/>
      <c r="LEU5" s="69"/>
      <c r="LEV5" s="69"/>
      <c r="LEW5" s="69"/>
      <c r="LEX5" s="69"/>
      <c r="LEY5" s="69"/>
      <c r="LEZ5" s="69"/>
      <c r="LFA5" s="69"/>
      <c r="LFB5" s="69"/>
      <c r="LFC5" s="69"/>
      <c r="LFD5" s="69"/>
      <c r="LFE5" s="69"/>
      <c r="LFF5" s="69"/>
      <c r="LFG5" s="69"/>
      <c r="LFH5" s="69"/>
      <c r="LFI5" s="69"/>
      <c r="LFJ5" s="69"/>
      <c r="LFK5" s="69"/>
      <c r="LFL5" s="69"/>
      <c r="LFM5" s="69"/>
      <c r="LFN5" s="69"/>
      <c r="LFO5" s="69"/>
      <c r="LFP5" s="69"/>
      <c r="LFQ5" s="69"/>
      <c r="LFR5" s="69"/>
      <c r="LFS5" s="69"/>
      <c r="LFT5" s="69"/>
      <c r="LFU5" s="69"/>
      <c r="LFV5" s="69"/>
      <c r="LFW5" s="69"/>
      <c r="LFX5" s="69"/>
      <c r="LFY5" s="69"/>
      <c r="LFZ5" s="69"/>
      <c r="LGA5" s="69"/>
      <c r="LGB5" s="69"/>
      <c r="LGC5" s="69"/>
      <c r="LGD5" s="69"/>
      <c r="LGE5" s="69"/>
      <c r="LGF5" s="69"/>
      <c r="LGG5" s="69"/>
      <c r="LGH5" s="69"/>
      <c r="LGI5" s="69"/>
      <c r="LGJ5" s="69"/>
      <c r="LGK5" s="69"/>
      <c r="LGL5" s="69"/>
      <c r="LGM5" s="69"/>
      <c r="LGN5" s="69"/>
      <c r="LGO5" s="69"/>
      <c r="LGP5" s="69"/>
      <c r="LGQ5" s="69"/>
      <c r="LGR5" s="69"/>
      <c r="LGS5" s="69"/>
      <c r="LGT5" s="69"/>
      <c r="LGU5" s="69"/>
      <c r="LGV5" s="69"/>
      <c r="LGW5" s="69"/>
      <c r="LGX5" s="69"/>
      <c r="LGY5" s="69"/>
      <c r="LGZ5" s="69"/>
      <c r="LHA5" s="69"/>
      <c r="LHB5" s="69"/>
      <c r="LHC5" s="69"/>
      <c r="LHD5" s="69"/>
      <c r="LHE5" s="69"/>
      <c r="LHF5" s="69"/>
      <c r="LHG5" s="69"/>
      <c r="LHH5" s="69"/>
      <c r="LHI5" s="69"/>
      <c r="LHJ5" s="69"/>
      <c r="LHK5" s="69"/>
      <c r="LHL5" s="69"/>
      <c r="LHM5" s="69"/>
      <c r="LHN5" s="69"/>
      <c r="LHO5" s="69"/>
      <c r="LHP5" s="69"/>
      <c r="LHQ5" s="69"/>
      <c r="LHR5" s="69"/>
      <c r="LHS5" s="69"/>
      <c r="LHT5" s="69"/>
      <c r="LHU5" s="69"/>
      <c r="LHV5" s="69"/>
      <c r="LHW5" s="69"/>
      <c r="LHX5" s="69"/>
      <c r="LHY5" s="69"/>
      <c r="LHZ5" s="69"/>
      <c r="LIA5" s="69"/>
      <c r="LIB5" s="69"/>
      <c r="LIC5" s="69"/>
      <c r="LID5" s="69"/>
      <c r="LIE5" s="69"/>
      <c r="LIF5" s="69"/>
      <c r="LIG5" s="69"/>
      <c r="LIH5" s="69"/>
      <c r="LII5" s="69"/>
      <c r="LIJ5" s="69"/>
      <c r="LIK5" s="69"/>
      <c r="LIL5" s="69"/>
      <c r="LIM5" s="69"/>
      <c r="LIN5" s="69"/>
      <c r="LIO5" s="69"/>
      <c r="LIP5" s="69"/>
      <c r="LIQ5" s="69"/>
      <c r="LIR5" s="69"/>
      <c r="LIS5" s="69"/>
      <c r="LIT5" s="69"/>
      <c r="LIU5" s="69"/>
      <c r="LIV5" s="69"/>
      <c r="LIW5" s="69"/>
      <c r="LIX5" s="69"/>
      <c r="LIY5" s="69"/>
      <c r="LIZ5" s="69"/>
      <c r="LJA5" s="69"/>
      <c r="LJB5" s="69"/>
      <c r="LJC5" s="69"/>
      <c r="LJD5" s="69"/>
      <c r="LJE5" s="69"/>
      <c r="LJF5" s="69"/>
      <c r="LJG5" s="69"/>
      <c r="LJH5" s="69"/>
      <c r="LJI5" s="69"/>
      <c r="LJJ5" s="69"/>
      <c r="LJK5" s="69"/>
      <c r="LJL5" s="69"/>
      <c r="LJM5" s="69"/>
      <c r="LJN5" s="69"/>
      <c r="LJO5" s="69"/>
      <c r="LJP5" s="69"/>
      <c r="LJQ5" s="69"/>
      <c r="LJR5" s="69"/>
      <c r="LJS5" s="69"/>
      <c r="LJT5" s="69"/>
      <c r="LJU5" s="69"/>
      <c r="LJV5" s="69"/>
      <c r="LJW5" s="69"/>
      <c r="LJX5" s="69"/>
      <c r="LJY5" s="69"/>
      <c r="LJZ5" s="69"/>
      <c r="LKA5" s="69"/>
      <c r="LKB5" s="69"/>
      <c r="LKC5" s="69"/>
      <c r="LKD5" s="69"/>
      <c r="LKE5" s="69"/>
      <c r="LKF5" s="69"/>
      <c r="LKG5" s="69"/>
      <c r="LKH5" s="69"/>
      <c r="LKI5" s="69"/>
      <c r="LKJ5" s="69"/>
      <c r="LKK5" s="69"/>
      <c r="LKL5" s="69"/>
      <c r="LKM5" s="69"/>
      <c r="LKN5" s="69"/>
      <c r="LKO5" s="69"/>
      <c r="LKP5" s="69"/>
      <c r="LKQ5" s="69"/>
      <c r="LKR5" s="69"/>
      <c r="LKS5" s="69"/>
      <c r="LKT5" s="69"/>
      <c r="LKU5" s="69"/>
      <c r="LKV5" s="69"/>
      <c r="LKW5" s="69"/>
      <c r="LKX5" s="69"/>
      <c r="LKY5" s="69"/>
      <c r="LKZ5" s="69"/>
      <c r="LLA5" s="69"/>
      <c r="LLB5" s="69"/>
      <c r="LLC5" s="69"/>
      <c r="LLD5" s="69"/>
      <c r="LLE5" s="69"/>
      <c r="LLF5" s="69"/>
      <c r="LLG5" s="69"/>
      <c r="LLH5" s="69"/>
      <c r="LLI5" s="69"/>
      <c r="LLJ5" s="69"/>
      <c r="LLK5" s="69"/>
      <c r="LLL5" s="69"/>
      <c r="LLM5" s="69"/>
      <c r="LLN5" s="69"/>
      <c r="LLO5" s="69"/>
      <c r="LLP5" s="69"/>
      <c r="LLQ5" s="69"/>
      <c r="LLR5" s="69"/>
      <c r="LLS5" s="69"/>
      <c r="LLT5" s="69"/>
      <c r="LLU5" s="69"/>
      <c r="LLV5" s="69"/>
      <c r="LLW5" s="69"/>
      <c r="LLX5" s="69"/>
      <c r="LLY5" s="69"/>
      <c r="LLZ5" s="69"/>
      <c r="LMA5" s="69"/>
      <c r="LMB5" s="69"/>
      <c r="LMC5" s="69"/>
      <c r="LMD5" s="69"/>
      <c r="LME5" s="69"/>
      <c r="LMF5" s="69"/>
      <c r="LMG5" s="69"/>
      <c r="LMH5" s="69"/>
      <c r="LMI5" s="69"/>
      <c r="LMJ5" s="69"/>
      <c r="LMK5" s="69"/>
      <c r="LML5" s="69"/>
      <c r="LMM5" s="69"/>
      <c r="LMN5" s="69"/>
      <c r="LMO5" s="69"/>
      <c r="LMP5" s="69"/>
      <c r="LMQ5" s="69"/>
      <c r="LMR5" s="69"/>
      <c r="LMS5" s="69"/>
      <c r="LMT5" s="69"/>
      <c r="LMU5" s="69"/>
      <c r="LMV5" s="69"/>
      <c r="LMW5" s="69"/>
      <c r="LMX5" s="69"/>
      <c r="LMY5" s="69"/>
      <c r="LMZ5" s="69"/>
      <c r="LNA5" s="69"/>
      <c r="LNB5" s="69"/>
      <c r="LNC5" s="69"/>
      <c r="LND5" s="69"/>
      <c r="LNE5" s="69"/>
      <c r="LNF5" s="69"/>
      <c r="LNG5" s="69"/>
      <c r="LNH5" s="69"/>
      <c r="LNI5" s="69"/>
      <c r="LNJ5" s="69"/>
      <c r="LNK5" s="69"/>
      <c r="LNL5" s="69"/>
      <c r="LNM5" s="69"/>
      <c r="LNN5" s="69"/>
      <c r="LNO5" s="69"/>
      <c r="LNP5" s="69"/>
      <c r="LNQ5" s="69"/>
      <c r="LNR5" s="69"/>
      <c r="LNS5" s="69"/>
      <c r="LNT5" s="69"/>
      <c r="LNU5" s="69"/>
      <c r="LNV5" s="69"/>
      <c r="LNW5" s="69"/>
      <c r="LNX5" s="69"/>
      <c r="LNY5" s="69"/>
      <c r="LNZ5" s="69"/>
      <c r="LOA5" s="69"/>
      <c r="LOB5" s="69"/>
      <c r="LOC5" s="69"/>
      <c r="LOD5" s="69"/>
      <c r="LOE5" s="69"/>
      <c r="LOF5" s="69"/>
      <c r="LOG5" s="69"/>
      <c r="LOH5" s="69"/>
      <c r="LOI5" s="69"/>
      <c r="LOJ5" s="69"/>
      <c r="LOK5" s="69"/>
      <c r="LOL5" s="69"/>
      <c r="LOM5" s="69"/>
      <c r="LON5" s="69"/>
      <c r="LOO5" s="69"/>
      <c r="LOP5" s="69"/>
      <c r="LOQ5" s="69"/>
      <c r="LOR5" s="69"/>
      <c r="LOS5" s="69"/>
      <c r="LOT5" s="69"/>
      <c r="LOU5" s="69"/>
      <c r="LOV5" s="69"/>
      <c r="LOW5" s="69"/>
      <c r="LOX5" s="69"/>
      <c r="LOY5" s="69"/>
      <c r="LOZ5" s="69"/>
      <c r="LPA5" s="69"/>
      <c r="LPB5" s="69"/>
      <c r="LPC5" s="69"/>
      <c r="LPD5" s="69"/>
      <c r="LPE5" s="69"/>
      <c r="LPF5" s="69"/>
      <c r="LPG5" s="69"/>
      <c r="LPH5" s="69"/>
      <c r="LPI5" s="69"/>
      <c r="LPJ5" s="69"/>
      <c r="LPK5" s="69"/>
      <c r="LPL5" s="69"/>
      <c r="LPM5" s="69"/>
      <c r="LPN5" s="69"/>
      <c r="LPO5" s="69"/>
      <c r="LPP5" s="69"/>
      <c r="LPQ5" s="69"/>
      <c r="LPR5" s="69"/>
      <c r="LPS5" s="69"/>
      <c r="LPT5" s="69"/>
      <c r="LPU5" s="69"/>
      <c r="LPV5" s="69"/>
      <c r="LPW5" s="69"/>
      <c r="LPX5" s="69"/>
      <c r="LPY5" s="69"/>
      <c r="LPZ5" s="69"/>
      <c r="LQA5" s="69"/>
      <c r="LQB5" s="69"/>
      <c r="LQC5" s="69"/>
      <c r="LQD5" s="69"/>
      <c r="LQE5" s="69"/>
      <c r="LQF5" s="69"/>
      <c r="LQG5" s="69"/>
      <c r="LQH5" s="69"/>
      <c r="LQI5" s="69"/>
      <c r="LQJ5" s="69"/>
      <c r="LQK5" s="69"/>
      <c r="LQL5" s="69"/>
      <c r="LQM5" s="69"/>
      <c r="LQN5" s="69"/>
      <c r="LQO5" s="69"/>
      <c r="LQP5" s="69"/>
      <c r="LQQ5" s="69"/>
      <c r="LQR5" s="69"/>
      <c r="LQS5" s="69"/>
      <c r="LQT5" s="69"/>
      <c r="LQU5" s="69"/>
      <c r="LQV5" s="69"/>
      <c r="LQW5" s="69"/>
      <c r="LQX5" s="69"/>
      <c r="LQY5" s="69"/>
      <c r="LQZ5" s="69"/>
      <c r="LRA5" s="69"/>
      <c r="LRB5" s="69"/>
      <c r="LRC5" s="69"/>
      <c r="LRD5" s="69"/>
      <c r="LRE5" s="69"/>
      <c r="LRF5" s="69"/>
      <c r="LRG5" s="69"/>
      <c r="LRH5" s="69"/>
      <c r="LRI5" s="69"/>
      <c r="LRJ5" s="69"/>
      <c r="LRK5" s="69"/>
      <c r="LRL5" s="69"/>
      <c r="LRM5" s="69"/>
      <c r="LRN5" s="69"/>
      <c r="LRO5" s="69"/>
      <c r="LRP5" s="69"/>
      <c r="LRQ5" s="69"/>
      <c r="LRR5" s="69"/>
      <c r="LRS5" s="69"/>
      <c r="LRT5" s="69"/>
      <c r="LRU5" s="69"/>
      <c r="LRV5" s="69"/>
      <c r="LRW5" s="69"/>
      <c r="LRX5" s="69"/>
      <c r="LRY5" s="69"/>
      <c r="LRZ5" s="69"/>
      <c r="LSA5" s="69"/>
      <c r="LSB5" s="69"/>
      <c r="LSC5" s="69"/>
      <c r="LSD5" s="69"/>
      <c r="LSE5" s="69"/>
      <c r="LSF5" s="69"/>
      <c r="LSG5" s="69"/>
      <c r="LSH5" s="69"/>
      <c r="LSI5" s="69"/>
      <c r="LSJ5" s="69"/>
      <c r="LSK5" s="69"/>
      <c r="LSL5" s="69"/>
      <c r="LSM5" s="69"/>
      <c r="LSN5" s="69"/>
      <c r="LSO5" s="69"/>
      <c r="LSP5" s="69"/>
      <c r="LSQ5" s="69"/>
      <c r="LSR5" s="69"/>
      <c r="LSS5" s="69"/>
      <c r="LST5" s="69"/>
      <c r="LSU5" s="69"/>
      <c r="LSV5" s="69"/>
      <c r="LSW5" s="69"/>
      <c r="LSX5" s="69"/>
      <c r="LSY5" s="69"/>
      <c r="LSZ5" s="69"/>
      <c r="LTA5" s="69"/>
      <c r="LTB5" s="69"/>
      <c r="LTC5" s="69"/>
      <c r="LTD5" s="69"/>
      <c r="LTE5" s="69"/>
      <c r="LTF5" s="69"/>
      <c r="LTG5" s="69"/>
      <c r="LTH5" s="69"/>
      <c r="LTI5" s="69"/>
      <c r="LTJ5" s="69"/>
      <c r="LTK5" s="69"/>
      <c r="LTL5" s="69"/>
      <c r="LTM5" s="69"/>
      <c r="LTN5" s="69"/>
      <c r="LTO5" s="69"/>
      <c r="LTP5" s="69"/>
      <c r="LTQ5" s="69"/>
      <c r="LTR5" s="69"/>
      <c r="LTS5" s="69"/>
      <c r="LTT5" s="69"/>
      <c r="LTU5" s="69"/>
      <c r="LTV5" s="69"/>
      <c r="LTW5" s="69"/>
      <c r="LTX5" s="69"/>
      <c r="LTY5" s="69"/>
      <c r="LTZ5" s="69"/>
      <c r="LUA5" s="69"/>
      <c r="LUB5" s="69"/>
      <c r="LUC5" s="69"/>
      <c r="LUD5" s="69"/>
      <c r="LUE5" s="69"/>
      <c r="LUF5" s="69"/>
      <c r="LUG5" s="69"/>
      <c r="LUH5" s="69"/>
      <c r="LUI5" s="69"/>
      <c r="LUJ5" s="69"/>
      <c r="LUK5" s="69"/>
      <c r="LUL5" s="69"/>
      <c r="LUM5" s="69"/>
      <c r="LUN5" s="69"/>
      <c r="LUO5" s="69"/>
      <c r="LUP5" s="69"/>
      <c r="LUQ5" s="69"/>
      <c r="LUR5" s="69"/>
      <c r="LUS5" s="69"/>
      <c r="LUT5" s="69"/>
      <c r="LUU5" s="69"/>
      <c r="LUV5" s="69"/>
      <c r="LUW5" s="69"/>
      <c r="LUX5" s="69"/>
      <c r="LUY5" s="69"/>
      <c r="LUZ5" s="69"/>
      <c r="LVA5" s="69"/>
      <c r="LVB5" s="69"/>
      <c r="LVC5" s="69"/>
      <c r="LVD5" s="69"/>
      <c r="LVE5" s="69"/>
      <c r="LVF5" s="69"/>
      <c r="LVG5" s="69"/>
      <c r="LVH5" s="69"/>
      <c r="LVI5" s="69"/>
      <c r="LVJ5" s="69"/>
      <c r="LVK5" s="69"/>
      <c r="LVL5" s="69"/>
      <c r="LVM5" s="69"/>
      <c r="LVN5" s="69"/>
      <c r="LVO5" s="69"/>
      <c r="LVP5" s="69"/>
      <c r="LVQ5" s="69"/>
      <c r="LVR5" s="69"/>
      <c r="LVS5" s="69"/>
      <c r="LVT5" s="69"/>
      <c r="LVU5" s="69"/>
      <c r="LVV5" s="69"/>
      <c r="LVW5" s="69"/>
      <c r="LVX5" s="69"/>
      <c r="LVY5" s="69"/>
      <c r="LVZ5" s="69"/>
      <c r="LWA5" s="69"/>
      <c r="LWB5" s="69"/>
      <c r="LWC5" s="69"/>
      <c r="LWD5" s="69"/>
      <c r="LWE5" s="69"/>
      <c r="LWF5" s="69"/>
      <c r="LWG5" s="69"/>
      <c r="LWH5" s="69"/>
      <c r="LWI5" s="69"/>
      <c r="LWJ5" s="69"/>
      <c r="LWK5" s="69"/>
      <c r="LWL5" s="69"/>
      <c r="LWM5" s="69"/>
      <c r="LWN5" s="69"/>
      <c r="LWO5" s="69"/>
      <c r="LWP5" s="69"/>
      <c r="LWQ5" s="69"/>
      <c r="LWR5" s="69"/>
      <c r="LWS5" s="69"/>
      <c r="LWT5" s="69"/>
      <c r="LWU5" s="69"/>
      <c r="LWV5" s="69"/>
      <c r="LWW5" s="69"/>
      <c r="LWX5" s="69"/>
      <c r="LWY5" s="69"/>
      <c r="LWZ5" s="69"/>
      <c r="LXA5" s="69"/>
      <c r="LXB5" s="69"/>
      <c r="LXC5" s="69"/>
      <c r="LXD5" s="69"/>
      <c r="LXE5" s="69"/>
      <c r="LXF5" s="69"/>
      <c r="LXG5" s="69"/>
      <c r="LXH5" s="69"/>
      <c r="LXI5" s="69"/>
      <c r="LXJ5" s="69"/>
      <c r="LXK5" s="69"/>
      <c r="LXL5" s="69"/>
      <c r="LXM5" s="69"/>
      <c r="LXN5" s="69"/>
      <c r="LXO5" s="69"/>
      <c r="LXP5" s="69"/>
      <c r="LXQ5" s="69"/>
      <c r="LXR5" s="69"/>
      <c r="LXS5" s="69"/>
      <c r="LXT5" s="69"/>
      <c r="LXU5" s="69"/>
      <c r="LXV5" s="69"/>
      <c r="LXW5" s="69"/>
      <c r="LXX5" s="69"/>
      <c r="LXY5" s="69"/>
      <c r="LXZ5" s="69"/>
      <c r="LYA5" s="69"/>
      <c r="LYB5" s="69"/>
      <c r="LYC5" s="69"/>
      <c r="LYD5" s="69"/>
      <c r="LYE5" s="69"/>
      <c r="LYF5" s="69"/>
      <c r="LYG5" s="69"/>
      <c r="LYH5" s="69"/>
      <c r="LYI5" s="69"/>
      <c r="LYJ5" s="69"/>
      <c r="LYK5" s="69"/>
      <c r="LYL5" s="69"/>
      <c r="LYM5" s="69"/>
      <c r="LYN5" s="69"/>
      <c r="LYO5" s="69"/>
      <c r="LYP5" s="69"/>
      <c r="LYQ5" s="69"/>
      <c r="LYR5" s="69"/>
      <c r="LYS5" s="69"/>
      <c r="LYT5" s="69"/>
      <c r="LYU5" s="69"/>
      <c r="LYV5" s="69"/>
      <c r="LYW5" s="69"/>
      <c r="LYX5" s="69"/>
      <c r="LYY5" s="69"/>
      <c r="LYZ5" s="69"/>
      <c r="LZA5" s="69"/>
      <c r="LZB5" s="69"/>
      <c r="LZC5" s="69"/>
      <c r="LZD5" s="69"/>
      <c r="LZE5" s="69"/>
      <c r="LZF5" s="69"/>
      <c r="LZG5" s="69"/>
      <c r="LZH5" s="69"/>
      <c r="LZI5" s="69"/>
      <c r="LZJ5" s="69"/>
      <c r="LZK5" s="69"/>
      <c r="LZL5" s="69"/>
      <c r="LZM5" s="69"/>
      <c r="LZN5" s="69"/>
      <c r="LZO5" s="69"/>
      <c r="LZP5" s="69"/>
      <c r="LZQ5" s="69"/>
      <c r="LZR5" s="69"/>
      <c r="LZS5" s="69"/>
      <c r="LZT5" s="69"/>
      <c r="LZU5" s="69"/>
      <c r="LZV5" s="69"/>
      <c r="LZW5" s="69"/>
      <c r="LZX5" s="69"/>
      <c r="LZY5" s="69"/>
      <c r="LZZ5" s="69"/>
      <c r="MAA5" s="69"/>
      <c r="MAB5" s="69"/>
      <c r="MAC5" s="69"/>
      <c r="MAD5" s="69"/>
      <c r="MAE5" s="69"/>
      <c r="MAF5" s="69"/>
      <c r="MAG5" s="69"/>
      <c r="MAH5" s="69"/>
      <c r="MAI5" s="69"/>
      <c r="MAJ5" s="69"/>
      <c r="MAK5" s="69"/>
      <c r="MAL5" s="69"/>
      <c r="MAM5" s="69"/>
      <c r="MAN5" s="69"/>
      <c r="MAO5" s="69"/>
      <c r="MAP5" s="69"/>
      <c r="MAQ5" s="69"/>
      <c r="MAR5" s="69"/>
      <c r="MAS5" s="69"/>
      <c r="MAT5" s="69"/>
      <c r="MAU5" s="69"/>
      <c r="MAV5" s="69"/>
      <c r="MAW5" s="69"/>
      <c r="MAX5" s="69"/>
      <c r="MAY5" s="69"/>
      <c r="MAZ5" s="69"/>
      <c r="MBA5" s="69"/>
      <c r="MBB5" s="69"/>
      <c r="MBC5" s="69"/>
      <c r="MBD5" s="69"/>
      <c r="MBE5" s="69"/>
      <c r="MBF5" s="69"/>
      <c r="MBG5" s="69"/>
      <c r="MBH5" s="69"/>
      <c r="MBI5" s="69"/>
      <c r="MBJ5" s="69"/>
      <c r="MBK5" s="69"/>
      <c r="MBL5" s="69"/>
      <c r="MBM5" s="69"/>
      <c r="MBN5" s="69"/>
      <c r="MBO5" s="69"/>
      <c r="MBP5" s="69"/>
      <c r="MBQ5" s="69"/>
      <c r="MBR5" s="69"/>
      <c r="MBS5" s="69"/>
      <c r="MBT5" s="69"/>
      <c r="MBU5" s="69"/>
      <c r="MBV5" s="69"/>
      <c r="MBW5" s="69"/>
      <c r="MBX5" s="69"/>
      <c r="MBY5" s="69"/>
      <c r="MBZ5" s="69"/>
      <c r="MCA5" s="69"/>
      <c r="MCB5" s="69"/>
      <c r="MCC5" s="69"/>
      <c r="MCD5" s="69"/>
      <c r="MCE5" s="69"/>
      <c r="MCF5" s="69"/>
      <c r="MCG5" s="69"/>
      <c r="MCH5" s="69"/>
      <c r="MCI5" s="69"/>
      <c r="MCJ5" s="69"/>
      <c r="MCK5" s="69"/>
      <c r="MCL5" s="69"/>
      <c r="MCM5" s="69"/>
      <c r="MCN5" s="69"/>
      <c r="MCO5" s="69"/>
      <c r="MCP5" s="69"/>
      <c r="MCQ5" s="69"/>
      <c r="MCR5" s="69"/>
      <c r="MCS5" s="69"/>
      <c r="MCT5" s="69"/>
      <c r="MCU5" s="69"/>
      <c r="MCV5" s="69"/>
      <c r="MCW5" s="69"/>
      <c r="MCX5" s="69"/>
      <c r="MCY5" s="69"/>
      <c r="MCZ5" s="69"/>
      <c r="MDA5" s="69"/>
      <c r="MDB5" s="69"/>
      <c r="MDC5" s="69"/>
      <c r="MDD5" s="69"/>
      <c r="MDE5" s="69"/>
      <c r="MDF5" s="69"/>
      <c r="MDG5" s="69"/>
      <c r="MDH5" s="69"/>
      <c r="MDI5" s="69"/>
      <c r="MDJ5" s="69"/>
      <c r="MDK5" s="69"/>
      <c r="MDL5" s="69"/>
      <c r="MDM5" s="69"/>
      <c r="MDN5" s="69"/>
      <c r="MDO5" s="69"/>
      <c r="MDP5" s="69"/>
      <c r="MDQ5" s="69"/>
      <c r="MDR5" s="69"/>
      <c r="MDS5" s="69"/>
      <c r="MDT5" s="69"/>
      <c r="MDU5" s="69"/>
      <c r="MDV5" s="69"/>
      <c r="MDW5" s="69"/>
      <c r="MDX5" s="69"/>
      <c r="MDY5" s="69"/>
      <c r="MDZ5" s="69"/>
      <c r="MEA5" s="69"/>
      <c r="MEB5" s="69"/>
      <c r="MEC5" s="69"/>
      <c r="MED5" s="69"/>
      <c r="MEE5" s="69"/>
      <c r="MEF5" s="69"/>
      <c r="MEG5" s="69"/>
      <c r="MEH5" s="69"/>
      <c r="MEI5" s="69"/>
      <c r="MEJ5" s="69"/>
      <c r="MEK5" s="69"/>
      <c r="MEL5" s="69"/>
      <c r="MEM5" s="69"/>
      <c r="MEN5" s="69"/>
      <c r="MEO5" s="69"/>
      <c r="MEP5" s="69"/>
      <c r="MEQ5" s="69"/>
      <c r="MER5" s="69"/>
      <c r="MES5" s="69"/>
      <c r="MET5" s="69"/>
      <c r="MEU5" s="69"/>
      <c r="MEV5" s="69"/>
      <c r="MEW5" s="69"/>
      <c r="MEX5" s="69"/>
      <c r="MEY5" s="69"/>
      <c r="MEZ5" s="69"/>
      <c r="MFA5" s="69"/>
      <c r="MFB5" s="69"/>
      <c r="MFC5" s="69"/>
      <c r="MFD5" s="69"/>
      <c r="MFE5" s="69"/>
      <c r="MFF5" s="69"/>
      <c r="MFG5" s="69"/>
      <c r="MFH5" s="69"/>
      <c r="MFI5" s="69"/>
      <c r="MFJ5" s="69"/>
      <c r="MFK5" s="69"/>
      <c r="MFL5" s="69"/>
      <c r="MFM5" s="69"/>
      <c r="MFN5" s="69"/>
      <c r="MFO5" s="69"/>
      <c r="MFP5" s="69"/>
      <c r="MFQ5" s="69"/>
      <c r="MFR5" s="69"/>
      <c r="MFS5" s="69"/>
      <c r="MFT5" s="69"/>
      <c r="MFU5" s="69"/>
      <c r="MFV5" s="69"/>
      <c r="MFW5" s="69"/>
      <c r="MFX5" s="69"/>
      <c r="MFY5" s="69"/>
      <c r="MFZ5" s="69"/>
      <c r="MGA5" s="69"/>
      <c r="MGB5" s="69"/>
      <c r="MGC5" s="69"/>
      <c r="MGD5" s="69"/>
      <c r="MGE5" s="69"/>
      <c r="MGF5" s="69"/>
      <c r="MGG5" s="69"/>
      <c r="MGH5" s="69"/>
      <c r="MGI5" s="69"/>
      <c r="MGJ5" s="69"/>
      <c r="MGK5" s="69"/>
      <c r="MGL5" s="69"/>
      <c r="MGM5" s="69"/>
      <c r="MGN5" s="69"/>
      <c r="MGO5" s="69"/>
      <c r="MGP5" s="69"/>
      <c r="MGQ5" s="69"/>
      <c r="MGR5" s="69"/>
      <c r="MGS5" s="69"/>
      <c r="MGT5" s="69"/>
      <c r="MGU5" s="69"/>
      <c r="MGV5" s="69"/>
      <c r="MGW5" s="69"/>
      <c r="MGX5" s="69"/>
      <c r="MGY5" s="69"/>
      <c r="MGZ5" s="69"/>
      <c r="MHA5" s="69"/>
      <c r="MHB5" s="69"/>
      <c r="MHC5" s="69"/>
      <c r="MHD5" s="69"/>
      <c r="MHE5" s="69"/>
      <c r="MHF5" s="69"/>
      <c r="MHG5" s="69"/>
      <c r="MHH5" s="69"/>
      <c r="MHI5" s="69"/>
      <c r="MHJ5" s="69"/>
      <c r="MHK5" s="69"/>
      <c r="MHL5" s="69"/>
      <c r="MHM5" s="69"/>
      <c r="MHN5" s="69"/>
      <c r="MHO5" s="69"/>
      <c r="MHP5" s="69"/>
      <c r="MHQ5" s="69"/>
      <c r="MHR5" s="69"/>
      <c r="MHS5" s="69"/>
      <c r="MHT5" s="69"/>
      <c r="MHU5" s="69"/>
      <c r="MHV5" s="69"/>
      <c r="MHW5" s="69"/>
      <c r="MHX5" s="69"/>
      <c r="MHY5" s="69"/>
      <c r="MHZ5" s="69"/>
      <c r="MIA5" s="69"/>
      <c r="MIB5" s="69"/>
      <c r="MIC5" s="69"/>
      <c r="MID5" s="69"/>
      <c r="MIE5" s="69"/>
      <c r="MIF5" s="69"/>
      <c r="MIG5" s="69"/>
      <c r="MIH5" s="69"/>
      <c r="MII5" s="69"/>
      <c r="MIJ5" s="69"/>
      <c r="MIK5" s="69"/>
      <c r="MIL5" s="69"/>
      <c r="MIM5" s="69"/>
      <c r="MIN5" s="69"/>
      <c r="MIO5" s="69"/>
      <c r="MIP5" s="69"/>
      <c r="MIQ5" s="69"/>
      <c r="MIR5" s="69"/>
      <c r="MIS5" s="69"/>
      <c r="MIT5" s="69"/>
      <c r="MIU5" s="69"/>
      <c r="MIV5" s="69"/>
      <c r="MIW5" s="69"/>
      <c r="MIX5" s="69"/>
      <c r="MIY5" s="69"/>
      <c r="MIZ5" s="69"/>
      <c r="MJA5" s="69"/>
      <c r="MJB5" s="69"/>
      <c r="MJC5" s="69"/>
      <c r="MJD5" s="69"/>
      <c r="MJE5" s="69"/>
      <c r="MJF5" s="69"/>
      <c r="MJG5" s="69"/>
      <c r="MJH5" s="69"/>
      <c r="MJI5" s="69"/>
      <c r="MJJ5" s="69"/>
      <c r="MJK5" s="69"/>
      <c r="MJL5" s="69"/>
      <c r="MJM5" s="69"/>
      <c r="MJN5" s="69"/>
      <c r="MJO5" s="69"/>
      <c r="MJP5" s="69"/>
      <c r="MJQ5" s="69"/>
      <c r="MJR5" s="69"/>
      <c r="MJS5" s="69"/>
      <c r="MJT5" s="69"/>
      <c r="MJU5" s="69"/>
      <c r="MJV5" s="69"/>
      <c r="MJW5" s="69"/>
      <c r="MJX5" s="69"/>
      <c r="MJY5" s="69"/>
      <c r="MJZ5" s="69"/>
      <c r="MKA5" s="69"/>
      <c r="MKB5" s="69"/>
      <c r="MKC5" s="69"/>
      <c r="MKD5" s="69"/>
      <c r="MKE5" s="69"/>
      <c r="MKF5" s="69"/>
      <c r="MKG5" s="69"/>
      <c r="MKH5" s="69"/>
      <c r="MKI5" s="69"/>
      <c r="MKJ5" s="69"/>
      <c r="MKK5" s="69"/>
      <c r="MKL5" s="69"/>
      <c r="MKM5" s="69"/>
      <c r="MKN5" s="69"/>
      <c r="MKO5" s="69"/>
      <c r="MKP5" s="69"/>
      <c r="MKQ5" s="69"/>
      <c r="MKR5" s="69"/>
      <c r="MKS5" s="69"/>
      <c r="MKT5" s="69"/>
      <c r="MKU5" s="69"/>
      <c r="MKV5" s="69"/>
      <c r="MKW5" s="69"/>
      <c r="MKX5" s="69"/>
      <c r="MKY5" s="69"/>
      <c r="MKZ5" s="69"/>
      <c r="MLA5" s="69"/>
      <c r="MLB5" s="69"/>
      <c r="MLC5" s="69"/>
      <c r="MLD5" s="69"/>
      <c r="MLE5" s="69"/>
      <c r="MLF5" s="69"/>
      <c r="MLG5" s="69"/>
      <c r="MLH5" s="69"/>
      <c r="MLI5" s="69"/>
      <c r="MLJ5" s="69"/>
      <c r="MLK5" s="69"/>
      <c r="MLL5" s="69"/>
      <c r="MLM5" s="69"/>
      <c r="MLN5" s="69"/>
      <c r="MLO5" s="69"/>
      <c r="MLP5" s="69"/>
      <c r="MLQ5" s="69"/>
      <c r="MLR5" s="69"/>
      <c r="MLS5" s="69"/>
      <c r="MLT5" s="69"/>
      <c r="MLU5" s="69"/>
      <c r="MLV5" s="69"/>
      <c r="MLW5" s="69"/>
      <c r="MLX5" s="69"/>
      <c r="MLY5" s="69"/>
      <c r="MLZ5" s="69"/>
      <c r="MMA5" s="69"/>
      <c r="MMB5" s="69"/>
      <c r="MMC5" s="69"/>
      <c r="MMD5" s="69"/>
      <c r="MME5" s="69"/>
      <c r="MMF5" s="69"/>
      <c r="MMG5" s="69"/>
      <c r="MMH5" s="69"/>
      <c r="MMI5" s="69"/>
      <c r="MMJ5" s="69"/>
      <c r="MMK5" s="69"/>
      <c r="MML5" s="69"/>
      <c r="MMM5" s="69"/>
      <c r="MMN5" s="69"/>
      <c r="MMO5" s="69"/>
      <c r="MMP5" s="69"/>
      <c r="MMQ5" s="69"/>
      <c r="MMR5" s="69"/>
      <c r="MMS5" s="69"/>
      <c r="MMT5" s="69"/>
      <c r="MMU5" s="69"/>
      <c r="MMV5" s="69"/>
      <c r="MMW5" s="69"/>
      <c r="MMX5" s="69"/>
      <c r="MMY5" s="69"/>
      <c r="MMZ5" s="69"/>
      <c r="MNA5" s="69"/>
      <c r="MNB5" s="69"/>
      <c r="MNC5" s="69"/>
      <c r="MND5" s="69"/>
      <c r="MNE5" s="69"/>
      <c r="MNF5" s="69"/>
      <c r="MNG5" s="69"/>
      <c r="MNH5" s="69"/>
      <c r="MNI5" s="69"/>
      <c r="MNJ5" s="69"/>
      <c r="MNK5" s="69"/>
      <c r="MNL5" s="69"/>
      <c r="MNM5" s="69"/>
      <c r="MNN5" s="69"/>
      <c r="MNO5" s="69"/>
      <c r="MNP5" s="69"/>
      <c r="MNQ5" s="69"/>
      <c r="MNR5" s="69"/>
      <c r="MNS5" s="69"/>
      <c r="MNT5" s="69"/>
      <c r="MNU5" s="69"/>
      <c r="MNV5" s="69"/>
      <c r="MNW5" s="69"/>
      <c r="MNX5" s="69"/>
      <c r="MNY5" s="69"/>
      <c r="MNZ5" s="69"/>
      <c r="MOA5" s="69"/>
      <c r="MOB5" s="69"/>
      <c r="MOC5" s="69"/>
      <c r="MOD5" s="69"/>
      <c r="MOE5" s="69"/>
      <c r="MOF5" s="69"/>
      <c r="MOG5" s="69"/>
      <c r="MOH5" s="69"/>
      <c r="MOI5" s="69"/>
      <c r="MOJ5" s="69"/>
      <c r="MOK5" s="69"/>
      <c r="MOL5" s="69"/>
      <c r="MOM5" s="69"/>
      <c r="MON5" s="69"/>
      <c r="MOO5" s="69"/>
      <c r="MOP5" s="69"/>
      <c r="MOQ5" s="69"/>
      <c r="MOR5" s="69"/>
      <c r="MOS5" s="69"/>
      <c r="MOT5" s="69"/>
      <c r="MOU5" s="69"/>
      <c r="MOV5" s="69"/>
      <c r="MOW5" s="69"/>
      <c r="MOX5" s="69"/>
      <c r="MOY5" s="69"/>
      <c r="MOZ5" s="69"/>
      <c r="MPA5" s="69"/>
      <c r="MPB5" s="69"/>
      <c r="MPC5" s="69"/>
      <c r="MPD5" s="69"/>
      <c r="MPE5" s="69"/>
      <c r="MPF5" s="69"/>
      <c r="MPG5" s="69"/>
      <c r="MPH5" s="69"/>
      <c r="MPI5" s="69"/>
      <c r="MPJ5" s="69"/>
      <c r="MPK5" s="69"/>
      <c r="MPL5" s="69"/>
      <c r="MPM5" s="69"/>
      <c r="MPN5" s="69"/>
      <c r="MPO5" s="69"/>
      <c r="MPP5" s="69"/>
      <c r="MPQ5" s="69"/>
      <c r="MPR5" s="69"/>
      <c r="MPS5" s="69"/>
      <c r="MPT5" s="69"/>
      <c r="MPU5" s="69"/>
      <c r="MPV5" s="69"/>
      <c r="MPW5" s="69"/>
      <c r="MPX5" s="69"/>
      <c r="MPY5" s="69"/>
      <c r="MPZ5" s="69"/>
      <c r="MQA5" s="69"/>
      <c r="MQB5" s="69"/>
      <c r="MQC5" s="69"/>
      <c r="MQD5" s="69"/>
      <c r="MQE5" s="69"/>
      <c r="MQF5" s="69"/>
      <c r="MQG5" s="69"/>
      <c r="MQH5" s="69"/>
      <c r="MQI5" s="69"/>
      <c r="MQJ5" s="69"/>
      <c r="MQK5" s="69"/>
      <c r="MQL5" s="69"/>
      <c r="MQM5" s="69"/>
      <c r="MQN5" s="69"/>
      <c r="MQO5" s="69"/>
      <c r="MQP5" s="69"/>
      <c r="MQQ5" s="69"/>
      <c r="MQR5" s="69"/>
      <c r="MQS5" s="69"/>
      <c r="MQT5" s="69"/>
      <c r="MQU5" s="69"/>
      <c r="MQV5" s="69"/>
      <c r="MQW5" s="69"/>
      <c r="MQX5" s="69"/>
      <c r="MQY5" s="69"/>
      <c r="MQZ5" s="69"/>
      <c r="MRA5" s="69"/>
      <c r="MRB5" s="69"/>
      <c r="MRC5" s="69"/>
      <c r="MRD5" s="69"/>
      <c r="MRE5" s="69"/>
      <c r="MRF5" s="69"/>
      <c r="MRG5" s="69"/>
      <c r="MRH5" s="69"/>
      <c r="MRI5" s="69"/>
      <c r="MRJ5" s="69"/>
      <c r="MRK5" s="69"/>
      <c r="MRL5" s="69"/>
      <c r="MRM5" s="69"/>
      <c r="MRN5" s="69"/>
      <c r="MRO5" s="69"/>
      <c r="MRP5" s="69"/>
      <c r="MRQ5" s="69"/>
      <c r="MRR5" s="69"/>
      <c r="MRS5" s="69"/>
      <c r="MRT5" s="69"/>
      <c r="MRU5" s="69"/>
      <c r="MRV5" s="69"/>
      <c r="MRW5" s="69"/>
      <c r="MRX5" s="69"/>
      <c r="MRY5" s="69"/>
      <c r="MRZ5" s="69"/>
      <c r="MSA5" s="69"/>
      <c r="MSB5" s="69"/>
      <c r="MSC5" s="69"/>
      <c r="MSD5" s="69"/>
      <c r="MSE5" s="69"/>
      <c r="MSF5" s="69"/>
      <c r="MSG5" s="69"/>
      <c r="MSH5" s="69"/>
      <c r="MSI5" s="69"/>
      <c r="MSJ5" s="69"/>
      <c r="MSK5" s="69"/>
      <c r="MSL5" s="69"/>
      <c r="MSM5" s="69"/>
      <c r="MSN5" s="69"/>
      <c r="MSO5" s="69"/>
      <c r="MSP5" s="69"/>
      <c r="MSQ5" s="69"/>
      <c r="MSR5" s="69"/>
      <c r="MSS5" s="69"/>
      <c r="MST5" s="69"/>
      <c r="MSU5" s="69"/>
      <c r="MSV5" s="69"/>
      <c r="MSW5" s="69"/>
      <c r="MSX5" s="69"/>
      <c r="MSY5" s="69"/>
      <c r="MSZ5" s="69"/>
      <c r="MTA5" s="69"/>
      <c r="MTB5" s="69"/>
      <c r="MTC5" s="69"/>
      <c r="MTD5" s="69"/>
      <c r="MTE5" s="69"/>
      <c r="MTF5" s="69"/>
      <c r="MTG5" s="69"/>
      <c r="MTH5" s="69"/>
      <c r="MTI5" s="69"/>
      <c r="MTJ5" s="69"/>
      <c r="MTK5" s="69"/>
      <c r="MTL5" s="69"/>
      <c r="MTM5" s="69"/>
      <c r="MTN5" s="69"/>
      <c r="MTO5" s="69"/>
      <c r="MTP5" s="69"/>
      <c r="MTQ5" s="69"/>
      <c r="MTR5" s="69"/>
      <c r="MTS5" s="69"/>
      <c r="MTT5" s="69"/>
      <c r="MTU5" s="69"/>
      <c r="MTV5" s="69"/>
      <c r="MTW5" s="69"/>
      <c r="MTX5" s="69"/>
      <c r="MTY5" s="69"/>
      <c r="MTZ5" s="69"/>
      <c r="MUA5" s="69"/>
      <c r="MUB5" s="69"/>
      <c r="MUC5" s="69"/>
      <c r="MUD5" s="69"/>
      <c r="MUE5" s="69"/>
      <c r="MUF5" s="69"/>
      <c r="MUG5" s="69"/>
      <c r="MUH5" s="69"/>
      <c r="MUI5" s="69"/>
      <c r="MUJ5" s="69"/>
      <c r="MUK5" s="69"/>
      <c r="MUL5" s="69"/>
      <c r="MUM5" s="69"/>
      <c r="MUN5" s="69"/>
      <c r="MUO5" s="69"/>
      <c r="MUP5" s="69"/>
      <c r="MUQ5" s="69"/>
      <c r="MUR5" s="69"/>
      <c r="MUS5" s="69"/>
      <c r="MUT5" s="69"/>
      <c r="MUU5" s="69"/>
      <c r="MUV5" s="69"/>
      <c r="MUW5" s="69"/>
      <c r="MUX5" s="69"/>
      <c r="MUY5" s="69"/>
      <c r="MUZ5" s="69"/>
      <c r="MVA5" s="69"/>
      <c r="MVB5" s="69"/>
      <c r="MVC5" s="69"/>
      <c r="MVD5" s="69"/>
      <c r="MVE5" s="69"/>
      <c r="MVF5" s="69"/>
      <c r="MVG5" s="69"/>
      <c r="MVH5" s="69"/>
      <c r="MVI5" s="69"/>
      <c r="MVJ5" s="69"/>
      <c r="MVK5" s="69"/>
      <c r="MVL5" s="69"/>
      <c r="MVM5" s="69"/>
      <c r="MVN5" s="69"/>
      <c r="MVO5" s="69"/>
      <c r="MVP5" s="69"/>
      <c r="MVQ5" s="69"/>
      <c r="MVR5" s="69"/>
      <c r="MVS5" s="69"/>
      <c r="MVT5" s="69"/>
      <c r="MVU5" s="69"/>
      <c r="MVV5" s="69"/>
      <c r="MVW5" s="69"/>
      <c r="MVX5" s="69"/>
      <c r="MVY5" s="69"/>
      <c r="MVZ5" s="69"/>
      <c r="MWA5" s="69"/>
      <c r="MWB5" s="69"/>
      <c r="MWC5" s="69"/>
      <c r="MWD5" s="69"/>
      <c r="MWE5" s="69"/>
      <c r="MWF5" s="69"/>
      <c r="MWG5" s="69"/>
      <c r="MWH5" s="69"/>
      <c r="MWI5" s="69"/>
      <c r="MWJ5" s="69"/>
      <c r="MWK5" s="69"/>
      <c r="MWL5" s="69"/>
      <c r="MWM5" s="69"/>
      <c r="MWN5" s="69"/>
      <c r="MWO5" s="69"/>
      <c r="MWP5" s="69"/>
      <c r="MWQ5" s="69"/>
      <c r="MWR5" s="69"/>
      <c r="MWS5" s="69"/>
      <c r="MWT5" s="69"/>
      <c r="MWU5" s="69"/>
      <c r="MWV5" s="69"/>
      <c r="MWW5" s="69"/>
      <c r="MWX5" s="69"/>
      <c r="MWY5" s="69"/>
      <c r="MWZ5" s="69"/>
      <c r="MXA5" s="69"/>
      <c r="MXB5" s="69"/>
      <c r="MXC5" s="69"/>
      <c r="MXD5" s="69"/>
      <c r="MXE5" s="69"/>
      <c r="MXF5" s="69"/>
      <c r="MXG5" s="69"/>
      <c r="MXH5" s="69"/>
      <c r="MXI5" s="69"/>
      <c r="MXJ5" s="69"/>
      <c r="MXK5" s="69"/>
      <c r="MXL5" s="69"/>
      <c r="MXM5" s="69"/>
      <c r="MXN5" s="69"/>
      <c r="MXO5" s="69"/>
      <c r="MXP5" s="69"/>
      <c r="MXQ5" s="69"/>
      <c r="MXR5" s="69"/>
      <c r="MXS5" s="69"/>
      <c r="MXT5" s="69"/>
      <c r="MXU5" s="69"/>
      <c r="MXV5" s="69"/>
      <c r="MXW5" s="69"/>
      <c r="MXX5" s="69"/>
      <c r="MXY5" s="69"/>
      <c r="MXZ5" s="69"/>
      <c r="MYA5" s="69"/>
      <c r="MYB5" s="69"/>
      <c r="MYC5" s="69"/>
      <c r="MYD5" s="69"/>
      <c r="MYE5" s="69"/>
      <c r="MYF5" s="69"/>
      <c r="MYG5" s="69"/>
      <c r="MYH5" s="69"/>
      <c r="MYI5" s="69"/>
      <c r="MYJ5" s="69"/>
      <c r="MYK5" s="69"/>
      <c r="MYL5" s="69"/>
      <c r="MYM5" s="69"/>
      <c r="MYN5" s="69"/>
      <c r="MYO5" s="69"/>
      <c r="MYP5" s="69"/>
      <c r="MYQ5" s="69"/>
      <c r="MYR5" s="69"/>
      <c r="MYS5" s="69"/>
      <c r="MYT5" s="69"/>
      <c r="MYU5" s="69"/>
      <c r="MYV5" s="69"/>
      <c r="MYW5" s="69"/>
      <c r="MYX5" s="69"/>
      <c r="MYY5" s="69"/>
      <c r="MYZ5" s="69"/>
      <c r="MZA5" s="69"/>
      <c r="MZB5" s="69"/>
      <c r="MZC5" s="69"/>
      <c r="MZD5" s="69"/>
      <c r="MZE5" s="69"/>
      <c r="MZF5" s="69"/>
      <c r="MZG5" s="69"/>
      <c r="MZH5" s="69"/>
      <c r="MZI5" s="69"/>
      <c r="MZJ5" s="69"/>
      <c r="MZK5" s="69"/>
      <c r="MZL5" s="69"/>
      <c r="MZM5" s="69"/>
      <c r="MZN5" s="69"/>
      <c r="MZO5" s="69"/>
      <c r="MZP5" s="69"/>
      <c r="MZQ5" s="69"/>
      <c r="MZR5" s="69"/>
      <c r="MZS5" s="69"/>
      <c r="MZT5" s="69"/>
      <c r="MZU5" s="69"/>
      <c r="MZV5" s="69"/>
      <c r="MZW5" s="69"/>
      <c r="MZX5" s="69"/>
      <c r="MZY5" s="69"/>
      <c r="MZZ5" s="69"/>
      <c r="NAA5" s="69"/>
      <c r="NAB5" s="69"/>
      <c r="NAC5" s="69"/>
      <c r="NAD5" s="69"/>
      <c r="NAE5" s="69"/>
      <c r="NAF5" s="69"/>
      <c r="NAG5" s="69"/>
      <c r="NAH5" s="69"/>
      <c r="NAI5" s="69"/>
      <c r="NAJ5" s="69"/>
      <c r="NAK5" s="69"/>
      <c r="NAL5" s="69"/>
      <c r="NAM5" s="69"/>
      <c r="NAN5" s="69"/>
      <c r="NAO5" s="69"/>
      <c r="NAP5" s="69"/>
      <c r="NAQ5" s="69"/>
      <c r="NAR5" s="69"/>
      <c r="NAS5" s="69"/>
      <c r="NAT5" s="69"/>
      <c r="NAU5" s="69"/>
      <c r="NAV5" s="69"/>
      <c r="NAW5" s="69"/>
      <c r="NAX5" s="69"/>
      <c r="NAY5" s="69"/>
      <c r="NAZ5" s="69"/>
      <c r="NBA5" s="69"/>
      <c r="NBB5" s="69"/>
      <c r="NBC5" s="69"/>
      <c r="NBD5" s="69"/>
      <c r="NBE5" s="69"/>
      <c r="NBF5" s="69"/>
      <c r="NBG5" s="69"/>
      <c r="NBH5" s="69"/>
      <c r="NBI5" s="69"/>
      <c r="NBJ5" s="69"/>
      <c r="NBK5" s="69"/>
      <c r="NBL5" s="69"/>
      <c r="NBM5" s="69"/>
      <c r="NBN5" s="69"/>
      <c r="NBO5" s="69"/>
      <c r="NBP5" s="69"/>
      <c r="NBQ5" s="69"/>
      <c r="NBR5" s="69"/>
      <c r="NBS5" s="69"/>
      <c r="NBT5" s="69"/>
      <c r="NBU5" s="69"/>
      <c r="NBV5" s="69"/>
      <c r="NBW5" s="69"/>
      <c r="NBX5" s="69"/>
      <c r="NBY5" s="69"/>
      <c r="NBZ5" s="69"/>
      <c r="NCA5" s="69"/>
      <c r="NCB5" s="69"/>
      <c r="NCC5" s="69"/>
      <c r="NCD5" s="69"/>
      <c r="NCE5" s="69"/>
      <c r="NCF5" s="69"/>
      <c r="NCG5" s="69"/>
      <c r="NCH5" s="69"/>
      <c r="NCI5" s="69"/>
      <c r="NCJ5" s="69"/>
      <c r="NCK5" s="69"/>
      <c r="NCL5" s="69"/>
      <c r="NCM5" s="69"/>
      <c r="NCN5" s="69"/>
      <c r="NCO5" s="69"/>
      <c r="NCP5" s="69"/>
      <c r="NCQ5" s="69"/>
      <c r="NCR5" s="69"/>
      <c r="NCS5" s="69"/>
      <c r="NCT5" s="69"/>
      <c r="NCU5" s="69"/>
      <c r="NCV5" s="69"/>
      <c r="NCW5" s="69"/>
      <c r="NCX5" s="69"/>
      <c r="NCY5" s="69"/>
      <c r="NCZ5" s="69"/>
      <c r="NDA5" s="69"/>
      <c r="NDB5" s="69"/>
      <c r="NDC5" s="69"/>
      <c r="NDD5" s="69"/>
      <c r="NDE5" s="69"/>
      <c r="NDF5" s="69"/>
      <c r="NDG5" s="69"/>
      <c r="NDH5" s="69"/>
      <c r="NDI5" s="69"/>
      <c r="NDJ5" s="69"/>
      <c r="NDK5" s="69"/>
      <c r="NDL5" s="69"/>
      <c r="NDM5" s="69"/>
      <c r="NDN5" s="69"/>
      <c r="NDO5" s="69"/>
      <c r="NDP5" s="69"/>
      <c r="NDQ5" s="69"/>
      <c r="NDR5" s="69"/>
      <c r="NDS5" s="69"/>
      <c r="NDT5" s="69"/>
      <c r="NDU5" s="69"/>
      <c r="NDV5" s="69"/>
      <c r="NDW5" s="69"/>
      <c r="NDX5" s="69"/>
      <c r="NDY5" s="69"/>
      <c r="NDZ5" s="69"/>
      <c r="NEA5" s="69"/>
      <c r="NEB5" s="69"/>
      <c r="NEC5" s="69"/>
      <c r="NED5" s="69"/>
      <c r="NEE5" s="69"/>
      <c r="NEF5" s="69"/>
      <c r="NEG5" s="69"/>
      <c r="NEH5" s="69"/>
      <c r="NEI5" s="69"/>
      <c r="NEJ5" s="69"/>
      <c r="NEK5" s="69"/>
      <c r="NEL5" s="69"/>
      <c r="NEM5" s="69"/>
      <c r="NEN5" s="69"/>
      <c r="NEO5" s="69"/>
      <c r="NEP5" s="69"/>
      <c r="NEQ5" s="69"/>
      <c r="NER5" s="69"/>
      <c r="NES5" s="69"/>
      <c r="NET5" s="69"/>
      <c r="NEU5" s="69"/>
      <c r="NEV5" s="69"/>
      <c r="NEW5" s="69"/>
      <c r="NEX5" s="69"/>
      <c r="NEY5" s="69"/>
      <c r="NEZ5" s="69"/>
      <c r="NFA5" s="69"/>
      <c r="NFB5" s="69"/>
      <c r="NFC5" s="69"/>
      <c r="NFD5" s="69"/>
      <c r="NFE5" s="69"/>
      <c r="NFF5" s="69"/>
      <c r="NFG5" s="69"/>
      <c r="NFH5" s="69"/>
      <c r="NFI5" s="69"/>
      <c r="NFJ5" s="69"/>
      <c r="NFK5" s="69"/>
      <c r="NFL5" s="69"/>
      <c r="NFM5" s="69"/>
      <c r="NFN5" s="69"/>
      <c r="NFO5" s="69"/>
      <c r="NFP5" s="69"/>
      <c r="NFQ5" s="69"/>
      <c r="NFR5" s="69"/>
      <c r="NFS5" s="69"/>
      <c r="NFT5" s="69"/>
      <c r="NFU5" s="69"/>
      <c r="NFV5" s="69"/>
      <c r="NFW5" s="69"/>
      <c r="NFX5" s="69"/>
      <c r="NFY5" s="69"/>
      <c r="NFZ5" s="69"/>
      <c r="NGA5" s="69"/>
      <c r="NGB5" s="69"/>
      <c r="NGC5" s="69"/>
      <c r="NGD5" s="69"/>
      <c r="NGE5" s="69"/>
      <c r="NGF5" s="69"/>
      <c r="NGG5" s="69"/>
      <c r="NGH5" s="69"/>
      <c r="NGI5" s="69"/>
      <c r="NGJ5" s="69"/>
      <c r="NGK5" s="69"/>
      <c r="NGL5" s="69"/>
      <c r="NGM5" s="69"/>
      <c r="NGN5" s="69"/>
      <c r="NGO5" s="69"/>
      <c r="NGP5" s="69"/>
      <c r="NGQ5" s="69"/>
      <c r="NGR5" s="69"/>
      <c r="NGS5" s="69"/>
      <c r="NGT5" s="69"/>
      <c r="NGU5" s="69"/>
      <c r="NGV5" s="69"/>
      <c r="NGW5" s="69"/>
      <c r="NGX5" s="69"/>
      <c r="NGY5" s="69"/>
      <c r="NGZ5" s="69"/>
      <c r="NHA5" s="69"/>
      <c r="NHB5" s="69"/>
      <c r="NHC5" s="69"/>
      <c r="NHD5" s="69"/>
      <c r="NHE5" s="69"/>
      <c r="NHF5" s="69"/>
      <c r="NHG5" s="69"/>
      <c r="NHH5" s="69"/>
      <c r="NHI5" s="69"/>
      <c r="NHJ5" s="69"/>
      <c r="NHK5" s="69"/>
      <c r="NHL5" s="69"/>
      <c r="NHM5" s="69"/>
      <c r="NHN5" s="69"/>
      <c r="NHO5" s="69"/>
      <c r="NHP5" s="69"/>
      <c r="NHQ5" s="69"/>
      <c r="NHR5" s="69"/>
      <c r="NHS5" s="69"/>
      <c r="NHT5" s="69"/>
      <c r="NHU5" s="69"/>
      <c r="NHV5" s="69"/>
      <c r="NHW5" s="69"/>
      <c r="NHX5" s="69"/>
      <c r="NHY5" s="69"/>
      <c r="NHZ5" s="69"/>
      <c r="NIA5" s="69"/>
      <c r="NIB5" s="69"/>
      <c r="NIC5" s="69"/>
      <c r="NID5" s="69"/>
      <c r="NIE5" s="69"/>
      <c r="NIF5" s="69"/>
      <c r="NIG5" s="69"/>
      <c r="NIH5" s="69"/>
      <c r="NII5" s="69"/>
      <c r="NIJ5" s="69"/>
      <c r="NIK5" s="69"/>
      <c r="NIL5" s="69"/>
      <c r="NIM5" s="69"/>
      <c r="NIN5" s="69"/>
      <c r="NIO5" s="69"/>
      <c r="NIP5" s="69"/>
      <c r="NIQ5" s="69"/>
      <c r="NIR5" s="69"/>
      <c r="NIS5" s="69"/>
      <c r="NIT5" s="69"/>
      <c r="NIU5" s="69"/>
      <c r="NIV5" s="69"/>
      <c r="NIW5" s="69"/>
      <c r="NIX5" s="69"/>
      <c r="NIY5" s="69"/>
      <c r="NIZ5" s="69"/>
      <c r="NJA5" s="69"/>
      <c r="NJB5" s="69"/>
      <c r="NJC5" s="69"/>
      <c r="NJD5" s="69"/>
      <c r="NJE5" s="69"/>
      <c r="NJF5" s="69"/>
      <c r="NJG5" s="69"/>
      <c r="NJH5" s="69"/>
      <c r="NJI5" s="69"/>
      <c r="NJJ5" s="69"/>
      <c r="NJK5" s="69"/>
      <c r="NJL5" s="69"/>
      <c r="NJM5" s="69"/>
      <c r="NJN5" s="69"/>
      <c r="NJO5" s="69"/>
      <c r="NJP5" s="69"/>
      <c r="NJQ5" s="69"/>
      <c r="NJR5" s="69"/>
      <c r="NJS5" s="69"/>
      <c r="NJT5" s="69"/>
      <c r="NJU5" s="69"/>
      <c r="NJV5" s="69"/>
      <c r="NJW5" s="69"/>
      <c r="NJX5" s="69"/>
      <c r="NJY5" s="69"/>
      <c r="NJZ5" s="69"/>
      <c r="NKA5" s="69"/>
      <c r="NKB5" s="69"/>
      <c r="NKC5" s="69"/>
      <c r="NKD5" s="69"/>
      <c r="NKE5" s="69"/>
      <c r="NKF5" s="69"/>
      <c r="NKG5" s="69"/>
      <c r="NKH5" s="69"/>
      <c r="NKI5" s="69"/>
      <c r="NKJ5" s="69"/>
      <c r="NKK5" s="69"/>
      <c r="NKL5" s="69"/>
      <c r="NKM5" s="69"/>
      <c r="NKN5" s="69"/>
      <c r="NKO5" s="69"/>
      <c r="NKP5" s="69"/>
      <c r="NKQ5" s="69"/>
      <c r="NKR5" s="69"/>
      <c r="NKS5" s="69"/>
      <c r="NKT5" s="69"/>
      <c r="NKU5" s="69"/>
      <c r="NKV5" s="69"/>
      <c r="NKW5" s="69"/>
      <c r="NKX5" s="69"/>
      <c r="NKY5" s="69"/>
      <c r="NKZ5" s="69"/>
      <c r="NLA5" s="69"/>
      <c r="NLB5" s="69"/>
      <c r="NLC5" s="69"/>
      <c r="NLD5" s="69"/>
      <c r="NLE5" s="69"/>
      <c r="NLF5" s="69"/>
      <c r="NLG5" s="69"/>
      <c r="NLH5" s="69"/>
      <c r="NLI5" s="69"/>
      <c r="NLJ5" s="69"/>
      <c r="NLK5" s="69"/>
      <c r="NLL5" s="69"/>
      <c r="NLM5" s="69"/>
      <c r="NLN5" s="69"/>
      <c r="NLO5" s="69"/>
      <c r="NLP5" s="69"/>
      <c r="NLQ5" s="69"/>
      <c r="NLR5" s="69"/>
      <c r="NLS5" s="69"/>
      <c r="NLT5" s="69"/>
      <c r="NLU5" s="69"/>
      <c r="NLV5" s="69"/>
      <c r="NLW5" s="69"/>
      <c r="NLX5" s="69"/>
      <c r="NLY5" s="69"/>
      <c r="NLZ5" s="69"/>
      <c r="NMA5" s="69"/>
      <c r="NMB5" s="69"/>
      <c r="NMC5" s="69"/>
      <c r="NMD5" s="69"/>
      <c r="NME5" s="69"/>
      <c r="NMF5" s="69"/>
      <c r="NMG5" s="69"/>
      <c r="NMH5" s="69"/>
      <c r="NMI5" s="69"/>
      <c r="NMJ5" s="69"/>
      <c r="NMK5" s="69"/>
      <c r="NML5" s="69"/>
      <c r="NMM5" s="69"/>
      <c r="NMN5" s="69"/>
      <c r="NMO5" s="69"/>
      <c r="NMP5" s="69"/>
      <c r="NMQ5" s="69"/>
      <c r="NMR5" s="69"/>
      <c r="NMS5" s="69"/>
      <c r="NMT5" s="69"/>
      <c r="NMU5" s="69"/>
      <c r="NMV5" s="69"/>
      <c r="NMW5" s="69"/>
      <c r="NMX5" s="69"/>
      <c r="NMY5" s="69"/>
      <c r="NMZ5" s="69"/>
      <c r="NNA5" s="69"/>
      <c r="NNB5" s="69"/>
      <c r="NNC5" s="69"/>
      <c r="NND5" s="69"/>
      <c r="NNE5" s="69"/>
      <c r="NNF5" s="69"/>
      <c r="NNG5" s="69"/>
      <c r="NNH5" s="69"/>
      <c r="NNI5" s="69"/>
      <c r="NNJ5" s="69"/>
      <c r="NNK5" s="69"/>
      <c r="NNL5" s="69"/>
      <c r="NNM5" s="69"/>
      <c r="NNN5" s="69"/>
      <c r="NNO5" s="69"/>
      <c r="NNP5" s="69"/>
      <c r="NNQ5" s="69"/>
      <c r="NNR5" s="69"/>
      <c r="NNS5" s="69"/>
      <c r="NNT5" s="69"/>
      <c r="NNU5" s="69"/>
      <c r="NNV5" s="69"/>
      <c r="NNW5" s="69"/>
      <c r="NNX5" s="69"/>
      <c r="NNY5" s="69"/>
      <c r="NNZ5" s="69"/>
      <c r="NOA5" s="69"/>
      <c r="NOB5" s="69"/>
      <c r="NOC5" s="69"/>
      <c r="NOD5" s="69"/>
      <c r="NOE5" s="69"/>
      <c r="NOF5" s="69"/>
      <c r="NOG5" s="69"/>
      <c r="NOH5" s="69"/>
      <c r="NOI5" s="69"/>
      <c r="NOJ5" s="69"/>
      <c r="NOK5" s="69"/>
      <c r="NOL5" s="69"/>
      <c r="NOM5" s="69"/>
      <c r="NON5" s="69"/>
      <c r="NOO5" s="69"/>
      <c r="NOP5" s="69"/>
      <c r="NOQ5" s="69"/>
      <c r="NOR5" s="69"/>
      <c r="NOS5" s="69"/>
      <c r="NOT5" s="69"/>
      <c r="NOU5" s="69"/>
      <c r="NOV5" s="69"/>
      <c r="NOW5" s="69"/>
      <c r="NOX5" s="69"/>
      <c r="NOY5" s="69"/>
      <c r="NOZ5" s="69"/>
      <c r="NPA5" s="69"/>
      <c r="NPB5" s="69"/>
      <c r="NPC5" s="69"/>
      <c r="NPD5" s="69"/>
      <c r="NPE5" s="69"/>
      <c r="NPF5" s="69"/>
      <c r="NPG5" s="69"/>
      <c r="NPH5" s="69"/>
      <c r="NPI5" s="69"/>
      <c r="NPJ5" s="69"/>
      <c r="NPK5" s="69"/>
      <c r="NPL5" s="69"/>
      <c r="NPM5" s="69"/>
      <c r="NPN5" s="69"/>
      <c r="NPO5" s="69"/>
      <c r="NPP5" s="69"/>
      <c r="NPQ5" s="69"/>
      <c r="NPR5" s="69"/>
      <c r="NPS5" s="69"/>
      <c r="NPT5" s="69"/>
      <c r="NPU5" s="69"/>
      <c r="NPV5" s="69"/>
      <c r="NPW5" s="69"/>
      <c r="NPX5" s="69"/>
      <c r="NPY5" s="69"/>
      <c r="NPZ5" s="69"/>
      <c r="NQA5" s="69"/>
      <c r="NQB5" s="69"/>
      <c r="NQC5" s="69"/>
      <c r="NQD5" s="69"/>
      <c r="NQE5" s="69"/>
      <c r="NQF5" s="69"/>
      <c r="NQG5" s="69"/>
      <c r="NQH5" s="69"/>
      <c r="NQI5" s="69"/>
      <c r="NQJ5" s="69"/>
      <c r="NQK5" s="69"/>
      <c r="NQL5" s="69"/>
      <c r="NQM5" s="69"/>
      <c r="NQN5" s="69"/>
      <c r="NQO5" s="69"/>
      <c r="NQP5" s="69"/>
      <c r="NQQ5" s="69"/>
      <c r="NQR5" s="69"/>
      <c r="NQS5" s="69"/>
      <c r="NQT5" s="69"/>
      <c r="NQU5" s="69"/>
      <c r="NQV5" s="69"/>
      <c r="NQW5" s="69"/>
      <c r="NQX5" s="69"/>
      <c r="NQY5" s="69"/>
      <c r="NQZ5" s="69"/>
      <c r="NRA5" s="69"/>
      <c r="NRB5" s="69"/>
      <c r="NRC5" s="69"/>
      <c r="NRD5" s="69"/>
      <c r="NRE5" s="69"/>
      <c r="NRF5" s="69"/>
      <c r="NRG5" s="69"/>
      <c r="NRH5" s="69"/>
      <c r="NRI5" s="69"/>
      <c r="NRJ5" s="69"/>
      <c r="NRK5" s="69"/>
      <c r="NRL5" s="69"/>
      <c r="NRM5" s="69"/>
      <c r="NRN5" s="69"/>
      <c r="NRO5" s="69"/>
      <c r="NRP5" s="69"/>
      <c r="NRQ5" s="69"/>
      <c r="NRR5" s="69"/>
      <c r="NRS5" s="69"/>
      <c r="NRT5" s="69"/>
      <c r="NRU5" s="69"/>
      <c r="NRV5" s="69"/>
      <c r="NRW5" s="69"/>
      <c r="NRX5" s="69"/>
      <c r="NRY5" s="69"/>
      <c r="NRZ5" s="69"/>
      <c r="NSA5" s="69"/>
      <c r="NSB5" s="69"/>
      <c r="NSC5" s="69"/>
      <c r="NSD5" s="69"/>
      <c r="NSE5" s="69"/>
      <c r="NSF5" s="69"/>
      <c r="NSG5" s="69"/>
      <c r="NSH5" s="69"/>
      <c r="NSI5" s="69"/>
      <c r="NSJ5" s="69"/>
      <c r="NSK5" s="69"/>
      <c r="NSL5" s="69"/>
      <c r="NSM5" s="69"/>
      <c r="NSN5" s="69"/>
      <c r="NSO5" s="69"/>
      <c r="NSP5" s="69"/>
      <c r="NSQ5" s="69"/>
      <c r="NSR5" s="69"/>
      <c r="NSS5" s="69"/>
      <c r="NST5" s="69"/>
      <c r="NSU5" s="69"/>
      <c r="NSV5" s="69"/>
      <c r="NSW5" s="69"/>
      <c r="NSX5" s="69"/>
      <c r="NSY5" s="69"/>
      <c r="NSZ5" s="69"/>
      <c r="NTA5" s="69"/>
      <c r="NTB5" s="69"/>
      <c r="NTC5" s="69"/>
      <c r="NTD5" s="69"/>
      <c r="NTE5" s="69"/>
      <c r="NTF5" s="69"/>
      <c r="NTG5" s="69"/>
      <c r="NTH5" s="69"/>
      <c r="NTI5" s="69"/>
      <c r="NTJ5" s="69"/>
      <c r="NTK5" s="69"/>
      <c r="NTL5" s="69"/>
      <c r="NTM5" s="69"/>
      <c r="NTN5" s="69"/>
      <c r="NTO5" s="69"/>
      <c r="NTP5" s="69"/>
      <c r="NTQ5" s="69"/>
      <c r="NTR5" s="69"/>
      <c r="NTS5" s="69"/>
      <c r="NTT5" s="69"/>
      <c r="NTU5" s="69"/>
      <c r="NTV5" s="69"/>
      <c r="NTW5" s="69"/>
      <c r="NTX5" s="69"/>
      <c r="NTY5" s="69"/>
      <c r="NTZ5" s="69"/>
      <c r="NUA5" s="69"/>
      <c r="NUB5" s="69"/>
      <c r="NUC5" s="69"/>
      <c r="NUD5" s="69"/>
      <c r="NUE5" s="69"/>
      <c r="NUF5" s="69"/>
      <c r="NUG5" s="69"/>
      <c r="NUH5" s="69"/>
      <c r="NUI5" s="69"/>
      <c r="NUJ5" s="69"/>
      <c r="NUK5" s="69"/>
      <c r="NUL5" s="69"/>
      <c r="NUM5" s="69"/>
      <c r="NUN5" s="69"/>
      <c r="NUO5" s="69"/>
      <c r="NUP5" s="69"/>
      <c r="NUQ5" s="69"/>
      <c r="NUR5" s="69"/>
      <c r="NUS5" s="69"/>
      <c r="NUT5" s="69"/>
      <c r="NUU5" s="69"/>
      <c r="NUV5" s="69"/>
      <c r="NUW5" s="69"/>
      <c r="NUX5" s="69"/>
      <c r="NUY5" s="69"/>
      <c r="NUZ5" s="69"/>
      <c r="NVA5" s="69"/>
      <c r="NVB5" s="69"/>
      <c r="NVC5" s="69"/>
      <c r="NVD5" s="69"/>
      <c r="NVE5" s="69"/>
      <c r="NVF5" s="69"/>
      <c r="NVG5" s="69"/>
      <c r="NVH5" s="69"/>
      <c r="NVI5" s="69"/>
      <c r="NVJ5" s="69"/>
      <c r="NVK5" s="69"/>
      <c r="NVL5" s="69"/>
      <c r="NVM5" s="69"/>
      <c r="NVN5" s="69"/>
      <c r="NVO5" s="69"/>
      <c r="NVP5" s="69"/>
      <c r="NVQ5" s="69"/>
      <c r="NVR5" s="69"/>
      <c r="NVS5" s="69"/>
      <c r="NVT5" s="69"/>
      <c r="NVU5" s="69"/>
      <c r="NVV5" s="69"/>
      <c r="NVW5" s="69"/>
      <c r="NVX5" s="69"/>
      <c r="NVY5" s="69"/>
      <c r="NVZ5" s="69"/>
      <c r="NWA5" s="69"/>
      <c r="NWB5" s="69"/>
      <c r="NWC5" s="69"/>
      <c r="NWD5" s="69"/>
      <c r="NWE5" s="69"/>
      <c r="NWF5" s="69"/>
      <c r="NWG5" s="69"/>
      <c r="NWH5" s="69"/>
      <c r="NWI5" s="69"/>
      <c r="NWJ5" s="69"/>
      <c r="NWK5" s="69"/>
      <c r="NWL5" s="69"/>
      <c r="NWM5" s="69"/>
      <c r="NWN5" s="69"/>
      <c r="NWO5" s="69"/>
      <c r="NWP5" s="69"/>
      <c r="NWQ5" s="69"/>
      <c r="NWR5" s="69"/>
      <c r="NWS5" s="69"/>
      <c r="NWT5" s="69"/>
      <c r="NWU5" s="69"/>
      <c r="NWV5" s="69"/>
      <c r="NWW5" s="69"/>
      <c r="NWX5" s="69"/>
      <c r="NWY5" s="69"/>
      <c r="NWZ5" s="69"/>
      <c r="NXA5" s="69"/>
      <c r="NXB5" s="69"/>
      <c r="NXC5" s="69"/>
      <c r="NXD5" s="69"/>
      <c r="NXE5" s="69"/>
      <c r="NXF5" s="69"/>
      <c r="NXG5" s="69"/>
      <c r="NXH5" s="69"/>
      <c r="NXI5" s="69"/>
      <c r="NXJ5" s="69"/>
      <c r="NXK5" s="69"/>
      <c r="NXL5" s="69"/>
      <c r="NXM5" s="69"/>
      <c r="NXN5" s="69"/>
      <c r="NXO5" s="69"/>
      <c r="NXP5" s="69"/>
      <c r="NXQ5" s="69"/>
      <c r="NXR5" s="69"/>
      <c r="NXS5" s="69"/>
      <c r="NXT5" s="69"/>
      <c r="NXU5" s="69"/>
      <c r="NXV5" s="69"/>
      <c r="NXW5" s="69"/>
      <c r="NXX5" s="69"/>
      <c r="NXY5" s="69"/>
      <c r="NXZ5" s="69"/>
      <c r="NYA5" s="69"/>
      <c r="NYB5" s="69"/>
      <c r="NYC5" s="69"/>
      <c r="NYD5" s="69"/>
      <c r="NYE5" s="69"/>
      <c r="NYF5" s="69"/>
      <c r="NYG5" s="69"/>
      <c r="NYH5" s="69"/>
      <c r="NYI5" s="69"/>
      <c r="NYJ5" s="69"/>
      <c r="NYK5" s="69"/>
      <c r="NYL5" s="69"/>
      <c r="NYM5" s="69"/>
      <c r="NYN5" s="69"/>
      <c r="NYO5" s="69"/>
      <c r="NYP5" s="69"/>
      <c r="NYQ5" s="69"/>
      <c r="NYR5" s="69"/>
      <c r="NYS5" s="69"/>
      <c r="NYT5" s="69"/>
      <c r="NYU5" s="69"/>
      <c r="NYV5" s="69"/>
      <c r="NYW5" s="69"/>
      <c r="NYX5" s="69"/>
      <c r="NYY5" s="69"/>
      <c r="NYZ5" s="69"/>
      <c r="NZA5" s="69"/>
      <c r="NZB5" s="69"/>
      <c r="NZC5" s="69"/>
      <c r="NZD5" s="69"/>
      <c r="NZE5" s="69"/>
      <c r="NZF5" s="69"/>
      <c r="NZG5" s="69"/>
      <c r="NZH5" s="69"/>
      <c r="NZI5" s="69"/>
      <c r="NZJ5" s="69"/>
      <c r="NZK5" s="69"/>
      <c r="NZL5" s="69"/>
      <c r="NZM5" s="69"/>
      <c r="NZN5" s="69"/>
      <c r="NZO5" s="69"/>
      <c r="NZP5" s="69"/>
      <c r="NZQ5" s="69"/>
      <c r="NZR5" s="69"/>
      <c r="NZS5" s="69"/>
      <c r="NZT5" s="69"/>
      <c r="NZU5" s="69"/>
      <c r="NZV5" s="69"/>
      <c r="NZW5" s="69"/>
      <c r="NZX5" s="69"/>
      <c r="NZY5" s="69"/>
      <c r="NZZ5" s="69"/>
      <c r="OAA5" s="69"/>
      <c r="OAB5" s="69"/>
      <c r="OAC5" s="69"/>
      <c r="OAD5" s="69"/>
      <c r="OAE5" s="69"/>
      <c r="OAF5" s="69"/>
      <c r="OAG5" s="69"/>
      <c r="OAH5" s="69"/>
      <c r="OAI5" s="69"/>
      <c r="OAJ5" s="69"/>
      <c r="OAK5" s="69"/>
      <c r="OAL5" s="69"/>
      <c r="OAM5" s="69"/>
      <c r="OAN5" s="69"/>
      <c r="OAO5" s="69"/>
      <c r="OAP5" s="69"/>
      <c r="OAQ5" s="69"/>
      <c r="OAR5" s="69"/>
      <c r="OAS5" s="69"/>
      <c r="OAT5" s="69"/>
      <c r="OAU5" s="69"/>
      <c r="OAV5" s="69"/>
      <c r="OAW5" s="69"/>
      <c r="OAX5" s="69"/>
      <c r="OAY5" s="69"/>
      <c r="OAZ5" s="69"/>
      <c r="OBA5" s="69"/>
      <c r="OBB5" s="69"/>
      <c r="OBC5" s="69"/>
      <c r="OBD5" s="69"/>
      <c r="OBE5" s="69"/>
      <c r="OBF5" s="69"/>
      <c r="OBG5" s="69"/>
      <c r="OBH5" s="69"/>
      <c r="OBI5" s="69"/>
      <c r="OBJ5" s="69"/>
      <c r="OBK5" s="69"/>
      <c r="OBL5" s="69"/>
      <c r="OBM5" s="69"/>
      <c r="OBN5" s="69"/>
      <c r="OBO5" s="69"/>
      <c r="OBP5" s="69"/>
      <c r="OBQ5" s="69"/>
      <c r="OBR5" s="69"/>
      <c r="OBS5" s="69"/>
      <c r="OBT5" s="69"/>
      <c r="OBU5" s="69"/>
      <c r="OBV5" s="69"/>
      <c r="OBW5" s="69"/>
      <c r="OBX5" s="69"/>
      <c r="OBY5" s="69"/>
      <c r="OBZ5" s="69"/>
      <c r="OCA5" s="69"/>
      <c r="OCB5" s="69"/>
      <c r="OCC5" s="69"/>
      <c r="OCD5" s="69"/>
      <c r="OCE5" s="69"/>
      <c r="OCF5" s="69"/>
      <c r="OCG5" s="69"/>
      <c r="OCH5" s="69"/>
      <c r="OCI5" s="69"/>
      <c r="OCJ5" s="69"/>
      <c r="OCK5" s="69"/>
      <c r="OCL5" s="69"/>
      <c r="OCM5" s="69"/>
      <c r="OCN5" s="69"/>
      <c r="OCO5" s="69"/>
      <c r="OCP5" s="69"/>
      <c r="OCQ5" s="69"/>
      <c r="OCR5" s="69"/>
      <c r="OCS5" s="69"/>
      <c r="OCT5" s="69"/>
      <c r="OCU5" s="69"/>
      <c r="OCV5" s="69"/>
      <c r="OCW5" s="69"/>
      <c r="OCX5" s="69"/>
      <c r="OCY5" s="69"/>
      <c r="OCZ5" s="69"/>
      <c r="ODA5" s="69"/>
      <c r="ODB5" s="69"/>
      <c r="ODC5" s="69"/>
      <c r="ODD5" s="69"/>
      <c r="ODE5" s="69"/>
      <c r="ODF5" s="69"/>
      <c r="ODG5" s="69"/>
      <c r="ODH5" s="69"/>
      <c r="ODI5" s="69"/>
      <c r="ODJ5" s="69"/>
      <c r="ODK5" s="69"/>
      <c r="ODL5" s="69"/>
      <c r="ODM5" s="69"/>
      <c r="ODN5" s="69"/>
      <c r="ODO5" s="69"/>
      <c r="ODP5" s="69"/>
      <c r="ODQ5" s="69"/>
      <c r="ODR5" s="69"/>
      <c r="ODS5" s="69"/>
      <c r="ODT5" s="69"/>
      <c r="ODU5" s="69"/>
      <c r="ODV5" s="69"/>
      <c r="ODW5" s="69"/>
      <c r="ODX5" s="69"/>
      <c r="ODY5" s="69"/>
      <c r="ODZ5" s="69"/>
      <c r="OEA5" s="69"/>
      <c r="OEB5" s="69"/>
      <c r="OEC5" s="69"/>
      <c r="OED5" s="69"/>
      <c r="OEE5" s="69"/>
      <c r="OEF5" s="69"/>
      <c r="OEG5" s="69"/>
      <c r="OEH5" s="69"/>
      <c r="OEI5" s="69"/>
      <c r="OEJ5" s="69"/>
      <c r="OEK5" s="69"/>
      <c r="OEL5" s="69"/>
      <c r="OEM5" s="69"/>
      <c r="OEN5" s="69"/>
      <c r="OEO5" s="69"/>
      <c r="OEP5" s="69"/>
      <c r="OEQ5" s="69"/>
      <c r="OER5" s="69"/>
      <c r="OES5" s="69"/>
      <c r="OET5" s="69"/>
      <c r="OEU5" s="69"/>
      <c r="OEV5" s="69"/>
      <c r="OEW5" s="69"/>
      <c r="OEX5" s="69"/>
      <c r="OEY5" s="69"/>
      <c r="OEZ5" s="69"/>
      <c r="OFA5" s="69"/>
      <c r="OFB5" s="69"/>
      <c r="OFC5" s="69"/>
      <c r="OFD5" s="69"/>
      <c r="OFE5" s="69"/>
      <c r="OFF5" s="69"/>
      <c r="OFG5" s="69"/>
      <c r="OFH5" s="69"/>
      <c r="OFI5" s="69"/>
      <c r="OFJ5" s="69"/>
      <c r="OFK5" s="69"/>
      <c r="OFL5" s="69"/>
      <c r="OFM5" s="69"/>
      <c r="OFN5" s="69"/>
      <c r="OFO5" s="69"/>
      <c r="OFP5" s="69"/>
      <c r="OFQ5" s="69"/>
      <c r="OFR5" s="69"/>
      <c r="OFS5" s="69"/>
      <c r="OFT5" s="69"/>
      <c r="OFU5" s="69"/>
      <c r="OFV5" s="69"/>
      <c r="OFW5" s="69"/>
      <c r="OFX5" s="69"/>
      <c r="OFY5" s="69"/>
      <c r="OFZ5" s="69"/>
      <c r="OGA5" s="69"/>
      <c r="OGB5" s="69"/>
      <c r="OGC5" s="69"/>
      <c r="OGD5" s="69"/>
      <c r="OGE5" s="69"/>
      <c r="OGF5" s="69"/>
      <c r="OGG5" s="69"/>
      <c r="OGH5" s="69"/>
      <c r="OGI5" s="69"/>
      <c r="OGJ5" s="69"/>
      <c r="OGK5" s="69"/>
      <c r="OGL5" s="69"/>
      <c r="OGM5" s="69"/>
      <c r="OGN5" s="69"/>
      <c r="OGO5" s="69"/>
      <c r="OGP5" s="69"/>
      <c r="OGQ5" s="69"/>
      <c r="OGR5" s="69"/>
      <c r="OGS5" s="69"/>
      <c r="OGT5" s="69"/>
      <c r="OGU5" s="69"/>
      <c r="OGV5" s="69"/>
      <c r="OGW5" s="69"/>
      <c r="OGX5" s="69"/>
      <c r="OGY5" s="69"/>
      <c r="OGZ5" s="69"/>
      <c r="OHA5" s="69"/>
      <c r="OHB5" s="69"/>
      <c r="OHC5" s="69"/>
      <c r="OHD5" s="69"/>
      <c r="OHE5" s="69"/>
      <c r="OHF5" s="69"/>
      <c r="OHG5" s="69"/>
      <c r="OHH5" s="69"/>
      <c r="OHI5" s="69"/>
      <c r="OHJ5" s="69"/>
      <c r="OHK5" s="69"/>
      <c r="OHL5" s="69"/>
      <c r="OHM5" s="69"/>
      <c r="OHN5" s="69"/>
      <c r="OHO5" s="69"/>
      <c r="OHP5" s="69"/>
      <c r="OHQ5" s="69"/>
      <c r="OHR5" s="69"/>
      <c r="OHS5" s="69"/>
      <c r="OHT5" s="69"/>
      <c r="OHU5" s="69"/>
      <c r="OHV5" s="69"/>
      <c r="OHW5" s="69"/>
      <c r="OHX5" s="69"/>
      <c r="OHY5" s="69"/>
      <c r="OHZ5" s="69"/>
      <c r="OIA5" s="69"/>
      <c r="OIB5" s="69"/>
      <c r="OIC5" s="69"/>
      <c r="OID5" s="69"/>
      <c r="OIE5" s="69"/>
      <c r="OIF5" s="69"/>
      <c r="OIG5" s="69"/>
      <c r="OIH5" s="69"/>
      <c r="OII5" s="69"/>
      <c r="OIJ5" s="69"/>
      <c r="OIK5" s="69"/>
      <c r="OIL5" s="69"/>
      <c r="OIM5" s="69"/>
      <c r="OIN5" s="69"/>
      <c r="OIO5" s="69"/>
      <c r="OIP5" s="69"/>
      <c r="OIQ5" s="69"/>
      <c r="OIR5" s="69"/>
      <c r="OIS5" s="69"/>
      <c r="OIT5" s="69"/>
      <c r="OIU5" s="69"/>
      <c r="OIV5" s="69"/>
      <c r="OIW5" s="69"/>
      <c r="OIX5" s="69"/>
      <c r="OIY5" s="69"/>
      <c r="OIZ5" s="69"/>
      <c r="OJA5" s="69"/>
      <c r="OJB5" s="69"/>
      <c r="OJC5" s="69"/>
      <c r="OJD5" s="69"/>
      <c r="OJE5" s="69"/>
      <c r="OJF5" s="69"/>
      <c r="OJG5" s="69"/>
      <c r="OJH5" s="69"/>
      <c r="OJI5" s="69"/>
      <c r="OJJ5" s="69"/>
      <c r="OJK5" s="69"/>
      <c r="OJL5" s="69"/>
      <c r="OJM5" s="69"/>
      <c r="OJN5" s="69"/>
      <c r="OJO5" s="69"/>
      <c r="OJP5" s="69"/>
      <c r="OJQ5" s="69"/>
      <c r="OJR5" s="69"/>
      <c r="OJS5" s="69"/>
      <c r="OJT5" s="69"/>
      <c r="OJU5" s="69"/>
      <c r="OJV5" s="69"/>
      <c r="OJW5" s="69"/>
      <c r="OJX5" s="69"/>
      <c r="OJY5" s="69"/>
      <c r="OJZ5" s="69"/>
      <c r="OKA5" s="69"/>
      <c r="OKB5" s="69"/>
      <c r="OKC5" s="69"/>
      <c r="OKD5" s="69"/>
      <c r="OKE5" s="69"/>
      <c r="OKF5" s="69"/>
      <c r="OKG5" s="69"/>
      <c r="OKH5" s="69"/>
      <c r="OKI5" s="69"/>
      <c r="OKJ5" s="69"/>
      <c r="OKK5" s="69"/>
      <c r="OKL5" s="69"/>
      <c r="OKM5" s="69"/>
      <c r="OKN5" s="69"/>
      <c r="OKO5" s="69"/>
      <c r="OKP5" s="69"/>
      <c r="OKQ5" s="69"/>
      <c r="OKR5" s="69"/>
      <c r="OKS5" s="69"/>
      <c r="OKT5" s="69"/>
      <c r="OKU5" s="69"/>
      <c r="OKV5" s="69"/>
      <c r="OKW5" s="69"/>
      <c r="OKX5" s="69"/>
      <c r="OKY5" s="69"/>
      <c r="OKZ5" s="69"/>
      <c r="OLA5" s="69"/>
      <c r="OLB5" s="69"/>
      <c r="OLC5" s="69"/>
      <c r="OLD5" s="69"/>
      <c r="OLE5" s="69"/>
      <c r="OLF5" s="69"/>
      <c r="OLG5" s="69"/>
      <c r="OLH5" s="69"/>
      <c r="OLI5" s="69"/>
      <c r="OLJ5" s="69"/>
      <c r="OLK5" s="69"/>
      <c r="OLL5" s="69"/>
      <c r="OLM5" s="69"/>
      <c r="OLN5" s="69"/>
      <c r="OLO5" s="69"/>
      <c r="OLP5" s="69"/>
      <c r="OLQ5" s="69"/>
      <c r="OLR5" s="69"/>
      <c r="OLS5" s="69"/>
      <c r="OLT5" s="69"/>
      <c r="OLU5" s="69"/>
      <c r="OLV5" s="69"/>
      <c r="OLW5" s="69"/>
      <c r="OLX5" s="69"/>
      <c r="OLY5" s="69"/>
      <c r="OLZ5" s="69"/>
      <c r="OMA5" s="69"/>
      <c r="OMB5" s="69"/>
      <c r="OMC5" s="69"/>
      <c r="OMD5" s="69"/>
      <c r="OME5" s="69"/>
      <c r="OMF5" s="69"/>
      <c r="OMG5" s="69"/>
      <c r="OMH5" s="69"/>
      <c r="OMI5" s="69"/>
      <c r="OMJ5" s="69"/>
      <c r="OMK5" s="69"/>
      <c r="OML5" s="69"/>
      <c r="OMM5" s="69"/>
      <c r="OMN5" s="69"/>
      <c r="OMO5" s="69"/>
      <c r="OMP5" s="69"/>
      <c r="OMQ5" s="69"/>
      <c r="OMR5" s="69"/>
      <c r="OMS5" s="69"/>
      <c r="OMT5" s="69"/>
      <c r="OMU5" s="69"/>
      <c r="OMV5" s="69"/>
      <c r="OMW5" s="69"/>
      <c r="OMX5" s="69"/>
      <c r="OMY5" s="69"/>
      <c r="OMZ5" s="69"/>
      <c r="ONA5" s="69"/>
      <c r="ONB5" s="69"/>
      <c r="ONC5" s="69"/>
      <c r="OND5" s="69"/>
      <c r="ONE5" s="69"/>
      <c r="ONF5" s="69"/>
      <c r="ONG5" s="69"/>
      <c r="ONH5" s="69"/>
      <c r="ONI5" s="69"/>
      <c r="ONJ5" s="69"/>
      <c r="ONK5" s="69"/>
      <c r="ONL5" s="69"/>
      <c r="ONM5" s="69"/>
      <c r="ONN5" s="69"/>
      <c r="ONO5" s="69"/>
      <c r="ONP5" s="69"/>
      <c r="ONQ5" s="69"/>
      <c r="ONR5" s="69"/>
      <c r="ONS5" s="69"/>
      <c r="ONT5" s="69"/>
      <c r="ONU5" s="69"/>
      <c r="ONV5" s="69"/>
      <c r="ONW5" s="69"/>
      <c r="ONX5" s="69"/>
      <c r="ONY5" s="69"/>
      <c r="ONZ5" s="69"/>
      <c r="OOA5" s="69"/>
      <c r="OOB5" s="69"/>
      <c r="OOC5" s="69"/>
      <c r="OOD5" s="69"/>
      <c r="OOE5" s="69"/>
      <c r="OOF5" s="69"/>
      <c r="OOG5" s="69"/>
      <c r="OOH5" s="69"/>
      <c r="OOI5" s="69"/>
      <c r="OOJ5" s="69"/>
      <c r="OOK5" s="69"/>
      <c r="OOL5" s="69"/>
      <c r="OOM5" s="69"/>
      <c r="OON5" s="69"/>
      <c r="OOO5" s="69"/>
      <c r="OOP5" s="69"/>
      <c r="OOQ5" s="69"/>
      <c r="OOR5" s="69"/>
      <c r="OOS5" s="69"/>
      <c r="OOT5" s="69"/>
      <c r="OOU5" s="69"/>
      <c r="OOV5" s="69"/>
      <c r="OOW5" s="69"/>
      <c r="OOX5" s="69"/>
      <c r="OOY5" s="69"/>
      <c r="OOZ5" s="69"/>
      <c r="OPA5" s="69"/>
      <c r="OPB5" s="69"/>
      <c r="OPC5" s="69"/>
      <c r="OPD5" s="69"/>
      <c r="OPE5" s="69"/>
      <c r="OPF5" s="69"/>
      <c r="OPG5" s="69"/>
      <c r="OPH5" s="69"/>
      <c r="OPI5" s="69"/>
      <c r="OPJ5" s="69"/>
      <c r="OPK5" s="69"/>
      <c r="OPL5" s="69"/>
      <c r="OPM5" s="69"/>
      <c r="OPN5" s="69"/>
      <c r="OPO5" s="69"/>
      <c r="OPP5" s="69"/>
      <c r="OPQ5" s="69"/>
      <c r="OPR5" s="69"/>
      <c r="OPS5" s="69"/>
      <c r="OPT5" s="69"/>
      <c r="OPU5" s="69"/>
      <c r="OPV5" s="69"/>
      <c r="OPW5" s="69"/>
      <c r="OPX5" s="69"/>
      <c r="OPY5" s="69"/>
      <c r="OPZ5" s="69"/>
      <c r="OQA5" s="69"/>
      <c r="OQB5" s="69"/>
      <c r="OQC5" s="69"/>
      <c r="OQD5" s="69"/>
      <c r="OQE5" s="69"/>
      <c r="OQF5" s="69"/>
      <c r="OQG5" s="69"/>
      <c r="OQH5" s="69"/>
      <c r="OQI5" s="69"/>
      <c r="OQJ5" s="69"/>
      <c r="OQK5" s="69"/>
      <c r="OQL5" s="69"/>
      <c r="OQM5" s="69"/>
      <c r="OQN5" s="69"/>
      <c r="OQO5" s="69"/>
      <c r="OQP5" s="69"/>
      <c r="OQQ5" s="69"/>
      <c r="OQR5" s="69"/>
      <c r="OQS5" s="69"/>
      <c r="OQT5" s="69"/>
      <c r="OQU5" s="69"/>
      <c r="OQV5" s="69"/>
      <c r="OQW5" s="69"/>
      <c r="OQX5" s="69"/>
      <c r="OQY5" s="69"/>
      <c r="OQZ5" s="69"/>
      <c r="ORA5" s="69"/>
      <c r="ORB5" s="69"/>
      <c r="ORC5" s="69"/>
      <c r="ORD5" s="69"/>
      <c r="ORE5" s="69"/>
      <c r="ORF5" s="69"/>
      <c r="ORG5" s="69"/>
      <c r="ORH5" s="69"/>
      <c r="ORI5" s="69"/>
      <c r="ORJ5" s="69"/>
      <c r="ORK5" s="69"/>
      <c r="ORL5" s="69"/>
      <c r="ORM5" s="69"/>
      <c r="ORN5" s="69"/>
      <c r="ORO5" s="69"/>
      <c r="ORP5" s="69"/>
      <c r="ORQ5" s="69"/>
      <c r="ORR5" s="69"/>
      <c r="ORS5" s="69"/>
      <c r="ORT5" s="69"/>
      <c r="ORU5" s="69"/>
      <c r="ORV5" s="69"/>
      <c r="ORW5" s="69"/>
      <c r="ORX5" s="69"/>
      <c r="ORY5" s="69"/>
      <c r="ORZ5" s="69"/>
      <c r="OSA5" s="69"/>
      <c r="OSB5" s="69"/>
      <c r="OSC5" s="69"/>
      <c r="OSD5" s="69"/>
      <c r="OSE5" s="69"/>
      <c r="OSF5" s="69"/>
      <c r="OSG5" s="69"/>
      <c r="OSH5" s="69"/>
      <c r="OSI5" s="69"/>
      <c r="OSJ5" s="69"/>
      <c r="OSK5" s="69"/>
      <c r="OSL5" s="69"/>
      <c r="OSM5" s="69"/>
      <c r="OSN5" s="69"/>
      <c r="OSO5" s="69"/>
      <c r="OSP5" s="69"/>
      <c r="OSQ5" s="69"/>
      <c r="OSR5" s="69"/>
      <c r="OSS5" s="69"/>
      <c r="OST5" s="69"/>
      <c r="OSU5" s="69"/>
      <c r="OSV5" s="69"/>
      <c r="OSW5" s="69"/>
      <c r="OSX5" s="69"/>
      <c r="OSY5" s="69"/>
      <c r="OSZ5" s="69"/>
      <c r="OTA5" s="69"/>
      <c r="OTB5" s="69"/>
      <c r="OTC5" s="69"/>
      <c r="OTD5" s="69"/>
      <c r="OTE5" s="69"/>
      <c r="OTF5" s="69"/>
      <c r="OTG5" s="69"/>
      <c r="OTH5" s="69"/>
      <c r="OTI5" s="69"/>
      <c r="OTJ5" s="69"/>
      <c r="OTK5" s="69"/>
      <c r="OTL5" s="69"/>
      <c r="OTM5" s="69"/>
      <c r="OTN5" s="69"/>
      <c r="OTO5" s="69"/>
      <c r="OTP5" s="69"/>
      <c r="OTQ5" s="69"/>
      <c r="OTR5" s="69"/>
      <c r="OTS5" s="69"/>
      <c r="OTT5" s="69"/>
      <c r="OTU5" s="69"/>
      <c r="OTV5" s="69"/>
      <c r="OTW5" s="69"/>
      <c r="OTX5" s="69"/>
      <c r="OTY5" s="69"/>
      <c r="OTZ5" s="69"/>
      <c r="OUA5" s="69"/>
      <c r="OUB5" s="69"/>
      <c r="OUC5" s="69"/>
      <c r="OUD5" s="69"/>
      <c r="OUE5" s="69"/>
      <c r="OUF5" s="69"/>
      <c r="OUG5" s="69"/>
      <c r="OUH5" s="69"/>
      <c r="OUI5" s="69"/>
      <c r="OUJ5" s="69"/>
      <c r="OUK5" s="69"/>
      <c r="OUL5" s="69"/>
      <c r="OUM5" s="69"/>
      <c r="OUN5" s="69"/>
      <c r="OUO5" s="69"/>
      <c r="OUP5" s="69"/>
      <c r="OUQ5" s="69"/>
      <c r="OUR5" s="69"/>
      <c r="OUS5" s="69"/>
      <c r="OUT5" s="69"/>
      <c r="OUU5" s="69"/>
      <c r="OUV5" s="69"/>
      <c r="OUW5" s="69"/>
      <c r="OUX5" s="69"/>
      <c r="OUY5" s="69"/>
      <c r="OUZ5" s="69"/>
      <c r="OVA5" s="69"/>
      <c r="OVB5" s="69"/>
      <c r="OVC5" s="69"/>
      <c r="OVD5" s="69"/>
      <c r="OVE5" s="69"/>
      <c r="OVF5" s="69"/>
      <c r="OVG5" s="69"/>
      <c r="OVH5" s="69"/>
      <c r="OVI5" s="69"/>
      <c r="OVJ5" s="69"/>
      <c r="OVK5" s="69"/>
      <c r="OVL5" s="69"/>
      <c r="OVM5" s="69"/>
      <c r="OVN5" s="69"/>
      <c r="OVO5" s="69"/>
      <c r="OVP5" s="69"/>
      <c r="OVQ5" s="69"/>
      <c r="OVR5" s="69"/>
      <c r="OVS5" s="69"/>
      <c r="OVT5" s="69"/>
      <c r="OVU5" s="69"/>
      <c r="OVV5" s="69"/>
      <c r="OVW5" s="69"/>
      <c r="OVX5" s="69"/>
      <c r="OVY5" s="69"/>
      <c r="OVZ5" s="69"/>
      <c r="OWA5" s="69"/>
      <c r="OWB5" s="69"/>
      <c r="OWC5" s="69"/>
      <c r="OWD5" s="69"/>
      <c r="OWE5" s="69"/>
      <c r="OWF5" s="69"/>
      <c r="OWG5" s="69"/>
      <c r="OWH5" s="69"/>
      <c r="OWI5" s="69"/>
      <c r="OWJ5" s="69"/>
      <c r="OWK5" s="69"/>
      <c r="OWL5" s="69"/>
      <c r="OWM5" s="69"/>
      <c r="OWN5" s="69"/>
      <c r="OWO5" s="69"/>
      <c r="OWP5" s="69"/>
      <c r="OWQ5" s="69"/>
      <c r="OWR5" s="69"/>
      <c r="OWS5" s="69"/>
      <c r="OWT5" s="69"/>
      <c r="OWU5" s="69"/>
      <c r="OWV5" s="69"/>
      <c r="OWW5" s="69"/>
      <c r="OWX5" s="69"/>
      <c r="OWY5" s="69"/>
      <c r="OWZ5" s="69"/>
      <c r="OXA5" s="69"/>
      <c r="OXB5" s="69"/>
      <c r="OXC5" s="69"/>
      <c r="OXD5" s="69"/>
      <c r="OXE5" s="69"/>
      <c r="OXF5" s="69"/>
      <c r="OXG5" s="69"/>
      <c r="OXH5" s="69"/>
      <c r="OXI5" s="69"/>
      <c r="OXJ5" s="69"/>
      <c r="OXK5" s="69"/>
      <c r="OXL5" s="69"/>
      <c r="OXM5" s="69"/>
      <c r="OXN5" s="69"/>
      <c r="OXO5" s="69"/>
      <c r="OXP5" s="69"/>
      <c r="OXQ5" s="69"/>
      <c r="OXR5" s="69"/>
      <c r="OXS5" s="69"/>
      <c r="OXT5" s="69"/>
      <c r="OXU5" s="69"/>
      <c r="OXV5" s="69"/>
      <c r="OXW5" s="69"/>
      <c r="OXX5" s="69"/>
      <c r="OXY5" s="69"/>
      <c r="OXZ5" s="69"/>
      <c r="OYA5" s="69"/>
      <c r="OYB5" s="69"/>
      <c r="OYC5" s="69"/>
      <c r="OYD5" s="69"/>
      <c r="OYE5" s="69"/>
      <c r="OYF5" s="69"/>
      <c r="OYG5" s="69"/>
      <c r="OYH5" s="69"/>
      <c r="OYI5" s="69"/>
      <c r="OYJ5" s="69"/>
      <c r="OYK5" s="69"/>
      <c r="OYL5" s="69"/>
      <c r="OYM5" s="69"/>
      <c r="OYN5" s="69"/>
      <c r="OYO5" s="69"/>
      <c r="OYP5" s="69"/>
      <c r="OYQ5" s="69"/>
      <c r="OYR5" s="69"/>
      <c r="OYS5" s="69"/>
      <c r="OYT5" s="69"/>
      <c r="OYU5" s="69"/>
      <c r="OYV5" s="69"/>
      <c r="OYW5" s="69"/>
      <c r="OYX5" s="69"/>
      <c r="OYY5" s="69"/>
      <c r="OYZ5" s="69"/>
      <c r="OZA5" s="69"/>
      <c r="OZB5" s="69"/>
      <c r="OZC5" s="69"/>
      <c r="OZD5" s="69"/>
      <c r="OZE5" s="69"/>
      <c r="OZF5" s="69"/>
      <c r="OZG5" s="69"/>
      <c r="OZH5" s="69"/>
      <c r="OZI5" s="69"/>
      <c r="OZJ5" s="69"/>
      <c r="OZK5" s="69"/>
      <c r="OZL5" s="69"/>
      <c r="OZM5" s="69"/>
      <c r="OZN5" s="69"/>
      <c r="OZO5" s="69"/>
      <c r="OZP5" s="69"/>
      <c r="OZQ5" s="69"/>
      <c r="OZR5" s="69"/>
      <c r="OZS5" s="69"/>
      <c r="OZT5" s="69"/>
      <c r="OZU5" s="69"/>
      <c r="OZV5" s="69"/>
      <c r="OZW5" s="69"/>
      <c r="OZX5" s="69"/>
      <c r="OZY5" s="69"/>
      <c r="OZZ5" s="69"/>
      <c r="PAA5" s="69"/>
      <c r="PAB5" s="69"/>
      <c r="PAC5" s="69"/>
      <c r="PAD5" s="69"/>
      <c r="PAE5" s="69"/>
      <c r="PAF5" s="69"/>
      <c r="PAG5" s="69"/>
      <c r="PAH5" s="69"/>
      <c r="PAI5" s="69"/>
      <c r="PAJ5" s="69"/>
      <c r="PAK5" s="69"/>
      <c r="PAL5" s="69"/>
      <c r="PAM5" s="69"/>
      <c r="PAN5" s="69"/>
      <c r="PAO5" s="69"/>
      <c r="PAP5" s="69"/>
      <c r="PAQ5" s="69"/>
      <c r="PAR5" s="69"/>
      <c r="PAS5" s="69"/>
      <c r="PAT5" s="69"/>
      <c r="PAU5" s="69"/>
      <c r="PAV5" s="69"/>
      <c r="PAW5" s="69"/>
      <c r="PAX5" s="69"/>
      <c r="PAY5" s="69"/>
      <c r="PAZ5" s="69"/>
      <c r="PBA5" s="69"/>
      <c r="PBB5" s="69"/>
      <c r="PBC5" s="69"/>
      <c r="PBD5" s="69"/>
      <c r="PBE5" s="69"/>
      <c r="PBF5" s="69"/>
      <c r="PBG5" s="69"/>
      <c r="PBH5" s="69"/>
      <c r="PBI5" s="69"/>
      <c r="PBJ5" s="69"/>
      <c r="PBK5" s="69"/>
      <c r="PBL5" s="69"/>
      <c r="PBM5" s="69"/>
      <c r="PBN5" s="69"/>
      <c r="PBO5" s="69"/>
      <c r="PBP5" s="69"/>
      <c r="PBQ5" s="69"/>
      <c r="PBR5" s="69"/>
      <c r="PBS5" s="69"/>
      <c r="PBT5" s="69"/>
      <c r="PBU5" s="69"/>
      <c r="PBV5" s="69"/>
      <c r="PBW5" s="69"/>
      <c r="PBX5" s="69"/>
      <c r="PBY5" s="69"/>
      <c r="PBZ5" s="69"/>
      <c r="PCA5" s="69"/>
      <c r="PCB5" s="69"/>
      <c r="PCC5" s="69"/>
      <c r="PCD5" s="69"/>
      <c r="PCE5" s="69"/>
      <c r="PCF5" s="69"/>
      <c r="PCG5" s="69"/>
      <c r="PCH5" s="69"/>
      <c r="PCI5" s="69"/>
      <c r="PCJ5" s="69"/>
      <c r="PCK5" s="69"/>
      <c r="PCL5" s="69"/>
      <c r="PCM5" s="69"/>
      <c r="PCN5" s="69"/>
      <c r="PCO5" s="69"/>
      <c r="PCP5" s="69"/>
      <c r="PCQ5" s="69"/>
      <c r="PCR5" s="69"/>
      <c r="PCS5" s="69"/>
      <c r="PCT5" s="69"/>
      <c r="PCU5" s="69"/>
      <c r="PCV5" s="69"/>
      <c r="PCW5" s="69"/>
      <c r="PCX5" s="69"/>
      <c r="PCY5" s="69"/>
      <c r="PCZ5" s="69"/>
      <c r="PDA5" s="69"/>
      <c r="PDB5" s="69"/>
      <c r="PDC5" s="69"/>
      <c r="PDD5" s="69"/>
      <c r="PDE5" s="69"/>
      <c r="PDF5" s="69"/>
      <c r="PDG5" s="69"/>
      <c r="PDH5" s="69"/>
      <c r="PDI5" s="69"/>
      <c r="PDJ5" s="69"/>
      <c r="PDK5" s="69"/>
      <c r="PDL5" s="69"/>
      <c r="PDM5" s="69"/>
      <c r="PDN5" s="69"/>
      <c r="PDO5" s="69"/>
      <c r="PDP5" s="69"/>
      <c r="PDQ5" s="69"/>
      <c r="PDR5" s="69"/>
      <c r="PDS5" s="69"/>
      <c r="PDT5" s="69"/>
      <c r="PDU5" s="69"/>
      <c r="PDV5" s="69"/>
      <c r="PDW5" s="69"/>
      <c r="PDX5" s="69"/>
      <c r="PDY5" s="69"/>
      <c r="PDZ5" s="69"/>
      <c r="PEA5" s="69"/>
      <c r="PEB5" s="69"/>
      <c r="PEC5" s="69"/>
      <c r="PED5" s="69"/>
      <c r="PEE5" s="69"/>
      <c r="PEF5" s="69"/>
      <c r="PEG5" s="69"/>
      <c r="PEH5" s="69"/>
      <c r="PEI5" s="69"/>
      <c r="PEJ5" s="69"/>
      <c r="PEK5" s="69"/>
      <c r="PEL5" s="69"/>
      <c r="PEM5" s="69"/>
      <c r="PEN5" s="69"/>
      <c r="PEO5" s="69"/>
      <c r="PEP5" s="69"/>
      <c r="PEQ5" s="69"/>
      <c r="PER5" s="69"/>
      <c r="PES5" s="69"/>
      <c r="PET5" s="69"/>
      <c r="PEU5" s="69"/>
      <c r="PEV5" s="69"/>
      <c r="PEW5" s="69"/>
      <c r="PEX5" s="69"/>
      <c r="PEY5" s="69"/>
      <c r="PEZ5" s="69"/>
      <c r="PFA5" s="69"/>
      <c r="PFB5" s="69"/>
      <c r="PFC5" s="69"/>
      <c r="PFD5" s="69"/>
      <c r="PFE5" s="69"/>
      <c r="PFF5" s="69"/>
      <c r="PFG5" s="69"/>
      <c r="PFH5" s="69"/>
      <c r="PFI5" s="69"/>
      <c r="PFJ5" s="69"/>
      <c r="PFK5" s="69"/>
      <c r="PFL5" s="69"/>
      <c r="PFM5" s="69"/>
      <c r="PFN5" s="69"/>
      <c r="PFO5" s="69"/>
      <c r="PFP5" s="69"/>
      <c r="PFQ5" s="69"/>
      <c r="PFR5" s="69"/>
      <c r="PFS5" s="69"/>
      <c r="PFT5" s="69"/>
      <c r="PFU5" s="69"/>
      <c r="PFV5" s="69"/>
      <c r="PFW5" s="69"/>
      <c r="PFX5" s="69"/>
      <c r="PFY5" s="69"/>
      <c r="PFZ5" s="69"/>
      <c r="PGA5" s="69"/>
      <c r="PGB5" s="69"/>
      <c r="PGC5" s="69"/>
      <c r="PGD5" s="69"/>
      <c r="PGE5" s="69"/>
      <c r="PGF5" s="69"/>
      <c r="PGG5" s="69"/>
      <c r="PGH5" s="69"/>
      <c r="PGI5" s="69"/>
      <c r="PGJ5" s="69"/>
      <c r="PGK5" s="69"/>
      <c r="PGL5" s="69"/>
      <c r="PGM5" s="69"/>
      <c r="PGN5" s="69"/>
      <c r="PGO5" s="69"/>
      <c r="PGP5" s="69"/>
      <c r="PGQ5" s="69"/>
      <c r="PGR5" s="69"/>
      <c r="PGS5" s="69"/>
      <c r="PGT5" s="69"/>
      <c r="PGU5" s="69"/>
      <c r="PGV5" s="69"/>
      <c r="PGW5" s="69"/>
      <c r="PGX5" s="69"/>
      <c r="PGY5" s="69"/>
      <c r="PGZ5" s="69"/>
      <c r="PHA5" s="69"/>
      <c r="PHB5" s="69"/>
      <c r="PHC5" s="69"/>
      <c r="PHD5" s="69"/>
      <c r="PHE5" s="69"/>
      <c r="PHF5" s="69"/>
      <c r="PHG5" s="69"/>
      <c r="PHH5" s="69"/>
      <c r="PHI5" s="69"/>
      <c r="PHJ5" s="69"/>
      <c r="PHK5" s="69"/>
      <c r="PHL5" s="69"/>
      <c r="PHM5" s="69"/>
      <c r="PHN5" s="69"/>
      <c r="PHO5" s="69"/>
      <c r="PHP5" s="69"/>
      <c r="PHQ5" s="69"/>
      <c r="PHR5" s="69"/>
      <c r="PHS5" s="69"/>
      <c r="PHT5" s="69"/>
      <c r="PHU5" s="69"/>
      <c r="PHV5" s="69"/>
      <c r="PHW5" s="69"/>
      <c r="PHX5" s="69"/>
      <c r="PHY5" s="69"/>
      <c r="PHZ5" s="69"/>
      <c r="PIA5" s="69"/>
      <c r="PIB5" s="69"/>
      <c r="PIC5" s="69"/>
      <c r="PID5" s="69"/>
      <c r="PIE5" s="69"/>
      <c r="PIF5" s="69"/>
      <c r="PIG5" s="69"/>
      <c r="PIH5" s="69"/>
      <c r="PII5" s="69"/>
      <c r="PIJ5" s="69"/>
      <c r="PIK5" s="69"/>
      <c r="PIL5" s="69"/>
      <c r="PIM5" s="69"/>
      <c r="PIN5" s="69"/>
      <c r="PIO5" s="69"/>
      <c r="PIP5" s="69"/>
      <c r="PIQ5" s="69"/>
      <c r="PIR5" s="69"/>
      <c r="PIS5" s="69"/>
      <c r="PIT5" s="69"/>
      <c r="PIU5" s="69"/>
      <c r="PIV5" s="69"/>
      <c r="PIW5" s="69"/>
      <c r="PIX5" s="69"/>
      <c r="PIY5" s="69"/>
      <c r="PIZ5" s="69"/>
      <c r="PJA5" s="69"/>
      <c r="PJB5" s="69"/>
      <c r="PJC5" s="69"/>
      <c r="PJD5" s="69"/>
      <c r="PJE5" s="69"/>
      <c r="PJF5" s="69"/>
      <c r="PJG5" s="69"/>
      <c r="PJH5" s="69"/>
      <c r="PJI5" s="69"/>
      <c r="PJJ5" s="69"/>
      <c r="PJK5" s="69"/>
      <c r="PJL5" s="69"/>
      <c r="PJM5" s="69"/>
      <c r="PJN5" s="69"/>
      <c r="PJO5" s="69"/>
      <c r="PJP5" s="69"/>
      <c r="PJQ5" s="69"/>
      <c r="PJR5" s="69"/>
      <c r="PJS5" s="69"/>
      <c r="PJT5" s="69"/>
      <c r="PJU5" s="69"/>
      <c r="PJV5" s="69"/>
      <c r="PJW5" s="69"/>
      <c r="PJX5" s="69"/>
      <c r="PJY5" s="69"/>
      <c r="PJZ5" s="69"/>
      <c r="PKA5" s="69"/>
      <c r="PKB5" s="69"/>
      <c r="PKC5" s="69"/>
      <c r="PKD5" s="69"/>
      <c r="PKE5" s="69"/>
      <c r="PKF5" s="69"/>
      <c r="PKG5" s="69"/>
      <c r="PKH5" s="69"/>
      <c r="PKI5" s="69"/>
      <c r="PKJ5" s="69"/>
      <c r="PKK5" s="69"/>
      <c r="PKL5" s="69"/>
      <c r="PKM5" s="69"/>
      <c r="PKN5" s="69"/>
      <c r="PKO5" s="69"/>
      <c r="PKP5" s="69"/>
      <c r="PKQ5" s="69"/>
      <c r="PKR5" s="69"/>
      <c r="PKS5" s="69"/>
      <c r="PKT5" s="69"/>
      <c r="PKU5" s="69"/>
      <c r="PKV5" s="69"/>
      <c r="PKW5" s="69"/>
      <c r="PKX5" s="69"/>
      <c r="PKY5" s="69"/>
      <c r="PKZ5" s="69"/>
      <c r="PLA5" s="69"/>
      <c r="PLB5" s="69"/>
      <c r="PLC5" s="69"/>
      <c r="PLD5" s="69"/>
      <c r="PLE5" s="69"/>
      <c r="PLF5" s="69"/>
      <c r="PLG5" s="69"/>
      <c r="PLH5" s="69"/>
      <c r="PLI5" s="69"/>
      <c r="PLJ5" s="69"/>
      <c r="PLK5" s="69"/>
      <c r="PLL5" s="69"/>
      <c r="PLM5" s="69"/>
      <c r="PLN5" s="69"/>
      <c r="PLO5" s="69"/>
      <c r="PLP5" s="69"/>
      <c r="PLQ5" s="69"/>
      <c r="PLR5" s="69"/>
      <c r="PLS5" s="69"/>
      <c r="PLT5" s="69"/>
      <c r="PLU5" s="69"/>
      <c r="PLV5" s="69"/>
      <c r="PLW5" s="69"/>
      <c r="PLX5" s="69"/>
      <c r="PLY5" s="69"/>
      <c r="PLZ5" s="69"/>
      <c r="PMA5" s="69"/>
      <c r="PMB5" s="69"/>
      <c r="PMC5" s="69"/>
      <c r="PMD5" s="69"/>
      <c r="PME5" s="69"/>
      <c r="PMF5" s="69"/>
      <c r="PMG5" s="69"/>
      <c r="PMH5" s="69"/>
      <c r="PMI5" s="69"/>
      <c r="PMJ5" s="69"/>
      <c r="PMK5" s="69"/>
      <c r="PML5" s="69"/>
      <c r="PMM5" s="69"/>
      <c r="PMN5" s="69"/>
      <c r="PMO5" s="69"/>
      <c r="PMP5" s="69"/>
      <c r="PMQ5" s="69"/>
      <c r="PMR5" s="69"/>
      <c r="PMS5" s="69"/>
      <c r="PMT5" s="69"/>
      <c r="PMU5" s="69"/>
      <c r="PMV5" s="69"/>
      <c r="PMW5" s="69"/>
      <c r="PMX5" s="69"/>
      <c r="PMY5" s="69"/>
      <c r="PMZ5" s="69"/>
      <c r="PNA5" s="69"/>
      <c r="PNB5" s="69"/>
      <c r="PNC5" s="69"/>
      <c r="PND5" s="69"/>
      <c r="PNE5" s="69"/>
      <c r="PNF5" s="69"/>
      <c r="PNG5" s="69"/>
      <c r="PNH5" s="69"/>
      <c r="PNI5" s="69"/>
      <c r="PNJ5" s="69"/>
      <c r="PNK5" s="69"/>
      <c r="PNL5" s="69"/>
      <c r="PNM5" s="69"/>
      <c r="PNN5" s="69"/>
      <c r="PNO5" s="69"/>
      <c r="PNP5" s="69"/>
      <c r="PNQ5" s="69"/>
      <c r="PNR5" s="69"/>
      <c r="PNS5" s="69"/>
      <c r="PNT5" s="69"/>
      <c r="PNU5" s="69"/>
      <c r="PNV5" s="69"/>
      <c r="PNW5" s="69"/>
      <c r="PNX5" s="69"/>
      <c r="PNY5" s="69"/>
      <c r="PNZ5" s="69"/>
      <c r="POA5" s="69"/>
      <c r="POB5" s="69"/>
      <c r="POC5" s="69"/>
      <c r="POD5" s="69"/>
      <c r="POE5" s="69"/>
      <c r="POF5" s="69"/>
      <c r="POG5" s="69"/>
      <c r="POH5" s="69"/>
      <c r="POI5" s="69"/>
      <c r="POJ5" s="69"/>
      <c r="POK5" s="69"/>
      <c r="POL5" s="69"/>
      <c r="POM5" s="69"/>
      <c r="PON5" s="69"/>
      <c r="POO5" s="69"/>
      <c r="POP5" s="69"/>
      <c r="POQ5" s="69"/>
      <c r="POR5" s="69"/>
      <c r="POS5" s="69"/>
      <c r="POT5" s="69"/>
      <c r="POU5" s="69"/>
      <c r="POV5" s="69"/>
      <c r="POW5" s="69"/>
      <c r="POX5" s="69"/>
      <c r="POY5" s="69"/>
      <c r="POZ5" s="69"/>
      <c r="PPA5" s="69"/>
      <c r="PPB5" s="69"/>
      <c r="PPC5" s="69"/>
      <c r="PPD5" s="69"/>
      <c r="PPE5" s="69"/>
      <c r="PPF5" s="69"/>
      <c r="PPG5" s="69"/>
      <c r="PPH5" s="69"/>
      <c r="PPI5" s="69"/>
      <c r="PPJ5" s="69"/>
      <c r="PPK5" s="69"/>
      <c r="PPL5" s="69"/>
      <c r="PPM5" s="69"/>
      <c r="PPN5" s="69"/>
      <c r="PPO5" s="69"/>
      <c r="PPP5" s="69"/>
      <c r="PPQ5" s="69"/>
      <c r="PPR5" s="69"/>
      <c r="PPS5" s="69"/>
      <c r="PPT5" s="69"/>
      <c r="PPU5" s="69"/>
      <c r="PPV5" s="69"/>
      <c r="PPW5" s="69"/>
      <c r="PPX5" s="69"/>
      <c r="PPY5" s="69"/>
      <c r="PPZ5" s="69"/>
      <c r="PQA5" s="69"/>
      <c r="PQB5" s="69"/>
      <c r="PQC5" s="69"/>
      <c r="PQD5" s="69"/>
      <c r="PQE5" s="69"/>
      <c r="PQF5" s="69"/>
      <c r="PQG5" s="69"/>
      <c r="PQH5" s="69"/>
      <c r="PQI5" s="69"/>
      <c r="PQJ5" s="69"/>
      <c r="PQK5" s="69"/>
      <c r="PQL5" s="69"/>
      <c r="PQM5" s="69"/>
      <c r="PQN5" s="69"/>
      <c r="PQO5" s="69"/>
      <c r="PQP5" s="69"/>
      <c r="PQQ5" s="69"/>
      <c r="PQR5" s="69"/>
      <c r="PQS5" s="69"/>
      <c r="PQT5" s="69"/>
      <c r="PQU5" s="69"/>
      <c r="PQV5" s="69"/>
      <c r="PQW5" s="69"/>
      <c r="PQX5" s="69"/>
      <c r="PQY5" s="69"/>
      <c r="PQZ5" s="69"/>
      <c r="PRA5" s="69"/>
      <c r="PRB5" s="69"/>
      <c r="PRC5" s="69"/>
      <c r="PRD5" s="69"/>
      <c r="PRE5" s="69"/>
      <c r="PRF5" s="69"/>
      <c r="PRG5" s="69"/>
      <c r="PRH5" s="69"/>
      <c r="PRI5" s="69"/>
      <c r="PRJ5" s="69"/>
      <c r="PRK5" s="69"/>
      <c r="PRL5" s="69"/>
      <c r="PRM5" s="69"/>
      <c r="PRN5" s="69"/>
      <c r="PRO5" s="69"/>
      <c r="PRP5" s="69"/>
      <c r="PRQ5" s="69"/>
      <c r="PRR5" s="69"/>
      <c r="PRS5" s="69"/>
      <c r="PRT5" s="69"/>
      <c r="PRU5" s="69"/>
      <c r="PRV5" s="69"/>
      <c r="PRW5" s="69"/>
      <c r="PRX5" s="69"/>
      <c r="PRY5" s="69"/>
      <c r="PRZ5" s="69"/>
      <c r="PSA5" s="69"/>
      <c r="PSB5" s="69"/>
      <c r="PSC5" s="69"/>
      <c r="PSD5" s="69"/>
      <c r="PSE5" s="69"/>
      <c r="PSF5" s="69"/>
      <c r="PSG5" s="69"/>
      <c r="PSH5" s="69"/>
      <c r="PSI5" s="69"/>
      <c r="PSJ5" s="69"/>
      <c r="PSK5" s="69"/>
      <c r="PSL5" s="69"/>
      <c r="PSM5" s="69"/>
      <c r="PSN5" s="69"/>
      <c r="PSO5" s="69"/>
      <c r="PSP5" s="69"/>
      <c r="PSQ5" s="69"/>
      <c r="PSR5" s="69"/>
      <c r="PSS5" s="69"/>
      <c r="PST5" s="69"/>
      <c r="PSU5" s="69"/>
      <c r="PSV5" s="69"/>
      <c r="PSW5" s="69"/>
      <c r="PSX5" s="69"/>
      <c r="PSY5" s="69"/>
      <c r="PSZ5" s="69"/>
      <c r="PTA5" s="69"/>
      <c r="PTB5" s="69"/>
      <c r="PTC5" s="69"/>
      <c r="PTD5" s="69"/>
      <c r="PTE5" s="69"/>
      <c r="PTF5" s="69"/>
      <c r="PTG5" s="69"/>
      <c r="PTH5" s="69"/>
      <c r="PTI5" s="69"/>
      <c r="PTJ5" s="69"/>
      <c r="PTK5" s="69"/>
      <c r="PTL5" s="69"/>
      <c r="PTM5" s="69"/>
      <c r="PTN5" s="69"/>
      <c r="PTO5" s="69"/>
      <c r="PTP5" s="69"/>
      <c r="PTQ5" s="69"/>
      <c r="PTR5" s="69"/>
      <c r="PTS5" s="69"/>
      <c r="PTT5" s="69"/>
      <c r="PTU5" s="69"/>
      <c r="PTV5" s="69"/>
      <c r="PTW5" s="69"/>
      <c r="PTX5" s="69"/>
      <c r="PTY5" s="69"/>
      <c r="PTZ5" s="69"/>
      <c r="PUA5" s="69"/>
      <c r="PUB5" s="69"/>
      <c r="PUC5" s="69"/>
      <c r="PUD5" s="69"/>
      <c r="PUE5" s="69"/>
      <c r="PUF5" s="69"/>
      <c r="PUG5" s="69"/>
      <c r="PUH5" s="69"/>
      <c r="PUI5" s="69"/>
      <c r="PUJ5" s="69"/>
      <c r="PUK5" s="69"/>
      <c r="PUL5" s="69"/>
      <c r="PUM5" s="69"/>
      <c r="PUN5" s="69"/>
      <c r="PUO5" s="69"/>
      <c r="PUP5" s="69"/>
      <c r="PUQ5" s="69"/>
      <c r="PUR5" s="69"/>
      <c r="PUS5" s="69"/>
      <c r="PUT5" s="69"/>
      <c r="PUU5" s="69"/>
      <c r="PUV5" s="69"/>
      <c r="PUW5" s="69"/>
      <c r="PUX5" s="69"/>
      <c r="PUY5" s="69"/>
      <c r="PUZ5" s="69"/>
      <c r="PVA5" s="69"/>
      <c r="PVB5" s="69"/>
      <c r="PVC5" s="69"/>
      <c r="PVD5" s="69"/>
      <c r="PVE5" s="69"/>
      <c r="PVF5" s="69"/>
      <c r="PVG5" s="69"/>
      <c r="PVH5" s="69"/>
      <c r="PVI5" s="69"/>
      <c r="PVJ5" s="69"/>
      <c r="PVK5" s="69"/>
      <c r="PVL5" s="69"/>
      <c r="PVM5" s="69"/>
      <c r="PVN5" s="69"/>
      <c r="PVO5" s="69"/>
      <c r="PVP5" s="69"/>
      <c r="PVQ5" s="69"/>
      <c r="PVR5" s="69"/>
      <c r="PVS5" s="69"/>
      <c r="PVT5" s="69"/>
      <c r="PVU5" s="69"/>
      <c r="PVV5" s="69"/>
      <c r="PVW5" s="69"/>
      <c r="PVX5" s="69"/>
      <c r="PVY5" s="69"/>
      <c r="PVZ5" s="69"/>
      <c r="PWA5" s="69"/>
      <c r="PWB5" s="69"/>
      <c r="PWC5" s="69"/>
      <c r="PWD5" s="69"/>
      <c r="PWE5" s="69"/>
      <c r="PWF5" s="69"/>
      <c r="PWG5" s="69"/>
      <c r="PWH5" s="69"/>
      <c r="PWI5" s="69"/>
      <c r="PWJ5" s="69"/>
      <c r="PWK5" s="69"/>
      <c r="PWL5" s="69"/>
      <c r="PWM5" s="69"/>
      <c r="PWN5" s="69"/>
      <c r="PWO5" s="69"/>
      <c r="PWP5" s="69"/>
      <c r="PWQ5" s="69"/>
      <c r="PWR5" s="69"/>
      <c r="PWS5" s="69"/>
      <c r="PWT5" s="69"/>
      <c r="PWU5" s="69"/>
      <c r="PWV5" s="69"/>
      <c r="PWW5" s="69"/>
      <c r="PWX5" s="69"/>
      <c r="PWY5" s="69"/>
      <c r="PWZ5" s="69"/>
      <c r="PXA5" s="69"/>
      <c r="PXB5" s="69"/>
      <c r="PXC5" s="69"/>
      <c r="PXD5" s="69"/>
      <c r="PXE5" s="69"/>
      <c r="PXF5" s="69"/>
      <c r="PXG5" s="69"/>
      <c r="PXH5" s="69"/>
      <c r="PXI5" s="69"/>
      <c r="PXJ5" s="69"/>
      <c r="PXK5" s="69"/>
      <c r="PXL5" s="69"/>
      <c r="PXM5" s="69"/>
      <c r="PXN5" s="69"/>
      <c r="PXO5" s="69"/>
      <c r="PXP5" s="69"/>
      <c r="PXQ5" s="69"/>
      <c r="PXR5" s="69"/>
      <c r="PXS5" s="69"/>
      <c r="PXT5" s="69"/>
      <c r="PXU5" s="69"/>
      <c r="PXV5" s="69"/>
      <c r="PXW5" s="69"/>
      <c r="PXX5" s="69"/>
      <c r="PXY5" s="69"/>
      <c r="PXZ5" s="69"/>
      <c r="PYA5" s="69"/>
      <c r="PYB5" s="69"/>
      <c r="PYC5" s="69"/>
      <c r="PYD5" s="69"/>
      <c r="PYE5" s="69"/>
      <c r="PYF5" s="69"/>
      <c r="PYG5" s="69"/>
      <c r="PYH5" s="69"/>
      <c r="PYI5" s="69"/>
      <c r="PYJ5" s="69"/>
      <c r="PYK5" s="69"/>
      <c r="PYL5" s="69"/>
      <c r="PYM5" s="69"/>
      <c r="PYN5" s="69"/>
      <c r="PYO5" s="69"/>
      <c r="PYP5" s="69"/>
      <c r="PYQ5" s="69"/>
      <c r="PYR5" s="69"/>
      <c r="PYS5" s="69"/>
      <c r="PYT5" s="69"/>
      <c r="PYU5" s="69"/>
      <c r="PYV5" s="69"/>
      <c r="PYW5" s="69"/>
      <c r="PYX5" s="69"/>
      <c r="PYY5" s="69"/>
      <c r="PYZ5" s="69"/>
      <c r="PZA5" s="69"/>
      <c r="PZB5" s="69"/>
      <c r="PZC5" s="69"/>
      <c r="PZD5" s="69"/>
      <c r="PZE5" s="69"/>
      <c r="PZF5" s="69"/>
      <c r="PZG5" s="69"/>
      <c r="PZH5" s="69"/>
      <c r="PZI5" s="69"/>
      <c r="PZJ5" s="69"/>
      <c r="PZK5" s="69"/>
      <c r="PZL5" s="69"/>
      <c r="PZM5" s="69"/>
      <c r="PZN5" s="69"/>
      <c r="PZO5" s="69"/>
      <c r="PZP5" s="69"/>
      <c r="PZQ5" s="69"/>
      <c r="PZR5" s="69"/>
      <c r="PZS5" s="69"/>
      <c r="PZT5" s="69"/>
      <c r="PZU5" s="69"/>
      <c r="PZV5" s="69"/>
      <c r="PZW5" s="69"/>
      <c r="PZX5" s="69"/>
      <c r="PZY5" s="69"/>
      <c r="PZZ5" s="69"/>
      <c r="QAA5" s="69"/>
      <c r="QAB5" s="69"/>
      <c r="QAC5" s="69"/>
      <c r="QAD5" s="69"/>
      <c r="QAE5" s="69"/>
      <c r="QAF5" s="69"/>
      <c r="QAG5" s="69"/>
      <c r="QAH5" s="69"/>
      <c r="QAI5" s="69"/>
      <c r="QAJ5" s="69"/>
      <c r="QAK5" s="69"/>
      <c r="QAL5" s="69"/>
      <c r="QAM5" s="69"/>
      <c r="QAN5" s="69"/>
      <c r="QAO5" s="69"/>
      <c r="QAP5" s="69"/>
      <c r="QAQ5" s="69"/>
      <c r="QAR5" s="69"/>
      <c r="QAS5" s="69"/>
      <c r="QAT5" s="69"/>
      <c r="QAU5" s="69"/>
      <c r="QAV5" s="69"/>
      <c r="QAW5" s="69"/>
      <c r="QAX5" s="69"/>
      <c r="QAY5" s="69"/>
      <c r="QAZ5" s="69"/>
      <c r="QBA5" s="69"/>
      <c r="QBB5" s="69"/>
      <c r="QBC5" s="69"/>
      <c r="QBD5" s="69"/>
      <c r="QBE5" s="69"/>
      <c r="QBF5" s="69"/>
      <c r="QBG5" s="69"/>
      <c r="QBH5" s="69"/>
      <c r="QBI5" s="69"/>
      <c r="QBJ5" s="69"/>
      <c r="QBK5" s="69"/>
      <c r="QBL5" s="69"/>
      <c r="QBM5" s="69"/>
      <c r="QBN5" s="69"/>
      <c r="QBO5" s="69"/>
      <c r="QBP5" s="69"/>
      <c r="QBQ5" s="69"/>
      <c r="QBR5" s="69"/>
      <c r="QBS5" s="69"/>
      <c r="QBT5" s="69"/>
      <c r="QBU5" s="69"/>
      <c r="QBV5" s="69"/>
      <c r="QBW5" s="69"/>
      <c r="QBX5" s="69"/>
      <c r="QBY5" s="69"/>
      <c r="QBZ5" s="69"/>
      <c r="QCA5" s="69"/>
      <c r="QCB5" s="69"/>
      <c r="QCC5" s="69"/>
      <c r="QCD5" s="69"/>
      <c r="QCE5" s="69"/>
      <c r="QCF5" s="69"/>
      <c r="QCG5" s="69"/>
      <c r="QCH5" s="69"/>
      <c r="QCI5" s="69"/>
      <c r="QCJ5" s="69"/>
      <c r="QCK5" s="69"/>
      <c r="QCL5" s="69"/>
      <c r="QCM5" s="69"/>
      <c r="QCN5" s="69"/>
      <c r="QCO5" s="69"/>
      <c r="QCP5" s="69"/>
      <c r="QCQ5" s="69"/>
      <c r="QCR5" s="69"/>
      <c r="QCS5" s="69"/>
      <c r="QCT5" s="69"/>
      <c r="QCU5" s="69"/>
      <c r="QCV5" s="69"/>
      <c r="QCW5" s="69"/>
      <c r="QCX5" s="69"/>
      <c r="QCY5" s="69"/>
      <c r="QCZ5" s="69"/>
      <c r="QDA5" s="69"/>
      <c r="QDB5" s="69"/>
      <c r="QDC5" s="69"/>
      <c r="QDD5" s="69"/>
      <c r="QDE5" s="69"/>
      <c r="QDF5" s="69"/>
      <c r="QDG5" s="69"/>
      <c r="QDH5" s="69"/>
      <c r="QDI5" s="69"/>
      <c r="QDJ5" s="69"/>
      <c r="QDK5" s="69"/>
      <c r="QDL5" s="69"/>
      <c r="QDM5" s="69"/>
      <c r="QDN5" s="69"/>
      <c r="QDO5" s="69"/>
      <c r="QDP5" s="69"/>
      <c r="QDQ5" s="69"/>
      <c r="QDR5" s="69"/>
      <c r="QDS5" s="69"/>
      <c r="QDT5" s="69"/>
      <c r="QDU5" s="69"/>
      <c r="QDV5" s="69"/>
      <c r="QDW5" s="69"/>
      <c r="QDX5" s="69"/>
      <c r="QDY5" s="69"/>
      <c r="QDZ5" s="69"/>
      <c r="QEA5" s="69"/>
      <c r="QEB5" s="69"/>
      <c r="QEC5" s="69"/>
      <c r="QED5" s="69"/>
      <c r="QEE5" s="69"/>
      <c r="QEF5" s="69"/>
      <c r="QEG5" s="69"/>
      <c r="QEH5" s="69"/>
      <c r="QEI5" s="69"/>
      <c r="QEJ5" s="69"/>
      <c r="QEK5" s="69"/>
      <c r="QEL5" s="69"/>
      <c r="QEM5" s="69"/>
      <c r="QEN5" s="69"/>
      <c r="QEO5" s="69"/>
      <c r="QEP5" s="69"/>
      <c r="QEQ5" s="69"/>
      <c r="QER5" s="69"/>
      <c r="QES5" s="69"/>
      <c r="QET5" s="69"/>
      <c r="QEU5" s="69"/>
      <c r="QEV5" s="69"/>
      <c r="QEW5" s="69"/>
      <c r="QEX5" s="69"/>
      <c r="QEY5" s="69"/>
      <c r="QEZ5" s="69"/>
      <c r="QFA5" s="69"/>
      <c r="QFB5" s="69"/>
      <c r="QFC5" s="69"/>
      <c r="QFD5" s="69"/>
      <c r="QFE5" s="69"/>
      <c r="QFF5" s="69"/>
      <c r="QFG5" s="69"/>
      <c r="QFH5" s="69"/>
      <c r="QFI5" s="69"/>
      <c r="QFJ5" s="69"/>
      <c r="QFK5" s="69"/>
      <c r="QFL5" s="69"/>
      <c r="QFM5" s="69"/>
      <c r="QFN5" s="69"/>
      <c r="QFO5" s="69"/>
      <c r="QFP5" s="69"/>
      <c r="QFQ5" s="69"/>
      <c r="QFR5" s="69"/>
      <c r="QFS5" s="69"/>
      <c r="QFT5" s="69"/>
      <c r="QFU5" s="69"/>
      <c r="QFV5" s="69"/>
      <c r="QFW5" s="69"/>
      <c r="QFX5" s="69"/>
      <c r="QFY5" s="69"/>
      <c r="QFZ5" s="69"/>
      <c r="QGA5" s="69"/>
      <c r="QGB5" s="69"/>
      <c r="QGC5" s="69"/>
      <c r="QGD5" s="69"/>
      <c r="QGE5" s="69"/>
      <c r="QGF5" s="69"/>
      <c r="QGG5" s="69"/>
      <c r="QGH5" s="69"/>
      <c r="QGI5" s="69"/>
      <c r="QGJ5" s="69"/>
      <c r="QGK5" s="69"/>
      <c r="QGL5" s="69"/>
      <c r="QGM5" s="69"/>
      <c r="QGN5" s="69"/>
      <c r="QGO5" s="69"/>
      <c r="QGP5" s="69"/>
      <c r="QGQ5" s="69"/>
      <c r="QGR5" s="69"/>
      <c r="QGS5" s="69"/>
      <c r="QGT5" s="69"/>
      <c r="QGU5" s="69"/>
      <c r="QGV5" s="69"/>
      <c r="QGW5" s="69"/>
      <c r="QGX5" s="69"/>
      <c r="QGY5" s="69"/>
      <c r="QGZ5" s="69"/>
      <c r="QHA5" s="69"/>
      <c r="QHB5" s="69"/>
      <c r="QHC5" s="69"/>
      <c r="QHD5" s="69"/>
      <c r="QHE5" s="69"/>
      <c r="QHF5" s="69"/>
      <c r="QHG5" s="69"/>
      <c r="QHH5" s="69"/>
      <c r="QHI5" s="69"/>
      <c r="QHJ5" s="69"/>
      <c r="QHK5" s="69"/>
      <c r="QHL5" s="69"/>
      <c r="QHM5" s="69"/>
      <c r="QHN5" s="69"/>
      <c r="QHO5" s="69"/>
      <c r="QHP5" s="69"/>
      <c r="QHQ5" s="69"/>
      <c r="QHR5" s="69"/>
      <c r="QHS5" s="69"/>
      <c r="QHT5" s="69"/>
      <c r="QHU5" s="69"/>
      <c r="QHV5" s="69"/>
      <c r="QHW5" s="69"/>
      <c r="QHX5" s="69"/>
      <c r="QHY5" s="69"/>
      <c r="QHZ5" s="69"/>
      <c r="QIA5" s="69"/>
      <c r="QIB5" s="69"/>
      <c r="QIC5" s="69"/>
      <c r="QID5" s="69"/>
      <c r="QIE5" s="69"/>
      <c r="QIF5" s="69"/>
      <c r="QIG5" s="69"/>
      <c r="QIH5" s="69"/>
      <c r="QII5" s="69"/>
      <c r="QIJ5" s="69"/>
      <c r="QIK5" s="69"/>
      <c r="QIL5" s="69"/>
      <c r="QIM5" s="69"/>
      <c r="QIN5" s="69"/>
      <c r="QIO5" s="69"/>
      <c r="QIP5" s="69"/>
      <c r="QIQ5" s="69"/>
      <c r="QIR5" s="69"/>
      <c r="QIS5" s="69"/>
      <c r="QIT5" s="69"/>
      <c r="QIU5" s="69"/>
      <c r="QIV5" s="69"/>
      <c r="QIW5" s="69"/>
      <c r="QIX5" s="69"/>
      <c r="QIY5" s="69"/>
      <c r="QIZ5" s="69"/>
      <c r="QJA5" s="69"/>
      <c r="QJB5" s="69"/>
      <c r="QJC5" s="69"/>
      <c r="QJD5" s="69"/>
      <c r="QJE5" s="69"/>
      <c r="QJF5" s="69"/>
      <c r="QJG5" s="69"/>
      <c r="QJH5" s="69"/>
      <c r="QJI5" s="69"/>
      <c r="QJJ5" s="69"/>
      <c r="QJK5" s="69"/>
      <c r="QJL5" s="69"/>
      <c r="QJM5" s="69"/>
      <c r="QJN5" s="69"/>
      <c r="QJO5" s="69"/>
      <c r="QJP5" s="69"/>
      <c r="QJQ5" s="69"/>
      <c r="QJR5" s="69"/>
      <c r="QJS5" s="69"/>
      <c r="QJT5" s="69"/>
      <c r="QJU5" s="69"/>
      <c r="QJV5" s="69"/>
      <c r="QJW5" s="69"/>
      <c r="QJX5" s="69"/>
      <c r="QJY5" s="69"/>
      <c r="QJZ5" s="69"/>
      <c r="QKA5" s="69"/>
      <c r="QKB5" s="69"/>
      <c r="QKC5" s="69"/>
      <c r="QKD5" s="69"/>
      <c r="QKE5" s="69"/>
      <c r="QKF5" s="69"/>
      <c r="QKG5" s="69"/>
      <c r="QKH5" s="69"/>
      <c r="QKI5" s="69"/>
      <c r="QKJ5" s="69"/>
      <c r="QKK5" s="69"/>
      <c r="QKL5" s="69"/>
      <c r="QKM5" s="69"/>
      <c r="QKN5" s="69"/>
      <c r="QKO5" s="69"/>
      <c r="QKP5" s="69"/>
      <c r="QKQ5" s="69"/>
      <c r="QKR5" s="69"/>
      <c r="QKS5" s="69"/>
      <c r="QKT5" s="69"/>
      <c r="QKU5" s="69"/>
      <c r="QKV5" s="69"/>
      <c r="QKW5" s="69"/>
      <c r="QKX5" s="69"/>
      <c r="QKY5" s="69"/>
      <c r="QKZ5" s="69"/>
      <c r="QLA5" s="69"/>
      <c r="QLB5" s="69"/>
      <c r="QLC5" s="69"/>
      <c r="QLD5" s="69"/>
      <c r="QLE5" s="69"/>
      <c r="QLF5" s="69"/>
      <c r="QLG5" s="69"/>
      <c r="QLH5" s="69"/>
      <c r="QLI5" s="69"/>
      <c r="QLJ5" s="69"/>
      <c r="QLK5" s="69"/>
      <c r="QLL5" s="69"/>
      <c r="QLM5" s="69"/>
      <c r="QLN5" s="69"/>
      <c r="QLO5" s="69"/>
      <c r="QLP5" s="69"/>
      <c r="QLQ5" s="69"/>
      <c r="QLR5" s="69"/>
      <c r="QLS5" s="69"/>
      <c r="QLT5" s="69"/>
      <c r="QLU5" s="69"/>
      <c r="QLV5" s="69"/>
      <c r="QLW5" s="69"/>
      <c r="QLX5" s="69"/>
      <c r="QLY5" s="69"/>
      <c r="QLZ5" s="69"/>
      <c r="QMA5" s="69"/>
      <c r="QMB5" s="69"/>
      <c r="QMC5" s="69"/>
      <c r="QMD5" s="69"/>
      <c r="QME5" s="69"/>
      <c r="QMF5" s="69"/>
      <c r="QMG5" s="69"/>
      <c r="QMH5" s="69"/>
      <c r="QMI5" s="69"/>
      <c r="QMJ5" s="69"/>
      <c r="QMK5" s="69"/>
      <c r="QML5" s="69"/>
      <c r="QMM5" s="69"/>
      <c r="QMN5" s="69"/>
      <c r="QMO5" s="69"/>
      <c r="QMP5" s="69"/>
      <c r="QMQ5" s="69"/>
      <c r="QMR5" s="69"/>
      <c r="QMS5" s="69"/>
      <c r="QMT5" s="69"/>
      <c r="QMU5" s="69"/>
      <c r="QMV5" s="69"/>
      <c r="QMW5" s="69"/>
      <c r="QMX5" s="69"/>
      <c r="QMY5" s="69"/>
      <c r="QMZ5" s="69"/>
      <c r="QNA5" s="69"/>
      <c r="QNB5" s="69"/>
      <c r="QNC5" s="69"/>
      <c r="QND5" s="69"/>
      <c r="QNE5" s="69"/>
      <c r="QNF5" s="69"/>
      <c r="QNG5" s="69"/>
      <c r="QNH5" s="69"/>
      <c r="QNI5" s="69"/>
      <c r="QNJ5" s="69"/>
      <c r="QNK5" s="69"/>
      <c r="QNL5" s="69"/>
      <c r="QNM5" s="69"/>
      <c r="QNN5" s="69"/>
      <c r="QNO5" s="69"/>
      <c r="QNP5" s="69"/>
      <c r="QNQ5" s="69"/>
      <c r="QNR5" s="69"/>
      <c r="QNS5" s="69"/>
      <c r="QNT5" s="69"/>
      <c r="QNU5" s="69"/>
      <c r="QNV5" s="69"/>
      <c r="QNW5" s="69"/>
      <c r="QNX5" s="69"/>
      <c r="QNY5" s="69"/>
      <c r="QNZ5" s="69"/>
      <c r="QOA5" s="69"/>
      <c r="QOB5" s="69"/>
      <c r="QOC5" s="69"/>
      <c r="QOD5" s="69"/>
      <c r="QOE5" s="69"/>
      <c r="QOF5" s="69"/>
      <c r="QOG5" s="69"/>
      <c r="QOH5" s="69"/>
      <c r="QOI5" s="69"/>
      <c r="QOJ5" s="69"/>
      <c r="QOK5" s="69"/>
      <c r="QOL5" s="69"/>
      <c r="QOM5" s="69"/>
      <c r="QON5" s="69"/>
      <c r="QOO5" s="69"/>
      <c r="QOP5" s="69"/>
      <c r="QOQ5" s="69"/>
      <c r="QOR5" s="69"/>
      <c r="QOS5" s="69"/>
      <c r="QOT5" s="69"/>
      <c r="QOU5" s="69"/>
      <c r="QOV5" s="69"/>
      <c r="QOW5" s="69"/>
      <c r="QOX5" s="69"/>
      <c r="QOY5" s="69"/>
      <c r="QOZ5" s="69"/>
      <c r="QPA5" s="69"/>
      <c r="QPB5" s="69"/>
      <c r="QPC5" s="69"/>
      <c r="QPD5" s="69"/>
      <c r="QPE5" s="69"/>
      <c r="QPF5" s="69"/>
      <c r="QPG5" s="69"/>
      <c r="QPH5" s="69"/>
      <c r="QPI5" s="69"/>
      <c r="QPJ5" s="69"/>
      <c r="QPK5" s="69"/>
      <c r="QPL5" s="69"/>
      <c r="QPM5" s="69"/>
      <c r="QPN5" s="69"/>
      <c r="QPO5" s="69"/>
      <c r="QPP5" s="69"/>
      <c r="QPQ5" s="69"/>
      <c r="QPR5" s="69"/>
      <c r="QPS5" s="69"/>
      <c r="QPT5" s="69"/>
      <c r="QPU5" s="69"/>
      <c r="QPV5" s="69"/>
      <c r="QPW5" s="69"/>
      <c r="QPX5" s="69"/>
      <c r="QPY5" s="69"/>
      <c r="QPZ5" s="69"/>
      <c r="QQA5" s="69"/>
      <c r="QQB5" s="69"/>
      <c r="QQC5" s="69"/>
      <c r="QQD5" s="69"/>
      <c r="QQE5" s="69"/>
      <c r="QQF5" s="69"/>
      <c r="QQG5" s="69"/>
      <c r="QQH5" s="69"/>
      <c r="QQI5" s="69"/>
      <c r="QQJ5" s="69"/>
      <c r="QQK5" s="69"/>
      <c r="QQL5" s="69"/>
      <c r="QQM5" s="69"/>
      <c r="QQN5" s="69"/>
      <c r="QQO5" s="69"/>
      <c r="QQP5" s="69"/>
      <c r="QQQ5" s="69"/>
      <c r="QQR5" s="69"/>
      <c r="QQS5" s="69"/>
      <c r="QQT5" s="69"/>
      <c r="QQU5" s="69"/>
      <c r="QQV5" s="69"/>
      <c r="QQW5" s="69"/>
      <c r="QQX5" s="69"/>
      <c r="QQY5" s="69"/>
      <c r="QQZ5" s="69"/>
      <c r="QRA5" s="69"/>
      <c r="QRB5" s="69"/>
      <c r="QRC5" s="69"/>
      <c r="QRD5" s="69"/>
      <c r="QRE5" s="69"/>
      <c r="QRF5" s="69"/>
      <c r="QRG5" s="69"/>
      <c r="QRH5" s="69"/>
      <c r="QRI5" s="69"/>
      <c r="QRJ5" s="69"/>
      <c r="QRK5" s="69"/>
      <c r="QRL5" s="69"/>
      <c r="QRM5" s="69"/>
      <c r="QRN5" s="69"/>
      <c r="QRO5" s="69"/>
      <c r="QRP5" s="69"/>
      <c r="QRQ5" s="69"/>
      <c r="QRR5" s="69"/>
      <c r="QRS5" s="69"/>
      <c r="QRT5" s="69"/>
      <c r="QRU5" s="69"/>
      <c r="QRV5" s="69"/>
      <c r="QRW5" s="69"/>
      <c r="QRX5" s="69"/>
      <c r="QRY5" s="69"/>
      <c r="QRZ5" s="69"/>
      <c r="QSA5" s="69"/>
      <c r="QSB5" s="69"/>
      <c r="QSC5" s="69"/>
      <c r="QSD5" s="69"/>
      <c r="QSE5" s="69"/>
      <c r="QSF5" s="69"/>
      <c r="QSG5" s="69"/>
      <c r="QSH5" s="69"/>
      <c r="QSI5" s="69"/>
      <c r="QSJ5" s="69"/>
      <c r="QSK5" s="69"/>
      <c r="QSL5" s="69"/>
      <c r="QSM5" s="69"/>
      <c r="QSN5" s="69"/>
      <c r="QSO5" s="69"/>
      <c r="QSP5" s="69"/>
      <c r="QSQ5" s="69"/>
      <c r="QSR5" s="69"/>
      <c r="QSS5" s="69"/>
      <c r="QST5" s="69"/>
      <c r="QSU5" s="69"/>
      <c r="QSV5" s="69"/>
      <c r="QSW5" s="69"/>
      <c r="QSX5" s="69"/>
      <c r="QSY5" s="69"/>
      <c r="QSZ5" s="69"/>
      <c r="QTA5" s="69"/>
      <c r="QTB5" s="69"/>
      <c r="QTC5" s="69"/>
      <c r="QTD5" s="69"/>
      <c r="QTE5" s="69"/>
      <c r="QTF5" s="69"/>
      <c r="QTG5" s="69"/>
      <c r="QTH5" s="69"/>
      <c r="QTI5" s="69"/>
      <c r="QTJ5" s="69"/>
      <c r="QTK5" s="69"/>
      <c r="QTL5" s="69"/>
      <c r="QTM5" s="69"/>
      <c r="QTN5" s="69"/>
      <c r="QTO5" s="69"/>
      <c r="QTP5" s="69"/>
      <c r="QTQ5" s="69"/>
      <c r="QTR5" s="69"/>
      <c r="QTS5" s="69"/>
      <c r="QTT5" s="69"/>
      <c r="QTU5" s="69"/>
      <c r="QTV5" s="69"/>
      <c r="QTW5" s="69"/>
      <c r="QTX5" s="69"/>
      <c r="QTY5" s="69"/>
      <c r="QTZ5" s="69"/>
      <c r="QUA5" s="69"/>
      <c r="QUB5" s="69"/>
      <c r="QUC5" s="69"/>
      <c r="QUD5" s="69"/>
      <c r="QUE5" s="69"/>
      <c r="QUF5" s="69"/>
      <c r="QUG5" s="69"/>
      <c r="QUH5" s="69"/>
      <c r="QUI5" s="69"/>
      <c r="QUJ5" s="69"/>
      <c r="QUK5" s="69"/>
      <c r="QUL5" s="69"/>
      <c r="QUM5" s="69"/>
      <c r="QUN5" s="69"/>
      <c r="QUO5" s="69"/>
      <c r="QUP5" s="69"/>
      <c r="QUQ5" s="69"/>
      <c r="QUR5" s="69"/>
      <c r="QUS5" s="69"/>
      <c r="QUT5" s="69"/>
      <c r="QUU5" s="69"/>
      <c r="QUV5" s="69"/>
      <c r="QUW5" s="69"/>
      <c r="QUX5" s="69"/>
      <c r="QUY5" s="69"/>
      <c r="QUZ5" s="69"/>
      <c r="QVA5" s="69"/>
      <c r="QVB5" s="69"/>
      <c r="QVC5" s="69"/>
      <c r="QVD5" s="69"/>
      <c r="QVE5" s="69"/>
      <c r="QVF5" s="69"/>
      <c r="QVG5" s="69"/>
      <c r="QVH5" s="69"/>
      <c r="QVI5" s="69"/>
      <c r="QVJ5" s="69"/>
      <c r="QVK5" s="69"/>
      <c r="QVL5" s="69"/>
      <c r="QVM5" s="69"/>
      <c r="QVN5" s="69"/>
      <c r="QVO5" s="69"/>
      <c r="QVP5" s="69"/>
      <c r="QVQ5" s="69"/>
      <c r="QVR5" s="69"/>
      <c r="QVS5" s="69"/>
      <c r="QVT5" s="69"/>
      <c r="QVU5" s="69"/>
      <c r="QVV5" s="69"/>
      <c r="QVW5" s="69"/>
      <c r="QVX5" s="69"/>
      <c r="QVY5" s="69"/>
      <c r="QVZ5" s="69"/>
      <c r="QWA5" s="69"/>
      <c r="QWB5" s="69"/>
      <c r="QWC5" s="69"/>
      <c r="QWD5" s="69"/>
      <c r="QWE5" s="69"/>
      <c r="QWF5" s="69"/>
      <c r="QWG5" s="69"/>
      <c r="QWH5" s="69"/>
      <c r="QWI5" s="69"/>
      <c r="QWJ5" s="69"/>
      <c r="QWK5" s="69"/>
      <c r="QWL5" s="69"/>
      <c r="QWM5" s="69"/>
      <c r="QWN5" s="69"/>
      <c r="QWO5" s="69"/>
      <c r="QWP5" s="69"/>
      <c r="QWQ5" s="69"/>
      <c r="QWR5" s="69"/>
      <c r="QWS5" s="69"/>
      <c r="QWT5" s="69"/>
      <c r="QWU5" s="69"/>
      <c r="QWV5" s="69"/>
      <c r="QWW5" s="69"/>
      <c r="QWX5" s="69"/>
      <c r="QWY5" s="69"/>
      <c r="QWZ5" s="69"/>
      <c r="QXA5" s="69"/>
      <c r="QXB5" s="69"/>
      <c r="QXC5" s="69"/>
      <c r="QXD5" s="69"/>
      <c r="QXE5" s="69"/>
      <c r="QXF5" s="69"/>
      <c r="QXG5" s="69"/>
      <c r="QXH5" s="69"/>
      <c r="QXI5" s="69"/>
      <c r="QXJ5" s="69"/>
      <c r="QXK5" s="69"/>
      <c r="QXL5" s="69"/>
      <c r="QXM5" s="69"/>
      <c r="QXN5" s="69"/>
      <c r="QXO5" s="69"/>
      <c r="QXP5" s="69"/>
      <c r="QXQ5" s="69"/>
      <c r="QXR5" s="69"/>
      <c r="QXS5" s="69"/>
      <c r="QXT5" s="69"/>
      <c r="QXU5" s="69"/>
      <c r="QXV5" s="69"/>
      <c r="QXW5" s="69"/>
      <c r="QXX5" s="69"/>
      <c r="QXY5" s="69"/>
      <c r="QXZ5" s="69"/>
      <c r="QYA5" s="69"/>
      <c r="QYB5" s="69"/>
      <c r="QYC5" s="69"/>
      <c r="QYD5" s="69"/>
      <c r="QYE5" s="69"/>
      <c r="QYF5" s="69"/>
      <c r="QYG5" s="69"/>
      <c r="QYH5" s="69"/>
      <c r="QYI5" s="69"/>
      <c r="QYJ5" s="69"/>
      <c r="QYK5" s="69"/>
      <c r="QYL5" s="69"/>
      <c r="QYM5" s="69"/>
      <c r="QYN5" s="69"/>
      <c r="QYO5" s="69"/>
      <c r="QYP5" s="69"/>
      <c r="QYQ5" s="69"/>
      <c r="QYR5" s="69"/>
      <c r="QYS5" s="69"/>
      <c r="QYT5" s="69"/>
      <c r="QYU5" s="69"/>
      <c r="QYV5" s="69"/>
      <c r="QYW5" s="69"/>
      <c r="QYX5" s="69"/>
      <c r="QYY5" s="69"/>
      <c r="QYZ5" s="69"/>
      <c r="QZA5" s="69"/>
      <c r="QZB5" s="69"/>
      <c r="QZC5" s="69"/>
      <c r="QZD5" s="69"/>
      <c r="QZE5" s="69"/>
      <c r="QZF5" s="69"/>
      <c r="QZG5" s="69"/>
      <c r="QZH5" s="69"/>
      <c r="QZI5" s="69"/>
      <c r="QZJ5" s="69"/>
      <c r="QZK5" s="69"/>
      <c r="QZL5" s="69"/>
      <c r="QZM5" s="69"/>
      <c r="QZN5" s="69"/>
      <c r="QZO5" s="69"/>
      <c r="QZP5" s="69"/>
      <c r="QZQ5" s="69"/>
      <c r="QZR5" s="69"/>
      <c r="QZS5" s="69"/>
      <c r="QZT5" s="69"/>
      <c r="QZU5" s="69"/>
      <c r="QZV5" s="69"/>
      <c r="QZW5" s="69"/>
      <c r="QZX5" s="69"/>
      <c r="QZY5" s="69"/>
      <c r="QZZ5" s="69"/>
      <c r="RAA5" s="69"/>
      <c r="RAB5" s="69"/>
      <c r="RAC5" s="69"/>
      <c r="RAD5" s="69"/>
      <c r="RAE5" s="69"/>
      <c r="RAF5" s="69"/>
      <c r="RAG5" s="69"/>
      <c r="RAH5" s="69"/>
      <c r="RAI5" s="69"/>
      <c r="RAJ5" s="69"/>
      <c r="RAK5" s="69"/>
      <c r="RAL5" s="69"/>
      <c r="RAM5" s="69"/>
      <c r="RAN5" s="69"/>
      <c r="RAO5" s="69"/>
      <c r="RAP5" s="69"/>
      <c r="RAQ5" s="69"/>
      <c r="RAR5" s="69"/>
      <c r="RAS5" s="69"/>
      <c r="RAT5" s="69"/>
      <c r="RAU5" s="69"/>
      <c r="RAV5" s="69"/>
      <c r="RAW5" s="69"/>
      <c r="RAX5" s="69"/>
      <c r="RAY5" s="69"/>
      <c r="RAZ5" s="69"/>
      <c r="RBA5" s="69"/>
      <c r="RBB5" s="69"/>
      <c r="RBC5" s="69"/>
      <c r="RBD5" s="69"/>
      <c r="RBE5" s="69"/>
      <c r="RBF5" s="69"/>
      <c r="RBG5" s="69"/>
      <c r="RBH5" s="69"/>
      <c r="RBI5" s="69"/>
      <c r="RBJ5" s="69"/>
      <c r="RBK5" s="69"/>
      <c r="RBL5" s="69"/>
      <c r="RBM5" s="69"/>
      <c r="RBN5" s="69"/>
      <c r="RBO5" s="69"/>
      <c r="RBP5" s="69"/>
      <c r="RBQ5" s="69"/>
      <c r="RBR5" s="69"/>
      <c r="RBS5" s="69"/>
      <c r="RBT5" s="69"/>
      <c r="RBU5" s="69"/>
      <c r="RBV5" s="69"/>
      <c r="RBW5" s="69"/>
      <c r="RBX5" s="69"/>
      <c r="RBY5" s="69"/>
      <c r="RBZ5" s="69"/>
      <c r="RCA5" s="69"/>
      <c r="RCB5" s="69"/>
      <c r="RCC5" s="69"/>
      <c r="RCD5" s="69"/>
      <c r="RCE5" s="69"/>
      <c r="RCF5" s="69"/>
      <c r="RCG5" s="69"/>
      <c r="RCH5" s="69"/>
      <c r="RCI5" s="69"/>
      <c r="RCJ5" s="69"/>
      <c r="RCK5" s="69"/>
      <c r="RCL5" s="69"/>
      <c r="RCM5" s="69"/>
      <c r="RCN5" s="69"/>
      <c r="RCO5" s="69"/>
      <c r="RCP5" s="69"/>
      <c r="RCQ5" s="69"/>
      <c r="RCR5" s="69"/>
      <c r="RCS5" s="69"/>
      <c r="RCT5" s="69"/>
      <c r="RCU5" s="69"/>
      <c r="RCV5" s="69"/>
      <c r="RCW5" s="69"/>
      <c r="RCX5" s="69"/>
      <c r="RCY5" s="69"/>
      <c r="RCZ5" s="69"/>
      <c r="RDA5" s="69"/>
      <c r="RDB5" s="69"/>
      <c r="RDC5" s="69"/>
      <c r="RDD5" s="69"/>
      <c r="RDE5" s="69"/>
      <c r="RDF5" s="69"/>
      <c r="RDG5" s="69"/>
      <c r="RDH5" s="69"/>
      <c r="RDI5" s="69"/>
      <c r="RDJ5" s="69"/>
      <c r="RDK5" s="69"/>
      <c r="RDL5" s="69"/>
      <c r="RDM5" s="69"/>
      <c r="RDN5" s="69"/>
      <c r="RDO5" s="69"/>
      <c r="RDP5" s="69"/>
      <c r="RDQ5" s="69"/>
      <c r="RDR5" s="69"/>
      <c r="RDS5" s="69"/>
      <c r="RDT5" s="69"/>
      <c r="RDU5" s="69"/>
      <c r="RDV5" s="69"/>
      <c r="RDW5" s="69"/>
      <c r="RDX5" s="69"/>
      <c r="RDY5" s="69"/>
      <c r="RDZ5" s="69"/>
      <c r="REA5" s="69"/>
      <c r="REB5" s="69"/>
      <c r="REC5" s="69"/>
      <c r="RED5" s="69"/>
      <c r="REE5" s="69"/>
      <c r="REF5" s="69"/>
      <c r="REG5" s="69"/>
      <c r="REH5" s="69"/>
      <c r="REI5" s="69"/>
      <c r="REJ5" s="69"/>
      <c r="REK5" s="69"/>
      <c r="REL5" s="69"/>
      <c r="REM5" s="69"/>
      <c r="REN5" s="69"/>
      <c r="REO5" s="69"/>
      <c r="REP5" s="69"/>
      <c r="REQ5" s="69"/>
      <c r="RER5" s="69"/>
      <c r="RES5" s="69"/>
      <c r="RET5" s="69"/>
      <c r="REU5" s="69"/>
      <c r="REV5" s="69"/>
      <c r="REW5" s="69"/>
      <c r="REX5" s="69"/>
      <c r="REY5" s="69"/>
      <c r="REZ5" s="69"/>
      <c r="RFA5" s="69"/>
      <c r="RFB5" s="69"/>
      <c r="RFC5" s="69"/>
      <c r="RFD5" s="69"/>
      <c r="RFE5" s="69"/>
      <c r="RFF5" s="69"/>
      <c r="RFG5" s="69"/>
      <c r="RFH5" s="69"/>
      <c r="RFI5" s="69"/>
      <c r="RFJ5" s="69"/>
      <c r="RFK5" s="69"/>
      <c r="RFL5" s="69"/>
      <c r="RFM5" s="69"/>
      <c r="RFN5" s="69"/>
      <c r="RFO5" s="69"/>
      <c r="RFP5" s="69"/>
      <c r="RFQ5" s="69"/>
      <c r="RFR5" s="69"/>
      <c r="RFS5" s="69"/>
      <c r="RFT5" s="69"/>
      <c r="RFU5" s="69"/>
      <c r="RFV5" s="69"/>
      <c r="RFW5" s="69"/>
      <c r="RFX5" s="69"/>
      <c r="RFY5" s="69"/>
      <c r="RFZ5" s="69"/>
      <c r="RGA5" s="69"/>
      <c r="RGB5" s="69"/>
      <c r="RGC5" s="69"/>
      <c r="RGD5" s="69"/>
      <c r="RGE5" s="69"/>
      <c r="RGF5" s="69"/>
      <c r="RGG5" s="69"/>
      <c r="RGH5" s="69"/>
      <c r="RGI5" s="69"/>
      <c r="RGJ5" s="69"/>
      <c r="RGK5" s="69"/>
      <c r="RGL5" s="69"/>
      <c r="RGM5" s="69"/>
      <c r="RGN5" s="69"/>
      <c r="RGO5" s="69"/>
      <c r="RGP5" s="69"/>
      <c r="RGQ5" s="69"/>
      <c r="RGR5" s="69"/>
      <c r="RGS5" s="69"/>
      <c r="RGT5" s="69"/>
      <c r="RGU5" s="69"/>
      <c r="RGV5" s="69"/>
      <c r="RGW5" s="69"/>
      <c r="RGX5" s="69"/>
      <c r="RGY5" s="69"/>
      <c r="RGZ5" s="69"/>
      <c r="RHA5" s="69"/>
      <c r="RHB5" s="69"/>
      <c r="RHC5" s="69"/>
      <c r="RHD5" s="69"/>
      <c r="RHE5" s="69"/>
      <c r="RHF5" s="69"/>
      <c r="RHG5" s="69"/>
      <c r="RHH5" s="69"/>
      <c r="RHI5" s="69"/>
      <c r="RHJ5" s="69"/>
      <c r="RHK5" s="69"/>
      <c r="RHL5" s="69"/>
      <c r="RHM5" s="69"/>
      <c r="RHN5" s="69"/>
      <c r="RHO5" s="69"/>
      <c r="RHP5" s="69"/>
      <c r="RHQ5" s="69"/>
      <c r="RHR5" s="69"/>
      <c r="RHS5" s="69"/>
      <c r="RHT5" s="69"/>
      <c r="RHU5" s="69"/>
      <c r="RHV5" s="69"/>
      <c r="RHW5" s="69"/>
      <c r="RHX5" s="69"/>
      <c r="RHY5" s="69"/>
      <c r="RHZ5" s="69"/>
      <c r="RIA5" s="69"/>
      <c r="RIB5" s="69"/>
      <c r="RIC5" s="69"/>
      <c r="RID5" s="69"/>
      <c r="RIE5" s="69"/>
      <c r="RIF5" s="69"/>
      <c r="RIG5" s="69"/>
      <c r="RIH5" s="69"/>
      <c r="RII5" s="69"/>
      <c r="RIJ5" s="69"/>
      <c r="RIK5" s="69"/>
      <c r="RIL5" s="69"/>
      <c r="RIM5" s="69"/>
      <c r="RIN5" s="69"/>
      <c r="RIO5" s="69"/>
      <c r="RIP5" s="69"/>
      <c r="RIQ5" s="69"/>
      <c r="RIR5" s="69"/>
      <c r="RIS5" s="69"/>
      <c r="RIT5" s="69"/>
      <c r="RIU5" s="69"/>
      <c r="RIV5" s="69"/>
      <c r="RIW5" s="69"/>
      <c r="RIX5" s="69"/>
      <c r="RIY5" s="69"/>
      <c r="RIZ5" s="69"/>
      <c r="RJA5" s="69"/>
      <c r="RJB5" s="69"/>
      <c r="RJC5" s="69"/>
      <c r="RJD5" s="69"/>
      <c r="RJE5" s="69"/>
      <c r="RJF5" s="69"/>
      <c r="RJG5" s="69"/>
      <c r="RJH5" s="69"/>
      <c r="RJI5" s="69"/>
      <c r="RJJ5" s="69"/>
      <c r="RJK5" s="69"/>
      <c r="RJL5" s="69"/>
      <c r="RJM5" s="69"/>
      <c r="RJN5" s="69"/>
      <c r="RJO5" s="69"/>
      <c r="RJP5" s="69"/>
      <c r="RJQ5" s="69"/>
      <c r="RJR5" s="69"/>
      <c r="RJS5" s="69"/>
      <c r="RJT5" s="69"/>
      <c r="RJU5" s="69"/>
      <c r="RJV5" s="69"/>
      <c r="RJW5" s="69"/>
      <c r="RJX5" s="69"/>
      <c r="RJY5" s="69"/>
      <c r="RJZ5" s="69"/>
      <c r="RKA5" s="69"/>
      <c r="RKB5" s="69"/>
      <c r="RKC5" s="69"/>
      <c r="RKD5" s="69"/>
      <c r="RKE5" s="69"/>
      <c r="RKF5" s="69"/>
      <c r="RKG5" s="69"/>
      <c r="RKH5" s="69"/>
      <c r="RKI5" s="69"/>
      <c r="RKJ5" s="69"/>
      <c r="RKK5" s="69"/>
      <c r="RKL5" s="69"/>
      <c r="RKM5" s="69"/>
      <c r="RKN5" s="69"/>
      <c r="RKO5" s="69"/>
      <c r="RKP5" s="69"/>
      <c r="RKQ5" s="69"/>
      <c r="RKR5" s="69"/>
      <c r="RKS5" s="69"/>
      <c r="RKT5" s="69"/>
      <c r="RKU5" s="69"/>
      <c r="RKV5" s="69"/>
      <c r="RKW5" s="69"/>
      <c r="RKX5" s="69"/>
      <c r="RKY5" s="69"/>
      <c r="RKZ5" s="69"/>
      <c r="RLA5" s="69"/>
      <c r="RLB5" s="69"/>
      <c r="RLC5" s="69"/>
      <c r="RLD5" s="69"/>
      <c r="RLE5" s="69"/>
      <c r="RLF5" s="69"/>
      <c r="RLG5" s="69"/>
      <c r="RLH5" s="69"/>
      <c r="RLI5" s="69"/>
      <c r="RLJ5" s="69"/>
      <c r="RLK5" s="69"/>
      <c r="RLL5" s="69"/>
      <c r="RLM5" s="69"/>
      <c r="RLN5" s="69"/>
      <c r="RLO5" s="69"/>
      <c r="RLP5" s="69"/>
      <c r="RLQ5" s="69"/>
      <c r="RLR5" s="69"/>
      <c r="RLS5" s="69"/>
      <c r="RLT5" s="69"/>
      <c r="RLU5" s="69"/>
      <c r="RLV5" s="69"/>
      <c r="RLW5" s="69"/>
      <c r="RLX5" s="69"/>
      <c r="RLY5" s="69"/>
      <c r="RLZ5" s="69"/>
      <c r="RMA5" s="69"/>
      <c r="RMB5" s="69"/>
      <c r="RMC5" s="69"/>
      <c r="RMD5" s="69"/>
      <c r="RME5" s="69"/>
      <c r="RMF5" s="69"/>
      <c r="RMG5" s="69"/>
      <c r="RMH5" s="69"/>
      <c r="RMI5" s="69"/>
      <c r="RMJ5" s="69"/>
      <c r="RMK5" s="69"/>
      <c r="RML5" s="69"/>
      <c r="RMM5" s="69"/>
      <c r="RMN5" s="69"/>
      <c r="RMO5" s="69"/>
      <c r="RMP5" s="69"/>
      <c r="RMQ5" s="69"/>
      <c r="RMR5" s="69"/>
      <c r="RMS5" s="69"/>
      <c r="RMT5" s="69"/>
      <c r="RMU5" s="69"/>
      <c r="RMV5" s="69"/>
      <c r="RMW5" s="69"/>
      <c r="RMX5" s="69"/>
      <c r="RMY5" s="69"/>
      <c r="RMZ5" s="69"/>
      <c r="RNA5" s="69"/>
      <c r="RNB5" s="69"/>
      <c r="RNC5" s="69"/>
      <c r="RND5" s="69"/>
      <c r="RNE5" s="69"/>
      <c r="RNF5" s="69"/>
      <c r="RNG5" s="69"/>
      <c r="RNH5" s="69"/>
      <c r="RNI5" s="69"/>
      <c r="RNJ5" s="69"/>
      <c r="RNK5" s="69"/>
      <c r="RNL5" s="69"/>
      <c r="RNM5" s="69"/>
      <c r="RNN5" s="69"/>
      <c r="RNO5" s="69"/>
      <c r="RNP5" s="69"/>
      <c r="RNQ5" s="69"/>
      <c r="RNR5" s="69"/>
      <c r="RNS5" s="69"/>
      <c r="RNT5" s="69"/>
      <c r="RNU5" s="69"/>
      <c r="RNV5" s="69"/>
      <c r="RNW5" s="69"/>
      <c r="RNX5" s="69"/>
      <c r="RNY5" s="69"/>
      <c r="RNZ5" s="69"/>
      <c r="ROA5" s="69"/>
      <c r="ROB5" s="69"/>
      <c r="ROC5" s="69"/>
      <c r="ROD5" s="69"/>
      <c r="ROE5" s="69"/>
      <c r="ROF5" s="69"/>
      <c r="ROG5" s="69"/>
      <c r="ROH5" s="69"/>
      <c r="ROI5" s="69"/>
      <c r="ROJ5" s="69"/>
      <c r="ROK5" s="69"/>
      <c r="ROL5" s="69"/>
      <c r="ROM5" s="69"/>
      <c r="RON5" s="69"/>
      <c r="ROO5" s="69"/>
      <c r="ROP5" s="69"/>
      <c r="ROQ5" s="69"/>
      <c r="ROR5" s="69"/>
      <c r="ROS5" s="69"/>
      <c r="ROT5" s="69"/>
      <c r="ROU5" s="69"/>
      <c r="ROV5" s="69"/>
      <c r="ROW5" s="69"/>
      <c r="ROX5" s="69"/>
      <c r="ROY5" s="69"/>
      <c r="ROZ5" s="69"/>
      <c r="RPA5" s="69"/>
      <c r="RPB5" s="69"/>
      <c r="RPC5" s="69"/>
      <c r="RPD5" s="69"/>
      <c r="RPE5" s="69"/>
      <c r="RPF5" s="69"/>
      <c r="RPG5" s="69"/>
      <c r="RPH5" s="69"/>
      <c r="RPI5" s="69"/>
      <c r="RPJ5" s="69"/>
      <c r="RPK5" s="69"/>
      <c r="RPL5" s="69"/>
      <c r="RPM5" s="69"/>
      <c r="RPN5" s="69"/>
      <c r="RPO5" s="69"/>
      <c r="RPP5" s="69"/>
      <c r="RPQ5" s="69"/>
      <c r="RPR5" s="69"/>
      <c r="RPS5" s="69"/>
      <c r="RPT5" s="69"/>
      <c r="RPU5" s="69"/>
      <c r="RPV5" s="69"/>
      <c r="RPW5" s="69"/>
      <c r="RPX5" s="69"/>
      <c r="RPY5" s="69"/>
      <c r="RPZ5" s="69"/>
      <c r="RQA5" s="69"/>
      <c r="RQB5" s="69"/>
      <c r="RQC5" s="69"/>
      <c r="RQD5" s="69"/>
      <c r="RQE5" s="69"/>
      <c r="RQF5" s="69"/>
      <c r="RQG5" s="69"/>
      <c r="RQH5" s="69"/>
      <c r="RQI5" s="69"/>
      <c r="RQJ5" s="69"/>
      <c r="RQK5" s="69"/>
      <c r="RQL5" s="69"/>
      <c r="RQM5" s="69"/>
      <c r="RQN5" s="69"/>
      <c r="RQO5" s="69"/>
      <c r="RQP5" s="69"/>
      <c r="RQQ5" s="69"/>
      <c r="RQR5" s="69"/>
      <c r="RQS5" s="69"/>
      <c r="RQT5" s="69"/>
      <c r="RQU5" s="69"/>
      <c r="RQV5" s="69"/>
      <c r="RQW5" s="69"/>
      <c r="RQX5" s="69"/>
      <c r="RQY5" s="69"/>
      <c r="RQZ5" s="69"/>
      <c r="RRA5" s="69"/>
      <c r="RRB5" s="69"/>
      <c r="RRC5" s="69"/>
      <c r="RRD5" s="69"/>
      <c r="RRE5" s="69"/>
      <c r="RRF5" s="69"/>
      <c r="RRG5" s="69"/>
      <c r="RRH5" s="69"/>
      <c r="RRI5" s="69"/>
      <c r="RRJ5" s="69"/>
      <c r="RRK5" s="69"/>
      <c r="RRL5" s="69"/>
      <c r="RRM5" s="69"/>
      <c r="RRN5" s="69"/>
      <c r="RRO5" s="69"/>
      <c r="RRP5" s="69"/>
      <c r="RRQ5" s="69"/>
      <c r="RRR5" s="69"/>
      <c r="RRS5" s="69"/>
      <c r="RRT5" s="69"/>
      <c r="RRU5" s="69"/>
      <c r="RRV5" s="69"/>
      <c r="RRW5" s="69"/>
      <c r="RRX5" s="69"/>
      <c r="RRY5" s="69"/>
      <c r="RRZ5" s="69"/>
      <c r="RSA5" s="69"/>
      <c r="RSB5" s="69"/>
      <c r="RSC5" s="69"/>
      <c r="RSD5" s="69"/>
      <c r="RSE5" s="69"/>
      <c r="RSF5" s="69"/>
      <c r="RSG5" s="69"/>
      <c r="RSH5" s="69"/>
      <c r="RSI5" s="69"/>
      <c r="RSJ5" s="69"/>
      <c r="RSK5" s="69"/>
      <c r="RSL5" s="69"/>
      <c r="RSM5" s="69"/>
      <c r="RSN5" s="69"/>
      <c r="RSO5" s="69"/>
      <c r="RSP5" s="69"/>
      <c r="RSQ5" s="69"/>
      <c r="RSR5" s="69"/>
      <c r="RSS5" s="69"/>
      <c r="RST5" s="69"/>
      <c r="RSU5" s="69"/>
      <c r="RSV5" s="69"/>
      <c r="RSW5" s="69"/>
      <c r="RSX5" s="69"/>
      <c r="RSY5" s="69"/>
      <c r="RSZ5" s="69"/>
      <c r="RTA5" s="69"/>
      <c r="RTB5" s="69"/>
      <c r="RTC5" s="69"/>
      <c r="RTD5" s="69"/>
      <c r="RTE5" s="69"/>
      <c r="RTF5" s="69"/>
      <c r="RTG5" s="69"/>
      <c r="RTH5" s="69"/>
      <c r="RTI5" s="69"/>
      <c r="RTJ5" s="69"/>
      <c r="RTK5" s="69"/>
      <c r="RTL5" s="69"/>
      <c r="RTM5" s="69"/>
      <c r="RTN5" s="69"/>
      <c r="RTO5" s="69"/>
      <c r="RTP5" s="69"/>
      <c r="RTQ5" s="69"/>
      <c r="RTR5" s="69"/>
      <c r="RTS5" s="69"/>
      <c r="RTT5" s="69"/>
      <c r="RTU5" s="69"/>
      <c r="RTV5" s="69"/>
      <c r="RTW5" s="69"/>
      <c r="RTX5" s="69"/>
      <c r="RTY5" s="69"/>
      <c r="RTZ5" s="69"/>
      <c r="RUA5" s="69"/>
      <c r="RUB5" s="69"/>
      <c r="RUC5" s="69"/>
      <c r="RUD5" s="69"/>
      <c r="RUE5" s="69"/>
      <c r="RUF5" s="69"/>
      <c r="RUG5" s="69"/>
      <c r="RUH5" s="69"/>
      <c r="RUI5" s="69"/>
      <c r="RUJ5" s="69"/>
      <c r="RUK5" s="69"/>
      <c r="RUL5" s="69"/>
      <c r="RUM5" s="69"/>
      <c r="RUN5" s="69"/>
      <c r="RUO5" s="69"/>
      <c r="RUP5" s="69"/>
      <c r="RUQ5" s="69"/>
      <c r="RUR5" s="69"/>
      <c r="RUS5" s="69"/>
      <c r="RUT5" s="69"/>
      <c r="RUU5" s="69"/>
      <c r="RUV5" s="69"/>
      <c r="RUW5" s="69"/>
      <c r="RUX5" s="69"/>
      <c r="RUY5" s="69"/>
      <c r="RUZ5" s="69"/>
      <c r="RVA5" s="69"/>
      <c r="RVB5" s="69"/>
      <c r="RVC5" s="69"/>
      <c r="RVD5" s="69"/>
      <c r="RVE5" s="69"/>
      <c r="RVF5" s="69"/>
      <c r="RVG5" s="69"/>
      <c r="RVH5" s="69"/>
      <c r="RVI5" s="69"/>
      <c r="RVJ5" s="69"/>
      <c r="RVK5" s="69"/>
      <c r="RVL5" s="69"/>
      <c r="RVM5" s="69"/>
      <c r="RVN5" s="69"/>
      <c r="RVO5" s="69"/>
      <c r="RVP5" s="69"/>
      <c r="RVQ5" s="69"/>
      <c r="RVR5" s="69"/>
      <c r="RVS5" s="69"/>
      <c r="RVT5" s="69"/>
      <c r="RVU5" s="69"/>
      <c r="RVV5" s="69"/>
      <c r="RVW5" s="69"/>
      <c r="RVX5" s="69"/>
      <c r="RVY5" s="69"/>
      <c r="RVZ5" s="69"/>
      <c r="RWA5" s="69"/>
      <c r="RWB5" s="69"/>
      <c r="RWC5" s="69"/>
      <c r="RWD5" s="69"/>
      <c r="RWE5" s="69"/>
      <c r="RWF5" s="69"/>
      <c r="RWG5" s="69"/>
      <c r="RWH5" s="69"/>
      <c r="RWI5" s="69"/>
      <c r="RWJ5" s="69"/>
      <c r="RWK5" s="69"/>
      <c r="RWL5" s="69"/>
      <c r="RWM5" s="69"/>
      <c r="RWN5" s="69"/>
      <c r="RWO5" s="69"/>
      <c r="RWP5" s="69"/>
      <c r="RWQ5" s="69"/>
      <c r="RWR5" s="69"/>
      <c r="RWS5" s="69"/>
      <c r="RWT5" s="69"/>
      <c r="RWU5" s="69"/>
      <c r="RWV5" s="69"/>
      <c r="RWW5" s="69"/>
      <c r="RWX5" s="69"/>
      <c r="RWY5" s="69"/>
      <c r="RWZ5" s="69"/>
      <c r="RXA5" s="69"/>
      <c r="RXB5" s="69"/>
      <c r="RXC5" s="69"/>
      <c r="RXD5" s="69"/>
      <c r="RXE5" s="69"/>
      <c r="RXF5" s="69"/>
      <c r="RXG5" s="69"/>
      <c r="RXH5" s="69"/>
      <c r="RXI5" s="69"/>
      <c r="RXJ5" s="69"/>
      <c r="RXK5" s="69"/>
      <c r="RXL5" s="69"/>
      <c r="RXM5" s="69"/>
      <c r="RXN5" s="69"/>
      <c r="RXO5" s="69"/>
      <c r="RXP5" s="69"/>
      <c r="RXQ5" s="69"/>
      <c r="RXR5" s="69"/>
      <c r="RXS5" s="69"/>
      <c r="RXT5" s="69"/>
      <c r="RXU5" s="69"/>
      <c r="RXV5" s="69"/>
      <c r="RXW5" s="69"/>
      <c r="RXX5" s="69"/>
      <c r="RXY5" s="69"/>
      <c r="RXZ5" s="69"/>
      <c r="RYA5" s="69"/>
      <c r="RYB5" s="69"/>
      <c r="RYC5" s="69"/>
      <c r="RYD5" s="69"/>
      <c r="RYE5" s="69"/>
      <c r="RYF5" s="69"/>
      <c r="RYG5" s="69"/>
      <c r="RYH5" s="69"/>
      <c r="RYI5" s="69"/>
      <c r="RYJ5" s="69"/>
      <c r="RYK5" s="69"/>
      <c r="RYL5" s="69"/>
      <c r="RYM5" s="69"/>
      <c r="RYN5" s="69"/>
      <c r="RYO5" s="69"/>
      <c r="RYP5" s="69"/>
      <c r="RYQ5" s="69"/>
      <c r="RYR5" s="69"/>
      <c r="RYS5" s="69"/>
      <c r="RYT5" s="69"/>
      <c r="RYU5" s="69"/>
      <c r="RYV5" s="69"/>
      <c r="RYW5" s="69"/>
      <c r="RYX5" s="69"/>
      <c r="RYY5" s="69"/>
      <c r="RYZ5" s="69"/>
      <c r="RZA5" s="69"/>
      <c r="RZB5" s="69"/>
      <c r="RZC5" s="69"/>
      <c r="RZD5" s="69"/>
      <c r="RZE5" s="69"/>
      <c r="RZF5" s="69"/>
      <c r="RZG5" s="69"/>
      <c r="RZH5" s="69"/>
      <c r="RZI5" s="69"/>
      <c r="RZJ5" s="69"/>
      <c r="RZK5" s="69"/>
      <c r="RZL5" s="69"/>
      <c r="RZM5" s="69"/>
      <c r="RZN5" s="69"/>
      <c r="RZO5" s="69"/>
      <c r="RZP5" s="69"/>
      <c r="RZQ5" s="69"/>
      <c r="RZR5" s="69"/>
      <c r="RZS5" s="69"/>
      <c r="RZT5" s="69"/>
      <c r="RZU5" s="69"/>
      <c r="RZV5" s="69"/>
      <c r="RZW5" s="69"/>
      <c r="RZX5" s="69"/>
      <c r="RZY5" s="69"/>
      <c r="RZZ5" s="69"/>
      <c r="SAA5" s="69"/>
      <c r="SAB5" s="69"/>
      <c r="SAC5" s="69"/>
      <c r="SAD5" s="69"/>
      <c r="SAE5" s="69"/>
      <c r="SAF5" s="69"/>
      <c r="SAG5" s="69"/>
      <c r="SAH5" s="69"/>
      <c r="SAI5" s="69"/>
      <c r="SAJ5" s="69"/>
      <c r="SAK5" s="69"/>
      <c r="SAL5" s="69"/>
      <c r="SAM5" s="69"/>
      <c r="SAN5" s="69"/>
      <c r="SAO5" s="69"/>
      <c r="SAP5" s="69"/>
      <c r="SAQ5" s="69"/>
      <c r="SAR5" s="69"/>
      <c r="SAS5" s="69"/>
      <c r="SAT5" s="69"/>
      <c r="SAU5" s="69"/>
      <c r="SAV5" s="69"/>
      <c r="SAW5" s="69"/>
      <c r="SAX5" s="69"/>
      <c r="SAY5" s="69"/>
      <c r="SAZ5" s="69"/>
      <c r="SBA5" s="69"/>
      <c r="SBB5" s="69"/>
      <c r="SBC5" s="69"/>
      <c r="SBD5" s="69"/>
      <c r="SBE5" s="69"/>
      <c r="SBF5" s="69"/>
      <c r="SBG5" s="69"/>
      <c r="SBH5" s="69"/>
      <c r="SBI5" s="69"/>
      <c r="SBJ5" s="69"/>
      <c r="SBK5" s="69"/>
      <c r="SBL5" s="69"/>
      <c r="SBM5" s="69"/>
      <c r="SBN5" s="69"/>
      <c r="SBO5" s="69"/>
      <c r="SBP5" s="69"/>
      <c r="SBQ5" s="69"/>
      <c r="SBR5" s="69"/>
      <c r="SBS5" s="69"/>
      <c r="SBT5" s="69"/>
      <c r="SBU5" s="69"/>
      <c r="SBV5" s="69"/>
      <c r="SBW5" s="69"/>
      <c r="SBX5" s="69"/>
      <c r="SBY5" s="69"/>
      <c r="SBZ5" s="69"/>
      <c r="SCA5" s="69"/>
      <c r="SCB5" s="69"/>
      <c r="SCC5" s="69"/>
      <c r="SCD5" s="69"/>
      <c r="SCE5" s="69"/>
      <c r="SCF5" s="69"/>
      <c r="SCG5" s="69"/>
      <c r="SCH5" s="69"/>
      <c r="SCI5" s="69"/>
      <c r="SCJ5" s="69"/>
      <c r="SCK5" s="69"/>
      <c r="SCL5" s="69"/>
      <c r="SCM5" s="69"/>
      <c r="SCN5" s="69"/>
      <c r="SCO5" s="69"/>
      <c r="SCP5" s="69"/>
      <c r="SCQ5" s="69"/>
      <c r="SCR5" s="69"/>
      <c r="SCS5" s="69"/>
      <c r="SCT5" s="69"/>
      <c r="SCU5" s="69"/>
      <c r="SCV5" s="69"/>
      <c r="SCW5" s="69"/>
      <c r="SCX5" s="69"/>
      <c r="SCY5" s="69"/>
      <c r="SCZ5" s="69"/>
      <c r="SDA5" s="69"/>
      <c r="SDB5" s="69"/>
      <c r="SDC5" s="69"/>
      <c r="SDD5" s="69"/>
      <c r="SDE5" s="69"/>
      <c r="SDF5" s="69"/>
      <c r="SDG5" s="69"/>
      <c r="SDH5" s="69"/>
      <c r="SDI5" s="69"/>
      <c r="SDJ5" s="69"/>
      <c r="SDK5" s="69"/>
      <c r="SDL5" s="69"/>
      <c r="SDM5" s="69"/>
      <c r="SDN5" s="69"/>
      <c r="SDO5" s="69"/>
      <c r="SDP5" s="69"/>
      <c r="SDQ5" s="69"/>
      <c r="SDR5" s="69"/>
      <c r="SDS5" s="69"/>
      <c r="SDT5" s="69"/>
      <c r="SDU5" s="69"/>
      <c r="SDV5" s="69"/>
      <c r="SDW5" s="69"/>
      <c r="SDX5" s="69"/>
      <c r="SDY5" s="69"/>
      <c r="SDZ5" s="69"/>
      <c r="SEA5" s="69"/>
      <c r="SEB5" s="69"/>
      <c r="SEC5" s="69"/>
      <c r="SED5" s="69"/>
      <c r="SEE5" s="69"/>
      <c r="SEF5" s="69"/>
      <c r="SEG5" s="69"/>
      <c r="SEH5" s="69"/>
      <c r="SEI5" s="69"/>
      <c r="SEJ5" s="69"/>
      <c r="SEK5" s="69"/>
      <c r="SEL5" s="69"/>
      <c r="SEM5" s="69"/>
      <c r="SEN5" s="69"/>
      <c r="SEO5" s="69"/>
      <c r="SEP5" s="69"/>
      <c r="SEQ5" s="69"/>
      <c r="SER5" s="69"/>
      <c r="SES5" s="69"/>
      <c r="SET5" s="69"/>
      <c r="SEU5" s="69"/>
      <c r="SEV5" s="69"/>
      <c r="SEW5" s="69"/>
      <c r="SEX5" s="69"/>
      <c r="SEY5" s="69"/>
      <c r="SEZ5" s="69"/>
      <c r="SFA5" s="69"/>
      <c r="SFB5" s="69"/>
      <c r="SFC5" s="69"/>
      <c r="SFD5" s="69"/>
      <c r="SFE5" s="69"/>
      <c r="SFF5" s="69"/>
      <c r="SFG5" s="69"/>
      <c r="SFH5" s="69"/>
      <c r="SFI5" s="69"/>
      <c r="SFJ5" s="69"/>
      <c r="SFK5" s="69"/>
      <c r="SFL5" s="69"/>
      <c r="SFM5" s="69"/>
      <c r="SFN5" s="69"/>
      <c r="SFO5" s="69"/>
      <c r="SFP5" s="69"/>
      <c r="SFQ5" s="69"/>
      <c r="SFR5" s="69"/>
      <c r="SFS5" s="69"/>
      <c r="SFT5" s="69"/>
      <c r="SFU5" s="69"/>
      <c r="SFV5" s="69"/>
      <c r="SFW5" s="69"/>
      <c r="SFX5" s="69"/>
      <c r="SFY5" s="69"/>
      <c r="SFZ5" s="69"/>
      <c r="SGA5" s="69"/>
      <c r="SGB5" s="69"/>
      <c r="SGC5" s="69"/>
      <c r="SGD5" s="69"/>
      <c r="SGE5" s="69"/>
      <c r="SGF5" s="69"/>
      <c r="SGG5" s="69"/>
      <c r="SGH5" s="69"/>
      <c r="SGI5" s="69"/>
      <c r="SGJ5" s="69"/>
      <c r="SGK5" s="69"/>
      <c r="SGL5" s="69"/>
      <c r="SGM5" s="69"/>
      <c r="SGN5" s="69"/>
      <c r="SGO5" s="69"/>
      <c r="SGP5" s="69"/>
      <c r="SGQ5" s="69"/>
      <c r="SGR5" s="69"/>
      <c r="SGS5" s="69"/>
      <c r="SGT5" s="69"/>
      <c r="SGU5" s="69"/>
      <c r="SGV5" s="69"/>
      <c r="SGW5" s="69"/>
      <c r="SGX5" s="69"/>
      <c r="SGY5" s="69"/>
      <c r="SGZ5" s="69"/>
      <c r="SHA5" s="69"/>
      <c r="SHB5" s="69"/>
      <c r="SHC5" s="69"/>
      <c r="SHD5" s="69"/>
      <c r="SHE5" s="69"/>
      <c r="SHF5" s="69"/>
      <c r="SHG5" s="69"/>
      <c r="SHH5" s="69"/>
      <c r="SHI5" s="69"/>
      <c r="SHJ5" s="69"/>
      <c r="SHK5" s="69"/>
      <c r="SHL5" s="69"/>
      <c r="SHM5" s="69"/>
      <c r="SHN5" s="69"/>
      <c r="SHO5" s="69"/>
      <c r="SHP5" s="69"/>
      <c r="SHQ5" s="69"/>
      <c r="SHR5" s="69"/>
      <c r="SHS5" s="69"/>
      <c r="SHT5" s="69"/>
      <c r="SHU5" s="69"/>
      <c r="SHV5" s="69"/>
      <c r="SHW5" s="69"/>
      <c r="SHX5" s="69"/>
      <c r="SHY5" s="69"/>
      <c r="SHZ5" s="69"/>
      <c r="SIA5" s="69"/>
      <c r="SIB5" s="69"/>
      <c r="SIC5" s="69"/>
      <c r="SID5" s="69"/>
      <c r="SIE5" s="69"/>
      <c r="SIF5" s="69"/>
      <c r="SIG5" s="69"/>
      <c r="SIH5" s="69"/>
      <c r="SII5" s="69"/>
      <c r="SIJ5" s="69"/>
      <c r="SIK5" s="69"/>
      <c r="SIL5" s="69"/>
      <c r="SIM5" s="69"/>
      <c r="SIN5" s="69"/>
      <c r="SIO5" s="69"/>
      <c r="SIP5" s="69"/>
      <c r="SIQ5" s="69"/>
      <c r="SIR5" s="69"/>
      <c r="SIS5" s="69"/>
      <c r="SIT5" s="69"/>
      <c r="SIU5" s="69"/>
      <c r="SIV5" s="69"/>
      <c r="SIW5" s="69"/>
      <c r="SIX5" s="69"/>
      <c r="SIY5" s="69"/>
      <c r="SIZ5" s="69"/>
      <c r="SJA5" s="69"/>
      <c r="SJB5" s="69"/>
      <c r="SJC5" s="69"/>
      <c r="SJD5" s="69"/>
      <c r="SJE5" s="69"/>
      <c r="SJF5" s="69"/>
      <c r="SJG5" s="69"/>
      <c r="SJH5" s="69"/>
      <c r="SJI5" s="69"/>
      <c r="SJJ5" s="69"/>
      <c r="SJK5" s="69"/>
      <c r="SJL5" s="69"/>
      <c r="SJM5" s="69"/>
      <c r="SJN5" s="69"/>
      <c r="SJO5" s="69"/>
      <c r="SJP5" s="69"/>
      <c r="SJQ5" s="69"/>
      <c r="SJR5" s="69"/>
      <c r="SJS5" s="69"/>
      <c r="SJT5" s="69"/>
      <c r="SJU5" s="69"/>
      <c r="SJV5" s="69"/>
      <c r="SJW5" s="69"/>
      <c r="SJX5" s="69"/>
      <c r="SJY5" s="69"/>
      <c r="SJZ5" s="69"/>
      <c r="SKA5" s="69"/>
      <c r="SKB5" s="69"/>
      <c r="SKC5" s="69"/>
      <c r="SKD5" s="69"/>
      <c r="SKE5" s="69"/>
      <c r="SKF5" s="69"/>
      <c r="SKG5" s="69"/>
      <c r="SKH5" s="69"/>
      <c r="SKI5" s="69"/>
      <c r="SKJ5" s="69"/>
      <c r="SKK5" s="69"/>
      <c r="SKL5" s="69"/>
      <c r="SKM5" s="69"/>
      <c r="SKN5" s="69"/>
      <c r="SKO5" s="69"/>
      <c r="SKP5" s="69"/>
      <c r="SKQ5" s="69"/>
      <c r="SKR5" s="69"/>
      <c r="SKS5" s="69"/>
      <c r="SKT5" s="69"/>
      <c r="SKU5" s="69"/>
      <c r="SKV5" s="69"/>
      <c r="SKW5" s="69"/>
      <c r="SKX5" s="69"/>
      <c r="SKY5" s="69"/>
      <c r="SKZ5" s="69"/>
      <c r="SLA5" s="69"/>
      <c r="SLB5" s="69"/>
      <c r="SLC5" s="69"/>
      <c r="SLD5" s="69"/>
      <c r="SLE5" s="69"/>
      <c r="SLF5" s="69"/>
      <c r="SLG5" s="69"/>
      <c r="SLH5" s="69"/>
      <c r="SLI5" s="69"/>
      <c r="SLJ5" s="69"/>
      <c r="SLK5" s="69"/>
      <c r="SLL5" s="69"/>
      <c r="SLM5" s="69"/>
      <c r="SLN5" s="69"/>
      <c r="SLO5" s="69"/>
      <c r="SLP5" s="69"/>
      <c r="SLQ5" s="69"/>
      <c r="SLR5" s="69"/>
      <c r="SLS5" s="69"/>
      <c r="SLT5" s="69"/>
      <c r="SLU5" s="69"/>
      <c r="SLV5" s="69"/>
      <c r="SLW5" s="69"/>
      <c r="SLX5" s="69"/>
      <c r="SLY5" s="69"/>
      <c r="SLZ5" s="69"/>
      <c r="SMA5" s="69"/>
      <c r="SMB5" s="69"/>
      <c r="SMC5" s="69"/>
      <c r="SMD5" s="69"/>
      <c r="SME5" s="69"/>
      <c r="SMF5" s="69"/>
      <c r="SMG5" s="69"/>
      <c r="SMH5" s="69"/>
      <c r="SMI5" s="69"/>
      <c r="SMJ5" s="69"/>
      <c r="SMK5" s="69"/>
      <c r="SML5" s="69"/>
      <c r="SMM5" s="69"/>
      <c r="SMN5" s="69"/>
      <c r="SMO5" s="69"/>
      <c r="SMP5" s="69"/>
      <c r="SMQ5" s="69"/>
      <c r="SMR5" s="69"/>
      <c r="SMS5" s="69"/>
      <c r="SMT5" s="69"/>
      <c r="SMU5" s="69"/>
      <c r="SMV5" s="69"/>
      <c r="SMW5" s="69"/>
      <c r="SMX5" s="69"/>
      <c r="SMY5" s="69"/>
      <c r="SMZ5" s="69"/>
      <c r="SNA5" s="69"/>
      <c r="SNB5" s="69"/>
      <c r="SNC5" s="69"/>
      <c r="SND5" s="69"/>
      <c r="SNE5" s="69"/>
      <c r="SNF5" s="69"/>
      <c r="SNG5" s="69"/>
      <c r="SNH5" s="69"/>
      <c r="SNI5" s="69"/>
      <c r="SNJ5" s="69"/>
      <c r="SNK5" s="69"/>
      <c r="SNL5" s="69"/>
      <c r="SNM5" s="69"/>
      <c r="SNN5" s="69"/>
      <c r="SNO5" s="69"/>
      <c r="SNP5" s="69"/>
      <c r="SNQ5" s="69"/>
      <c r="SNR5" s="69"/>
      <c r="SNS5" s="69"/>
      <c r="SNT5" s="69"/>
      <c r="SNU5" s="69"/>
      <c r="SNV5" s="69"/>
      <c r="SNW5" s="69"/>
      <c r="SNX5" s="69"/>
      <c r="SNY5" s="69"/>
      <c r="SNZ5" s="69"/>
      <c r="SOA5" s="69"/>
      <c r="SOB5" s="69"/>
      <c r="SOC5" s="69"/>
      <c r="SOD5" s="69"/>
      <c r="SOE5" s="69"/>
      <c r="SOF5" s="69"/>
      <c r="SOG5" s="69"/>
      <c r="SOH5" s="69"/>
      <c r="SOI5" s="69"/>
      <c r="SOJ5" s="69"/>
      <c r="SOK5" s="69"/>
      <c r="SOL5" s="69"/>
      <c r="SOM5" s="69"/>
      <c r="SON5" s="69"/>
      <c r="SOO5" s="69"/>
      <c r="SOP5" s="69"/>
      <c r="SOQ5" s="69"/>
      <c r="SOR5" s="69"/>
      <c r="SOS5" s="69"/>
      <c r="SOT5" s="69"/>
      <c r="SOU5" s="69"/>
      <c r="SOV5" s="69"/>
      <c r="SOW5" s="69"/>
      <c r="SOX5" s="69"/>
      <c r="SOY5" s="69"/>
      <c r="SOZ5" s="69"/>
      <c r="SPA5" s="69"/>
      <c r="SPB5" s="69"/>
      <c r="SPC5" s="69"/>
      <c r="SPD5" s="69"/>
      <c r="SPE5" s="69"/>
      <c r="SPF5" s="69"/>
      <c r="SPG5" s="69"/>
      <c r="SPH5" s="69"/>
      <c r="SPI5" s="69"/>
      <c r="SPJ5" s="69"/>
      <c r="SPK5" s="69"/>
      <c r="SPL5" s="69"/>
      <c r="SPM5" s="69"/>
      <c r="SPN5" s="69"/>
      <c r="SPO5" s="69"/>
      <c r="SPP5" s="69"/>
      <c r="SPQ5" s="69"/>
      <c r="SPR5" s="69"/>
      <c r="SPS5" s="69"/>
      <c r="SPT5" s="69"/>
      <c r="SPU5" s="69"/>
      <c r="SPV5" s="69"/>
      <c r="SPW5" s="69"/>
      <c r="SPX5" s="69"/>
      <c r="SPY5" s="69"/>
      <c r="SPZ5" s="69"/>
      <c r="SQA5" s="69"/>
      <c r="SQB5" s="69"/>
      <c r="SQC5" s="69"/>
      <c r="SQD5" s="69"/>
      <c r="SQE5" s="69"/>
      <c r="SQF5" s="69"/>
      <c r="SQG5" s="69"/>
      <c r="SQH5" s="69"/>
      <c r="SQI5" s="69"/>
      <c r="SQJ5" s="69"/>
      <c r="SQK5" s="69"/>
      <c r="SQL5" s="69"/>
      <c r="SQM5" s="69"/>
      <c r="SQN5" s="69"/>
      <c r="SQO5" s="69"/>
      <c r="SQP5" s="69"/>
      <c r="SQQ5" s="69"/>
      <c r="SQR5" s="69"/>
      <c r="SQS5" s="69"/>
      <c r="SQT5" s="69"/>
      <c r="SQU5" s="69"/>
      <c r="SQV5" s="69"/>
      <c r="SQW5" s="69"/>
      <c r="SQX5" s="69"/>
      <c r="SQY5" s="69"/>
      <c r="SQZ5" s="69"/>
      <c r="SRA5" s="69"/>
      <c r="SRB5" s="69"/>
      <c r="SRC5" s="69"/>
      <c r="SRD5" s="69"/>
      <c r="SRE5" s="69"/>
      <c r="SRF5" s="69"/>
      <c r="SRG5" s="69"/>
      <c r="SRH5" s="69"/>
      <c r="SRI5" s="69"/>
      <c r="SRJ5" s="69"/>
      <c r="SRK5" s="69"/>
      <c r="SRL5" s="69"/>
      <c r="SRM5" s="69"/>
      <c r="SRN5" s="69"/>
      <c r="SRO5" s="69"/>
      <c r="SRP5" s="69"/>
      <c r="SRQ5" s="69"/>
      <c r="SRR5" s="69"/>
      <c r="SRS5" s="69"/>
      <c r="SRT5" s="69"/>
      <c r="SRU5" s="69"/>
      <c r="SRV5" s="69"/>
      <c r="SRW5" s="69"/>
      <c r="SRX5" s="69"/>
      <c r="SRY5" s="69"/>
      <c r="SRZ5" s="69"/>
      <c r="SSA5" s="69"/>
      <c r="SSB5" s="69"/>
      <c r="SSC5" s="69"/>
      <c r="SSD5" s="69"/>
      <c r="SSE5" s="69"/>
      <c r="SSF5" s="69"/>
      <c r="SSG5" s="69"/>
      <c r="SSH5" s="69"/>
      <c r="SSI5" s="69"/>
      <c r="SSJ5" s="69"/>
      <c r="SSK5" s="69"/>
      <c r="SSL5" s="69"/>
      <c r="SSM5" s="69"/>
      <c r="SSN5" s="69"/>
      <c r="SSO5" s="69"/>
      <c r="SSP5" s="69"/>
      <c r="SSQ5" s="69"/>
      <c r="SSR5" s="69"/>
      <c r="SSS5" s="69"/>
      <c r="SST5" s="69"/>
      <c r="SSU5" s="69"/>
      <c r="SSV5" s="69"/>
      <c r="SSW5" s="69"/>
      <c r="SSX5" s="69"/>
      <c r="SSY5" s="69"/>
      <c r="SSZ5" s="69"/>
      <c r="STA5" s="69"/>
      <c r="STB5" s="69"/>
      <c r="STC5" s="69"/>
      <c r="STD5" s="69"/>
      <c r="STE5" s="69"/>
      <c r="STF5" s="69"/>
      <c r="STG5" s="69"/>
      <c r="STH5" s="69"/>
      <c r="STI5" s="69"/>
      <c r="STJ5" s="69"/>
      <c r="STK5" s="69"/>
      <c r="STL5" s="69"/>
      <c r="STM5" s="69"/>
      <c r="STN5" s="69"/>
      <c r="STO5" s="69"/>
      <c r="STP5" s="69"/>
      <c r="STQ5" s="69"/>
      <c r="STR5" s="69"/>
      <c r="STS5" s="69"/>
      <c r="STT5" s="69"/>
      <c r="STU5" s="69"/>
      <c r="STV5" s="69"/>
      <c r="STW5" s="69"/>
      <c r="STX5" s="69"/>
      <c r="STY5" s="69"/>
      <c r="STZ5" s="69"/>
      <c r="SUA5" s="69"/>
      <c r="SUB5" s="69"/>
      <c r="SUC5" s="69"/>
      <c r="SUD5" s="69"/>
      <c r="SUE5" s="69"/>
      <c r="SUF5" s="69"/>
      <c r="SUG5" s="69"/>
      <c r="SUH5" s="69"/>
      <c r="SUI5" s="69"/>
      <c r="SUJ5" s="69"/>
      <c r="SUK5" s="69"/>
      <c r="SUL5" s="69"/>
      <c r="SUM5" s="69"/>
      <c r="SUN5" s="69"/>
      <c r="SUO5" s="69"/>
      <c r="SUP5" s="69"/>
      <c r="SUQ5" s="69"/>
      <c r="SUR5" s="69"/>
      <c r="SUS5" s="69"/>
      <c r="SUT5" s="69"/>
      <c r="SUU5" s="69"/>
      <c r="SUV5" s="69"/>
      <c r="SUW5" s="69"/>
      <c r="SUX5" s="69"/>
      <c r="SUY5" s="69"/>
      <c r="SUZ5" s="69"/>
      <c r="SVA5" s="69"/>
      <c r="SVB5" s="69"/>
      <c r="SVC5" s="69"/>
      <c r="SVD5" s="69"/>
      <c r="SVE5" s="69"/>
      <c r="SVF5" s="69"/>
      <c r="SVG5" s="69"/>
      <c r="SVH5" s="69"/>
      <c r="SVI5" s="69"/>
      <c r="SVJ5" s="69"/>
      <c r="SVK5" s="69"/>
      <c r="SVL5" s="69"/>
      <c r="SVM5" s="69"/>
      <c r="SVN5" s="69"/>
      <c r="SVO5" s="69"/>
      <c r="SVP5" s="69"/>
      <c r="SVQ5" s="69"/>
      <c r="SVR5" s="69"/>
      <c r="SVS5" s="69"/>
      <c r="SVT5" s="69"/>
      <c r="SVU5" s="69"/>
      <c r="SVV5" s="69"/>
      <c r="SVW5" s="69"/>
      <c r="SVX5" s="69"/>
      <c r="SVY5" s="69"/>
      <c r="SVZ5" s="69"/>
      <c r="SWA5" s="69"/>
      <c r="SWB5" s="69"/>
      <c r="SWC5" s="69"/>
      <c r="SWD5" s="69"/>
      <c r="SWE5" s="69"/>
      <c r="SWF5" s="69"/>
      <c r="SWG5" s="69"/>
      <c r="SWH5" s="69"/>
      <c r="SWI5" s="69"/>
      <c r="SWJ5" s="69"/>
      <c r="SWK5" s="69"/>
      <c r="SWL5" s="69"/>
      <c r="SWM5" s="69"/>
      <c r="SWN5" s="69"/>
      <c r="SWO5" s="69"/>
      <c r="SWP5" s="69"/>
      <c r="SWQ5" s="69"/>
      <c r="SWR5" s="69"/>
      <c r="SWS5" s="69"/>
      <c r="SWT5" s="69"/>
      <c r="SWU5" s="69"/>
      <c r="SWV5" s="69"/>
      <c r="SWW5" s="69"/>
      <c r="SWX5" s="69"/>
      <c r="SWY5" s="69"/>
      <c r="SWZ5" s="69"/>
      <c r="SXA5" s="69"/>
      <c r="SXB5" s="69"/>
      <c r="SXC5" s="69"/>
      <c r="SXD5" s="69"/>
      <c r="SXE5" s="69"/>
      <c r="SXF5" s="69"/>
      <c r="SXG5" s="69"/>
      <c r="SXH5" s="69"/>
      <c r="SXI5" s="69"/>
      <c r="SXJ5" s="69"/>
      <c r="SXK5" s="69"/>
      <c r="SXL5" s="69"/>
      <c r="SXM5" s="69"/>
      <c r="SXN5" s="69"/>
      <c r="SXO5" s="69"/>
      <c r="SXP5" s="69"/>
      <c r="SXQ5" s="69"/>
      <c r="SXR5" s="69"/>
      <c r="SXS5" s="69"/>
      <c r="SXT5" s="69"/>
      <c r="SXU5" s="69"/>
      <c r="SXV5" s="69"/>
      <c r="SXW5" s="69"/>
      <c r="SXX5" s="69"/>
      <c r="SXY5" s="69"/>
      <c r="SXZ5" s="69"/>
      <c r="SYA5" s="69"/>
      <c r="SYB5" s="69"/>
      <c r="SYC5" s="69"/>
      <c r="SYD5" s="69"/>
      <c r="SYE5" s="69"/>
      <c r="SYF5" s="69"/>
      <c r="SYG5" s="69"/>
      <c r="SYH5" s="69"/>
      <c r="SYI5" s="69"/>
      <c r="SYJ5" s="69"/>
      <c r="SYK5" s="69"/>
      <c r="SYL5" s="69"/>
      <c r="SYM5" s="69"/>
      <c r="SYN5" s="69"/>
      <c r="SYO5" s="69"/>
      <c r="SYP5" s="69"/>
      <c r="SYQ5" s="69"/>
      <c r="SYR5" s="69"/>
      <c r="SYS5" s="69"/>
      <c r="SYT5" s="69"/>
      <c r="SYU5" s="69"/>
      <c r="SYV5" s="69"/>
      <c r="SYW5" s="69"/>
      <c r="SYX5" s="69"/>
      <c r="SYY5" s="69"/>
      <c r="SYZ5" s="69"/>
      <c r="SZA5" s="69"/>
      <c r="SZB5" s="69"/>
      <c r="SZC5" s="69"/>
      <c r="SZD5" s="69"/>
      <c r="SZE5" s="69"/>
      <c r="SZF5" s="69"/>
      <c r="SZG5" s="69"/>
      <c r="SZH5" s="69"/>
      <c r="SZI5" s="69"/>
      <c r="SZJ5" s="69"/>
      <c r="SZK5" s="69"/>
      <c r="SZL5" s="69"/>
      <c r="SZM5" s="69"/>
      <c r="SZN5" s="69"/>
      <c r="SZO5" s="69"/>
      <c r="SZP5" s="69"/>
      <c r="SZQ5" s="69"/>
      <c r="SZR5" s="69"/>
      <c r="SZS5" s="69"/>
      <c r="SZT5" s="69"/>
      <c r="SZU5" s="69"/>
      <c r="SZV5" s="69"/>
      <c r="SZW5" s="69"/>
      <c r="SZX5" s="69"/>
      <c r="SZY5" s="69"/>
      <c r="SZZ5" s="69"/>
      <c r="TAA5" s="69"/>
      <c r="TAB5" s="69"/>
      <c r="TAC5" s="69"/>
      <c r="TAD5" s="69"/>
      <c r="TAE5" s="69"/>
      <c r="TAF5" s="69"/>
      <c r="TAG5" s="69"/>
      <c r="TAH5" s="69"/>
      <c r="TAI5" s="69"/>
      <c r="TAJ5" s="69"/>
      <c r="TAK5" s="69"/>
      <c r="TAL5" s="69"/>
      <c r="TAM5" s="69"/>
      <c r="TAN5" s="69"/>
      <c r="TAO5" s="69"/>
      <c r="TAP5" s="69"/>
      <c r="TAQ5" s="69"/>
      <c r="TAR5" s="69"/>
      <c r="TAS5" s="69"/>
      <c r="TAT5" s="69"/>
      <c r="TAU5" s="69"/>
      <c r="TAV5" s="69"/>
      <c r="TAW5" s="69"/>
      <c r="TAX5" s="69"/>
      <c r="TAY5" s="69"/>
      <c r="TAZ5" s="69"/>
      <c r="TBA5" s="69"/>
      <c r="TBB5" s="69"/>
      <c r="TBC5" s="69"/>
      <c r="TBD5" s="69"/>
      <c r="TBE5" s="69"/>
      <c r="TBF5" s="69"/>
      <c r="TBG5" s="69"/>
      <c r="TBH5" s="69"/>
      <c r="TBI5" s="69"/>
      <c r="TBJ5" s="69"/>
      <c r="TBK5" s="69"/>
      <c r="TBL5" s="69"/>
      <c r="TBM5" s="69"/>
      <c r="TBN5" s="69"/>
      <c r="TBO5" s="69"/>
      <c r="TBP5" s="69"/>
      <c r="TBQ5" s="69"/>
      <c r="TBR5" s="69"/>
      <c r="TBS5" s="69"/>
      <c r="TBT5" s="69"/>
      <c r="TBU5" s="69"/>
      <c r="TBV5" s="69"/>
      <c r="TBW5" s="69"/>
      <c r="TBX5" s="69"/>
      <c r="TBY5" s="69"/>
      <c r="TBZ5" s="69"/>
      <c r="TCA5" s="69"/>
      <c r="TCB5" s="69"/>
      <c r="TCC5" s="69"/>
      <c r="TCD5" s="69"/>
      <c r="TCE5" s="69"/>
      <c r="TCF5" s="69"/>
      <c r="TCG5" s="69"/>
      <c r="TCH5" s="69"/>
      <c r="TCI5" s="69"/>
      <c r="TCJ5" s="69"/>
      <c r="TCK5" s="69"/>
      <c r="TCL5" s="69"/>
      <c r="TCM5" s="69"/>
      <c r="TCN5" s="69"/>
      <c r="TCO5" s="69"/>
      <c r="TCP5" s="69"/>
      <c r="TCQ5" s="69"/>
      <c r="TCR5" s="69"/>
      <c r="TCS5" s="69"/>
      <c r="TCT5" s="69"/>
      <c r="TCU5" s="69"/>
      <c r="TCV5" s="69"/>
      <c r="TCW5" s="69"/>
      <c r="TCX5" s="69"/>
      <c r="TCY5" s="69"/>
      <c r="TCZ5" s="69"/>
      <c r="TDA5" s="69"/>
      <c r="TDB5" s="69"/>
      <c r="TDC5" s="69"/>
      <c r="TDD5" s="69"/>
      <c r="TDE5" s="69"/>
      <c r="TDF5" s="69"/>
      <c r="TDG5" s="69"/>
      <c r="TDH5" s="69"/>
      <c r="TDI5" s="69"/>
      <c r="TDJ5" s="69"/>
      <c r="TDK5" s="69"/>
      <c r="TDL5" s="69"/>
      <c r="TDM5" s="69"/>
      <c r="TDN5" s="69"/>
      <c r="TDO5" s="69"/>
      <c r="TDP5" s="69"/>
      <c r="TDQ5" s="69"/>
      <c r="TDR5" s="69"/>
      <c r="TDS5" s="69"/>
      <c r="TDT5" s="69"/>
      <c r="TDU5" s="69"/>
      <c r="TDV5" s="69"/>
      <c r="TDW5" s="69"/>
      <c r="TDX5" s="69"/>
      <c r="TDY5" s="69"/>
      <c r="TDZ5" s="69"/>
      <c r="TEA5" s="69"/>
      <c r="TEB5" s="69"/>
      <c r="TEC5" s="69"/>
      <c r="TED5" s="69"/>
      <c r="TEE5" s="69"/>
      <c r="TEF5" s="69"/>
      <c r="TEG5" s="69"/>
      <c r="TEH5" s="69"/>
      <c r="TEI5" s="69"/>
      <c r="TEJ5" s="69"/>
      <c r="TEK5" s="69"/>
      <c r="TEL5" s="69"/>
      <c r="TEM5" s="69"/>
      <c r="TEN5" s="69"/>
      <c r="TEO5" s="69"/>
      <c r="TEP5" s="69"/>
      <c r="TEQ5" s="69"/>
      <c r="TER5" s="69"/>
      <c r="TES5" s="69"/>
      <c r="TET5" s="69"/>
      <c r="TEU5" s="69"/>
      <c r="TEV5" s="69"/>
      <c r="TEW5" s="69"/>
      <c r="TEX5" s="69"/>
      <c r="TEY5" s="69"/>
      <c r="TEZ5" s="69"/>
      <c r="TFA5" s="69"/>
      <c r="TFB5" s="69"/>
      <c r="TFC5" s="69"/>
      <c r="TFD5" s="69"/>
      <c r="TFE5" s="69"/>
      <c r="TFF5" s="69"/>
      <c r="TFG5" s="69"/>
      <c r="TFH5" s="69"/>
      <c r="TFI5" s="69"/>
      <c r="TFJ5" s="69"/>
      <c r="TFK5" s="69"/>
      <c r="TFL5" s="69"/>
      <c r="TFM5" s="69"/>
      <c r="TFN5" s="69"/>
      <c r="TFO5" s="69"/>
      <c r="TFP5" s="69"/>
      <c r="TFQ5" s="69"/>
      <c r="TFR5" s="69"/>
      <c r="TFS5" s="69"/>
      <c r="TFT5" s="69"/>
      <c r="TFU5" s="69"/>
      <c r="TFV5" s="69"/>
      <c r="TFW5" s="69"/>
      <c r="TFX5" s="69"/>
      <c r="TFY5" s="69"/>
      <c r="TFZ5" s="69"/>
      <c r="TGA5" s="69"/>
      <c r="TGB5" s="69"/>
      <c r="TGC5" s="69"/>
      <c r="TGD5" s="69"/>
      <c r="TGE5" s="69"/>
      <c r="TGF5" s="69"/>
      <c r="TGG5" s="69"/>
      <c r="TGH5" s="69"/>
      <c r="TGI5" s="69"/>
      <c r="TGJ5" s="69"/>
      <c r="TGK5" s="69"/>
      <c r="TGL5" s="69"/>
      <c r="TGM5" s="69"/>
      <c r="TGN5" s="69"/>
      <c r="TGO5" s="69"/>
      <c r="TGP5" s="69"/>
      <c r="TGQ5" s="69"/>
      <c r="TGR5" s="69"/>
      <c r="TGS5" s="69"/>
      <c r="TGT5" s="69"/>
      <c r="TGU5" s="69"/>
      <c r="TGV5" s="69"/>
      <c r="TGW5" s="69"/>
      <c r="TGX5" s="69"/>
      <c r="TGY5" s="69"/>
      <c r="TGZ5" s="69"/>
      <c r="THA5" s="69"/>
      <c r="THB5" s="69"/>
      <c r="THC5" s="69"/>
      <c r="THD5" s="69"/>
      <c r="THE5" s="69"/>
      <c r="THF5" s="69"/>
      <c r="THG5" s="69"/>
      <c r="THH5" s="69"/>
      <c r="THI5" s="69"/>
      <c r="THJ5" s="69"/>
      <c r="THK5" s="69"/>
      <c r="THL5" s="69"/>
      <c r="THM5" s="69"/>
      <c r="THN5" s="69"/>
      <c r="THO5" s="69"/>
      <c r="THP5" s="69"/>
      <c r="THQ5" s="69"/>
      <c r="THR5" s="69"/>
      <c r="THS5" s="69"/>
      <c r="THT5" s="69"/>
      <c r="THU5" s="69"/>
      <c r="THV5" s="69"/>
      <c r="THW5" s="69"/>
      <c r="THX5" s="69"/>
      <c r="THY5" s="69"/>
      <c r="THZ5" s="69"/>
      <c r="TIA5" s="69"/>
      <c r="TIB5" s="69"/>
      <c r="TIC5" s="69"/>
      <c r="TID5" s="69"/>
      <c r="TIE5" s="69"/>
      <c r="TIF5" s="69"/>
      <c r="TIG5" s="69"/>
      <c r="TIH5" s="69"/>
      <c r="TII5" s="69"/>
      <c r="TIJ5" s="69"/>
      <c r="TIK5" s="69"/>
      <c r="TIL5" s="69"/>
      <c r="TIM5" s="69"/>
      <c r="TIN5" s="69"/>
      <c r="TIO5" s="69"/>
      <c r="TIP5" s="69"/>
      <c r="TIQ5" s="69"/>
      <c r="TIR5" s="69"/>
      <c r="TIS5" s="69"/>
      <c r="TIT5" s="69"/>
      <c r="TIU5" s="69"/>
      <c r="TIV5" s="69"/>
      <c r="TIW5" s="69"/>
      <c r="TIX5" s="69"/>
      <c r="TIY5" s="69"/>
      <c r="TIZ5" s="69"/>
      <c r="TJA5" s="69"/>
      <c r="TJB5" s="69"/>
      <c r="TJC5" s="69"/>
      <c r="TJD5" s="69"/>
      <c r="TJE5" s="69"/>
      <c r="TJF5" s="69"/>
      <c r="TJG5" s="69"/>
      <c r="TJH5" s="69"/>
      <c r="TJI5" s="69"/>
      <c r="TJJ5" s="69"/>
      <c r="TJK5" s="69"/>
      <c r="TJL5" s="69"/>
      <c r="TJM5" s="69"/>
      <c r="TJN5" s="69"/>
      <c r="TJO5" s="69"/>
      <c r="TJP5" s="69"/>
      <c r="TJQ5" s="69"/>
      <c r="TJR5" s="69"/>
      <c r="TJS5" s="69"/>
      <c r="TJT5" s="69"/>
      <c r="TJU5" s="69"/>
      <c r="TJV5" s="69"/>
      <c r="TJW5" s="69"/>
      <c r="TJX5" s="69"/>
      <c r="TJY5" s="69"/>
      <c r="TJZ5" s="69"/>
      <c r="TKA5" s="69"/>
      <c r="TKB5" s="69"/>
      <c r="TKC5" s="69"/>
      <c r="TKD5" s="69"/>
      <c r="TKE5" s="69"/>
      <c r="TKF5" s="69"/>
      <c r="TKG5" s="69"/>
      <c r="TKH5" s="69"/>
      <c r="TKI5" s="69"/>
      <c r="TKJ5" s="69"/>
      <c r="TKK5" s="69"/>
      <c r="TKL5" s="69"/>
      <c r="TKM5" s="69"/>
      <c r="TKN5" s="69"/>
      <c r="TKO5" s="69"/>
      <c r="TKP5" s="69"/>
      <c r="TKQ5" s="69"/>
      <c r="TKR5" s="69"/>
      <c r="TKS5" s="69"/>
      <c r="TKT5" s="69"/>
      <c r="TKU5" s="69"/>
      <c r="TKV5" s="69"/>
      <c r="TKW5" s="69"/>
      <c r="TKX5" s="69"/>
      <c r="TKY5" s="69"/>
      <c r="TKZ5" s="69"/>
      <c r="TLA5" s="69"/>
      <c r="TLB5" s="69"/>
      <c r="TLC5" s="69"/>
      <c r="TLD5" s="69"/>
      <c r="TLE5" s="69"/>
      <c r="TLF5" s="69"/>
      <c r="TLG5" s="69"/>
      <c r="TLH5" s="69"/>
      <c r="TLI5" s="69"/>
      <c r="TLJ5" s="69"/>
      <c r="TLK5" s="69"/>
      <c r="TLL5" s="69"/>
      <c r="TLM5" s="69"/>
      <c r="TLN5" s="69"/>
      <c r="TLO5" s="69"/>
      <c r="TLP5" s="69"/>
      <c r="TLQ5" s="69"/>
      <c r="TLR5" s="69"/>
      <c r="TLS5" s="69"/>
      <c r="TLT5" s="69"/>
      <c r="TLU5" s="69"/>
      <c r="TLV5" s="69"/>
      <c r="TLW5" s="69"/>
      <c r="TLX5" s="69"/>
      <c r="TLY5" s="69"/>
      <c r="TLZ5" s="69"/>
      <c r="TMA5" s="69"/>
      <c r="TMB5" s="69"/>
      <c r="TMC5" s="69"/>
      <c r="TMD5" s="69"/>
      <c r="TME5" s="69"/>
      <c r="TMF5" s="69"/>
      <c r="TMG5" s="69"/>
      <c r="TMH5" s="69"/>
      <c r="TMI5" s="69"/>
      <c r="TMJ5" s="69"/>
      <c r="TMK5" s="69"/>
      <c r="TML5" s="69"/>
      <c r="TMM5" s="69"/>
      <c r="TMN5" s="69"/>
      <c r="TMO5" s="69"/>
      <c r="TMP5" s="69"/>
      <c r="TMQ5" s="69"/>
      <c r="TMR5" s="69"/>
      <c r="TMS5" s="69"/>
      <c r="TMT5" s="69"/>
      <c r="TMU5" s="69"/>
      <c r="TMV5" s="69"/>
      <c r="TMW5" s="69"/>
      <c r="TMX5" s="69"/>
      <c r="TMY5" s="69"/>
      <c r="TMZ5" s="69"/>
      <c r="TNA5" s="69"/>
      <c r="TNB5" s="69"/>
      <c r="TNC5" s="69"/>
      <c r="TND5" s="69"/>
      <c r="TNE5" s="69"/>
      <c r="TNF5" s="69"/>
      <c r="TNG5" s="69"/>
      <c r="TNH5" s="69"/>
      <c r="TNI5" s="69"/>
      <c r="TNJ5" s="69"/>
      <c r="TNK5" s="69"/>
      <c r="TNL5" s="69"/>
      <c r="TNM5" s="69"/>
      <c r="TNN5" s="69"/>
      <c r="TNO5" s="69"/>
      <c r="TNP5" s="69"/>
      <c r="TNQ5" s="69"/>
      <c r="TNR5" s="69"/>
      <c r="TNS5" s="69"/>
      <c r="TNT5" s="69"/>
      <c r="TNU5" s="69"/>
      <c r="TNV5" s="69"/>
      <c r="TNW5" s="69"/>
      <c r="TNX5" s="69"/>
      <c r="TNY5" s="69"/>
      <c r="TNZ5" s="69"/>
      <c r="TOA5" s="69"/>
      <c r="TOB5" s="69"/>
      <c r="TOC5" s="69"/>
      <c r="TOD5" s="69"/>
      <c r="TOE5" s="69"/>
      <c r="TOF5" s="69"/>
      <c r="TOG5" s="69"/>
      <c r="TOH5" s="69"/>
      <c r="TOI5" s="69"/>
      <c r="TOJ5" s="69"/>
      <c r="TOK5" s="69"/>
      <c r="TOL5" s="69"/>
      <c r="TOM5" s="69"/>
      <c r="TON5" s="69"/>
      <c r="TOO5" s="69"/>
      <c r="TOP5" s="69"/>
      <c r="TOQ5" s="69"/>
      <c r="TOR5" s="69"/>
      <c r="TOS5" s="69"/>
      <c r="TOT5" s="69"/>
      <c r="TOU5" s="69"/>
      <c r="TOV5" s="69"/>
      <c r="TOW5" s="69"/>
      <c r="TOX5" s="69"/>
      <c r="TOY5" s="69"/>
      <c r="TOZ5" s="69"/>
      <c r="TPA5" s="69"/>
      <c r="TPB5" s="69"/>
      <c r="TPC5" s="69"/>
      <c r="TPD5" s="69"/>
      <c r="TPE5" s="69"/>
      <c r="TPF5" s="69"/>
      <c r="TPG5" s="69"/>
      <c r="TPH5" s="69"/>
      <c r="TPI5" s="69"/>
      <c r="TPJ5" s="69"/>
      <c r="TPK5" s="69"/>
      <c r="TPL5" s="69"/>
      <c r="TPM5" s="69"/>
      <c r="TPN5" s="69"/>
      <c r="TPO5" s="69"/>
      <c r="TPP5" s="69"/>
      <c r="TPQ5" s="69"/>
      <c r="TPR5" s="69"/>
      <c r="TPS5" s="69"/>
      <c r="TPT5" s="69"/>
      <c r="TPU5" s="69"/>
      <c r="TPV5" s="69"/>
      <c r="TPW5" s="69"/>
      <c r="TPX5" s="69"/>
      <c r="TPY5" s="69"/>
      <c r="TPZ5" s="69"/>
      <c r="TQA5" s="69"/>
      <c r="TQB5" s="69"/>
      <c r="TQC5" s="69"/>
      <c r="TQD5" s="69"/>
      <c r="TQE5" s="69"/>
      <c r="TQF5" s="69"/>
      <c r="TQG5" s="69"/>
      <c r="TQH5" s="69"/>
      <c r="TQI5" s="69"/>
      <c r="TQJ5" s="69"/>
      <c r="TQK5" s="69"/>
      <c r="TQL5" s="69"/>
      <c r="TQM5" s="69"/>
      <c r="TQN5" s="69"/>
      <c r="TQO5" s="69"/>
      <c r="TQP5" s="69"/>
      <c r="TQQ5" s="69"/>
      <c r="TQR5" s="69"/>
      <c r="TQS5" s="69"/>
      <c r="TQT5" s="69"/>
      <c r="TQU5" s="69"/>
      <c r="TQV5" s="69"/>
      <c r="TQW5" s="69"/>
      <c r="TQX5" s="69"/>
      <c r="TQY5" s="69"/>
      <c r="TQZ5" s="69"/>
      <c r="TRA5" s="69"/>
      <c r="TRB5" s="69"/>
      <c r="TRC5" s="69"/>
      <c r="TRD5" s="69"/>
      <c r="TRE5" s="69"/>
      <c r="TRF5" s="69"/>
      <c r="TRG5" s="69"/>
      <c r="TRH5" s="69"/>
      <c r="TRI5" s="69"/>
      <c r="TRJ5" s="69"/>
      <c r="TRK5" s="69"/>
      <c r="TRL5" s="69"/>
      <c r="TRM5" s="69"/>
      <c r="TRN5" s="69"/>
      <c r="TRO5" s="69"/>
      <c r="TRP5" s="69"/>
      <c r="TRQ5" s="69"/>
      <c r="TRR5" s="69"/>
      <c r="TRS5" s="69"/>
      <c r="TRT5" s="69"/>
      <c r="TRU5" s="69"/>
      <c r="TRV5" s="69"/>
      <c r="TRW5" s="69"/>
      <c r="TRX5" s="69"/>
      <c r="TRY5" s="69"/>
      <c r="TRZ5" s="69"/>
      <c r="TSA5" s="69"/>
      <c r="TSB5" s="69"/>
      <c r="TSC5" s="69"/>
      <c r="TSD5" s="69"/>
      <c r="TSE5" s="69"/>
      <c r="TSF5" s="69"/>
      <c r="TSG5" s="69"/>
      <c r="TSH5" s="69"/>
      <c r="TSI5" s="69"/>
      <c r="TSJ5" s="69"/>
      <c r="TSK5" s="69"/>
      <c r="TSL5" s="69"/>
      <c r="TSM5" s="69"/>
      <c r="TSN5" s="69"/>
      <c r="TSO5" s="69"/>
      <c r="TSP5" s="69"/>
      <c r="TSQ5" s="69"/>
      <c r="TSR5" s="69"/>
      <c r="TSS5" s="69"/>
      <c r="TST5" s="69"/>
      <c r="TSU5" s="69"/>
      <c r="TSV5" s="69"/>
      <c r="TSW5" s="69"/>
      <c r="TSX5" s="69"/>
      <c r="TSY5" s="69"/>
      <c r="TSZ5" s="69"/>
      <c r="TTA5" s="69"/>
      <c r="TTB5" s="69"/>
      <c r="TTC5" s="69"/>
      <c r="TTD5" s="69"/>
      <c r="TTE5" s="69"/>
      <c r="TTF5" s="69"/>
      <c r="TTG5" s="69"/>
      <c r="TTH5" s="69"/>
      <c r="TTI5" s="69"/>
      <c r="TTJ5" s="69"/>
      <c r="TTK5" s="69"/>
      <c r="TTL5" s="69"/>
      <c r="TTM5" s="69"/>
      <c r="TTN5" s="69"/>
      <c r="TTO5" s="69"/>
      <c r="TTP5" s="69"/>
      <c r="TTQ5" s="69"/>
      <c r="TTR5" s="69"/>
      <c r="TTS5" s="69"/>
      <c r="TTT5" s="69"/>
      <c r="TTU5" s="69"/>
      <c r="TTV5" s="69"/>
      <c r="TTW5" s="69"/>
      <c r="TTX5" s="69"/>
      <c r="TTY5" s="69"/>
      <c r="TTZ5" s="69"/>
      <c r="TUA5" s="69"/>
      <c r="TUB5" s="69"/>
      <c r="TUC5" s="69"/>
      <c r="TUD5" s="69"/>
      <c r="TUE5" s="69"/>
      <c r="TUF5" s="69"/>
      <c r="TUG5" s="69"/>
      <c r="TUH5" s="69"/>
      <c r="TUI5" s="69"/>
      <c r="TUJ5" s="69"/>
      <c r="TUK5" s="69"/>
      <c r="TUL5" s="69"/>
      <c r="TUM5" s="69"/>
      <c r="TUN5" s="69"/>
      <c r="TUO5" s="69"/>
      <c r="TUP5" s="69"/>
      <c r="TUQ5" s="69"/>
      <c r="TUR5" s="69"/>
      <c r="TUS5" s="69"/>
      <c r="TUT5" s="69"/>
      <c r="TUU5" s="69"/>
      <c r="TUV5" s="69"/>
      <c r="TUW5" s="69"/>
      <c r="TUX5" s="69"/>
      <c r="TUY5" s="69"/>
      <c r="TUZ5" s="69"/>
      <c r="TVA5" s="69"/>
      <c r="TVB5" s="69"/>
      <c r="TVC5" s="69"/>
      <c r="TVD5" s="69"/>
      <c r="TVE5" s="69"/>
      <c r="TVF5" s="69"/>
      <c r="TVG5" s="69"/>
      <c r="TVH5" s="69"/>
      <c r="TVI5" s="69"/>
      <c r="TVJ5" s="69"/>
      <c r="TVK5" s="69"/>
      <c r="TVL5" s="69"/>
      <c r="TVM5" s="69"/>
      <c r="TVN5" s="69"/>
      <c r="TVO5" s="69"/>
      <c r="TVP5" s="69"/>
      <c r="TVQ5" s="69"/>
      <c r="TVR5" s="69"/>
      <c r="TVS5" s="69"/>
      <c r="TVT5" s="69"/>
      <c r="TVU5" s="69"/>
      <c r="TVV5" s="69"/>
      <c r="TVW5" s="69"/>
      <c r="TVX5" s="69"/>
      <c r="TVY5" s="69"/>
      <c r="TVZ5" s="69"/>
      <c r="TWA5" s="69"/>
      <c r="TWB5" s="69"/>
      <c r="TWC5" s="69"/>
      <c r="TWD5" s="69"/>
      <c r="TWE5" s="69"/>
      <c r="TWF5" s="69"/>
      <c r="TWG5" s="69"/>
      <c r="TWH5" s="69"/>
      <c r="TWI5" s="69"/>
      <c r="TWJ5" s="69"/>
      <c r="TWK5" s="69"/>
      <c r="TWL5" s="69"/>
      <c r="TWM5" s="69"/>
      <c r="TWN5" s="69"/>
      <c r="TWO5" s="69"/>
      <c r="TWP5" s="69"/>
      <c r="TWQ5" s="69"/>
      <c r="TWR5" s="69"/>
      <c r="TWS5" s="69"/>
      <c r="TWT5" s="69"/>
      <c r="TWU5" s="69"/>
      <c r="TWV5" s="69"/>
      <c r="TWW5" s="69"/>
      <c r="TWX5" s="69"/>
      <c r="TWY5" s="69"/>
      <c r="TWZ5" s="69"/>
      <c r="TXA5" s="69"/>
      <c r="TXB5" s="69"/>
      <c r="TXC5" s="69"/>
      <c r="TXD5" s="69"/>
      <c r="TXE5" s="69"/>
      <c r="TXF5" s="69"/>
      <c r="TXG5" s="69"/>
      <c r="TXH5" s="69"/>
      <c r="TXI5" s="69"/>
      <c r="TXJ5" s="69"/>
      <c r="TXK5" s="69"/>
      <c r="TXL5" s="69"/>
      <c r="TXM5" s="69"/>
      <c r="TXN5" s="69"/>
      <c r="TXO5" s="69"/>
      <c r="TXP5" s="69"/>
      <c r="TXQ5" s="69"/>
      <c r="TXR5" s="69"/>
      <c r="TXS5" s="69"/>
      <c r="TXT5" s="69"/>
      <c r="TXU5" s="69"/>
      <c r="TXV5" s="69"/>
      <c r="TXW5" s="69"/>
      <c r="TXX5" s="69"/>
      <c r="TXY5" s="69"/>
      <c r="TXZ5" s="69"/>
      <c r="TYA5" s="69"/>
      <c r="TYB5" s="69"/>
      <c r="TYC5" s="69"/>
      <c r="TYD5" s="69"/>
      <c r="TYE5" s="69"/>
      <c r="TYF5" s="69"/>
      <c r="TYG5" s="69"/>
      <c r="TYH5" s="69"/>
      <c r="TYI5" s="69"/>
      <c r="TYJ5" s="69"/>
      <c r="TYK5" s="69"/>
      <c r="TYL5" s="69"/>
      <c r="TYM5" s="69"/>
      <c r="TYN5" s="69"/>
      <c r="TYO5" s="69"/>
      <c r="TYP5" s="69"/>
      <c r="TYQ5" s="69"/>
      <c r="TYR5" s="69"/>
      <c r="TYS5" s="69"/>
      <c r="TYT5" s="69"/>
      <c r="TYU5" s="69"/>
      <c r="TYV5" s="69"/>
      <c r="TYW5" s="69"/>
      <c r="TYX5" s="69"/>
      <c r="TYY5" s="69"/>
      <c r="TYZ5" s="69"/>
      <c r="TZA5" s="69"/>
      <c r="TZB5" s="69"/>
      <c r="TZC5" s="69"/>
      <c r="TZD5" s="69"/>
      <c r="TZE5" s="69"/>
      <c r="TZF5" s="69"/>
      <c r="TZG5" s="69"/>
      <c r="TZH5" s="69"/>
      <c r="TZI5" s="69"/>
      <c r="TZJ5" s="69"/>
      <c r="TZK5" s="69"/>
      <c r="TZL5" s="69"/>
      <c r="TZM5" s="69"/>
      <c r="TZN5" s="69"/>
      <c r="TZO5" s="69"/>
      <c r="TZP5" s="69"/>
      <c r="TZQ5" s="69"/>
      <c r="TZR5" s="69"/>
      <c r="TZS5" s="69"/>
      <c r="TZT5" s="69"/>
      <c r="TZU5" s="69"/>
      <c r="TZV5" s="69"/>
      <c r="TZW5" s="69"/>
      <c r="TZX5" s="69"/>
      <c r="TZY5" s="69"/>
      <c r="TZZ5" s="69"/>
      <c r="UAA5" s="69"/>
      <c r="UAB5" s="69"/>
      <c r="UAC5" s="69"/>
      <c r="UAD5" s="69"/>
      <c r="UAE5" s="69"/>
      <c r="UAF5" s="69"/>
      <c r="UAG5" s="69"/>
      <c r="UAH5" s="69"/>
      <c r="UAI5" s="69"/>
      <c r="UAJ5" s="69"/>
      <c r="UAK5" s="69"/>
      <c r="UAL5" s="69"/>
      <c r="UAM5" s="69"/>
      <c r="UAN5" s="69"/>
      <c r="UAO5" s="69"/>
      <c r="UAP5" s="69"/>
      <c r="UAQ5" s="69"/>
      <c r="UAR5" s="69"/>
      <c r="UAS5" s="69"/>
      <c r="UAT5" s="69"/>
      <c r="UAU5" s="69"/>
      <c r="UAV5" s="69"/>
      <c r="UAW5" s="69"/>
      <c r="UAX5" s="69"/>
      <c r="UAY5" s="69"/>
      <c r="UAZ5" s="69"/>
      <c r="UBA5" s="69"/>
      <c r="UBB5" s="69"/>
      <c r="UBC5" s="69"/>
      <c r="UBD5" s="69"/>
      <c r="UBE5" s="69"/>
      <c r="UBF5" s="69"/>
      <c r="UBG5" s="69"/>
      <c r="UBH5" s="69"/>
      <c r="UBI5" s="69"/>
      <c r="UBJ5" s="69"/>
      <c r="UBK5" s="69"/>
      <c r="UBL5" s="69"/>
      <c r="UBM5" s="69"/>
      <c r="UBN5" s="69"/>
      <c r="UBO5" s="69"/>
      <c r="UBP5" s="69"/>
      <c r="UBQ5" s="69"/>
      <c r="UBR5" s="69"/>
      <c r="UBS5" s="69"/>
      <c r="UBT5" s="69"/>
      <c r="UBU5" s="69"/>
      <c r="UBV5" s="69"/>
      <c r="UBW5" s="69"/>
      <c r="UBX5" s="69"/>
      <c r="UBY5" s="69"/>
      <c r="UBZ5" s="69"/>
      <c r="UCA5" s="69"/>
      <c r="UCB5" s="69"/>
      <c r="UCC5" s="69"/>
      <c r="UCD5" s="69"/>
      <c r="UCE5" s="69"/>
      <c r="UCF5" s="69"/>
      <c r="UCG5" s="69"/>
      <c r="UCH5" s="69"/>
      <c r="UCI5" s="69"/>
      <c r="UCJ5" s="69"/>
      <c r="UCK5" s="69"/>
      <c r="UCL5" s="69"/>
      <c r="UCM5" s="69"/>
      <c r="UCN5" s="69"/>
      <c r="UCO5" s="69"/>
      <c r="UCP5" s="69"/>
      <c r="UCQ5" s="69"/>
      <c r="UCR5" s="69"/>
      <c r="UCS5" s="69"/>
      <c r="UCT5" s="69"/>
      <c r="UCU5" s="69"/>
      <c r="UCV5" s="69"/>
      <c r="UCW5" s="69"/>
      <c r="UCX5" s="69"/>
      <c r="UCY5" s="69"/>
      <c r="UCZ5" s="69"/>
      <c r="UDA5" s="69"/>
      <c r="UDB5" s="69"/>
      <c r="UDC5" s="69"/>
      <c r="UDD5" s="69"/>
      <c r="UDE5" s="69"/>
      <c r="UDF5" s="69"/>
      <c r="UDG5" s="69"/>
      <c r="UDH5" s="69"/>
      <c r="UDI5" s="69"/>
      <c r="UDJ5" s="69"/>
      <c r="UDK5" s="69"/>
      <c r="UDL5" s="69"/>
      <c r="UDM5" s="69"/>
      <c r="UDN5" s="69"/>
      <c r="UDO5" s="69"/>
      <c r="UDP5" s="69"/>
      <c r="UDQ5" s="69"/>
      <c r="UDR5" s="69"/>
      <c r="UDS5" s="69"/>
      <c r="UDT5" s="69"/>
      <c r="UDU5" s="69"/>
      <c r="UDV5" s="69"/>
      <c r="UDW5" s="69"/>
      <c r="UDX5" s="69"/>
      <c r="UDY5" s="69"/>
      <c r="UDZ5" s="69"/>
      <c r="UEA5" s="69"/>
      <c r="UEB5" s="69"/>
      <c r="UEC5" s="69"/>
      <c r="UED5" s="69"/>
      <c r="UEE5" s="69"/>
      <c r="UEF5" s="69"/>
      <c r="UEG5" s="69"/>
      <c r="UEH5" s="69"/>
      <c r="UEI5" s="69"/>
      <c r="UEJ5" s="69"/>
      <c r="UEK5" s="69"/>
      <c r="UEL5" s="69"/>
      <c r="UEM5" s="69"/>
      <c r="UEN5" s="69"/>
      <c r="UEO5" s="69"/>
      <c r="UEP5" s="69"/>
      <c r="UEQ5" s="69"/>
      <c r="UER5" s="69"/>
      <c r="UES5" s="69"/>
      <c r="UET5" s="69"/>
      <c r="UEU5" s="69"/>
      <c r="UEV5" s="69"/>
      <c r="UEW5" s="69"/>
      <c r="UEX5" s="69"/>
      <c r="UEY5" s="69"/>
      <c r="UEZ5" s="69"/>
      <c r="UFA5" s="69"/>
      <c r="UFB5" s="69"/>
      <c r="UFC5" s="69"/>
      <c r="UFD5" s="69"/>
      <c r="UFE5" s="69"/>
      <c r="UFF5" s="69"/>
      <c r="UFG5" s="69"/>
      <c r="UFH5" s="69"/>
      <c r="UFI5" s="69"/>
      <c r="UFJ5" s="69"/>
      <c r="UFK5" s="69"/>
      <c r="UFL5" s="69"/>
      <c r="UFM5" s="69"/>
      <c r="UFN5" s="69"/>
      <c r="UFO5" s="69"/>
      <c r="UFP5" s="69"/>
      <c r="UFQ5" s="69"/>
      <c r="UFR5" s="69"/>
      <c r="UFS5" s="69"/>
      <c r="UFT5" s="69"/>
      <c r="UFU5" s="69"/>
      <c r="UFV5" s="69"/>
      <c r="UFW5" s="69"/>
      <c r="UFX5" s="69"/>
      <c r="UFY5" s="69"/>
      <c r="UFZ5" s="69"/>
      <c r="UGA5" s="69"/>
      <c r="UGB5" s="69"/>
      <c r="UGC5" s="69"/>
      <c r="UGD5" s="69"/>
      <c r="UGE5" s="69"/>
      <c r="UGF5" s="69"/>
      <c r="UGG5" s="69"/>
      <c r="UGH5" s="69"/>
      <c r="UGI5" s="69"/>
      <c r="UGJ5" s="69"/>
      <c r="UGK5" s="69"/>
      <c r="UGL5" s="69"/>
      <c r="UGM5" s="69"/>
      <c r="UGN5" s="69"/>
      <c r="UGO5" s="69"/>
      <c r="UGP5" s="69"/>
      <c r="UGQ5" s="69"/>
      <c r="UGR5" s="69"/>
      <c r="UGS5" s="69"/>
      <c r="UGT5" s="69"/>
      <c r="UGU5" s="69"/>
      <c r="UGV5" s="69"/>
      <c r="UGW5" s="69"/>
      <c r="UGX5" s="69"/>
      <c r="UGY5" s="69"/>
      <c r="UGZ5" s="69"/>
      <c r="UHA5" s="69"/>
      <c r="UHB5" s="69"/>
      <c r="UHC5" s="69"/>
      <c r="UHD5" s="69"/>
      <c r="UHE5" s="69"/>
      <c r="UHF5" s="69"/>
      <c r="UHG5" s="69"/>
      <c r="UHH5" s="69"/>
      <c r="UHI5" s="69"/>
      <c r="UHJ5" s="69"/>
      <c r="UHK5" s="69"/>
      <c r="UHL5" s="69"/>
      <c r="UHM5" s="69"/>
      <c r="UHN5" s="69"/>
      <c r="UHO5" s="69"/>
      <c r="UHP5" s="69"/>
      <c r="UHQ5" s="69"/>
      <c r="UHR5" s="69"/>
      <c r="UHS5" s="69"/>
      <c r="UHT5" s="69"/>
      <c r="UHU5" s="69"/>
      <c r="UHV5" s="69"/>
      <c r="UHW5" s="69"/>
      <c r="UHX5" s="69"/>
      <c r="UHY5" s="69"/>
      <c r="UHZ5" s="69"/>
      <c r="UIA5" s="69"/>
      <c r="UIB5" s="69"/>
      <c r="UIC5" s="69"/>
      <c r="UID5" s="69"/>
      <c r="UIE5" s="69"/>
      <c r="UIF5" s="69"/>
      <c r="UIG5" s="69"/>
      <c r="UIH5" s="69"/>
      <c r="UII5" s="69"/>
      <c r="UIJ5" s="69"/>
      <c r="UIK5" s="69"/>
      <c r="UIL5" s="69"/>
      <c r="UIM5" s="69"/>
      <c r="UIN5" s="69"/>
      <c r="UIO5" s="69"/>
      <c r="UIP5" s="69"/>
      <c r="UIQ5" s="69"/>
      <c r="UIR5" s="69"/>
      <c r="UIS5" s="69"/>
      <c r="UIT5" s="69"/>
      <c r="UIU5" s="69"/>
      <c r="UIV5" s="69"/>
      <c r="UIW5" s="69"/>
      <c r="UIX5" s="69"/>
      <c r="UIY5" s="69"/>
      <c r="UIZ5" s="69"/>
      <c r="UJA5" s="69"/>
      <c r="UJB5" s="69"/>
      <c r="UJC5" s="69"/>
      <c r="UJD5" s="69"/>
      <c r="UJE5" s="69"/>
      <c r="UJF5" s="69"/>
      <c r="UJG5" s="69"/>
      <c r="UJH5" s="69"/>
      <c r="UJI5" s="69"/>
      <c r="UJJ5" s="69"/>
      <c r="UJK5" s="69"/>
      <c r="UJL5" s="69"/>
      <c r="UJM5" s="69"/>
      <c r="UJN5" s="69"/>
      <c r="UJO5" s="69"/>
      <c r="UJP5" s="69"/>
      <c r="UJQ5" s="69"/>
      <c r="UJR5" s="69"/>
      <c r="UJS5" s="69"/>
      <c r="UJT5" s="69"/>
      <c r="UJU5" s="69"/>
      <c r="UJV5" s="69"/>
      <c r="UJW5" s="69"/>
      <c r="UJX5" s="69"/>
      <c r="UJY5" s="69"/>
      <c r="UJZ5" s="69"/>
      <c r="UKA5" s="69"/>
      <c r="UKB5" s="69"/>
      <c r="UKC5" s="69"/>
      <c r="UKD5" s="69"/>
      <c r="UKE5" s="69"/>
      <c r="UKF5" s="69"/>
      <c r="UKG5" s="69"/>
      <c r="UKH5" s="69"/>
      <c r="UKI5" s="69"/>
      <c r="UKJ5" s="69"/>
      <c r="UKK5" s="69"/>
      <c r="UKL5" s="69"/>
      <c r="UKM5" s="69"/>
      <c r="UKN5" s="69"/>
      <c r="UKO5" s="69"/>
      <c r="UKP5" s="69"/>
      <c r="UKQ5" s="69"/>
      <c r="UKR5" s="69"/>
      <c r="UKS5" s="69"/>
      <c r="UKT5" s="69"/>
      <c r="UKU5" s="69"/>
      <c r="UKV5" s="69"/>
      <c r="UKW5" s="69"/>
      <c r="UKX5" s="69"/>
      <c r="UKY5" s="69"/>
      <c r="UKZ5" s="69"/>
      <c r="ULA5" s="69"/>
      <c r="ULB5" s="69"/>
      <c r="ULC5" s="69"/>
      <c r="ULD5" s="69"/>
      <c r="ULE5" s="69"/>
      <c r="ULF5" s="69"/>
      <c r="ULG5" s="69"/>
      <c r="ULH5" s="69"/>
      <c r="ULI5" s="69"/>
      <c r="ULJ5" s="69"/>
      <c r="ULK5" s="69"/>
      <c r="ULL5" s="69"/>
      <c r="ULM5" s="69"/>
      <c r="ULN5" s="69"/>
      <c r="ULO5" s="69"/>
      <c r="ULP5" s="69"/>
      <c r="ULQ5" s="69"/>
      <c r="ULR5" s="69"/>
      <c r="ULS5" s="69"/>
      <c r="ULT5" s="69"/>
      <c r="ULU5" s="69"/>
      <c r="ULV5" s="69"/>
      <c r="ULW5" s="69"/>
      <c r="ULX5" s="69"/>
      <c r="ULY5" s="69"/>
      <c r="ULZ5" s="69"/>
      <c r="UMA5" s="69"/>
      <c r="UMB5" s="69"/>
      <c r="UMC5" s="69"/>
      <c r="UMD5" s="69"/>
      <c r="UME5" s="69"/>
      <c r="UMF5" s="69"/>
      <c r="UMG5" s="69"/>
      <c r="UMH5" s="69"/>
      <c r="UMI5" s="69"/>
      <c r="UMJ5" s="69"/>
      <c r="UMK5" s="69"/>
      <c r="UML5" s="69"/>
      <c r="UMM5" s="69"/>
      <c r="UMN5" s="69"/>
      <c r="UMO5" s="69"/>
      <c r="UMP5" s="69"/>
      <c r="UMQ5" s="69"/>
      <c r="UMR5" s="69"/>
      <c r="UMS5" s="69"/>
      <c r="UMT5" s="69"/>
      <c r="UMU5" s="69"/>
      <c r="UMV5" s="69"/>
      <c r="UMW5" s="69"/>
      <c r="UMX5" s="69"/>
      <c r="UMY5" s="69"/>
      <c r="UMZ5" s="69"/>
      <c r="UNA5" s="69"/>
      <c r="UNB5" s="69"/>
      <c r="UNC5" s="69"/>
      <c r="UND5" s="69"/>
      <c r="UNE5" s="69"/>
      <c r="UNF5" s="69"/>
      <c r="UNG5" s="69"/>
      <c r="UNH5" s="69"/>
      <c r="UNI5" s="69"/>
      <c r="UNJ5" s="69"/>
      <c r="UNK5" s="69"/>
      <c r="UNL5" s="69"/>
      <c r="UNM5" s="69"/>
      <c r="UNN5" s="69"/>
      <c r="UNO5" s="69"/>
      <c r="UNP5" s="69"/>
      <c r="UNQ5" s="69"/>
      <c r="UNR5" s="69"/>
      <c r="UNS5" s="69"/>
      <c r="UNT5" s="69"/>
      <c r="UNU5" s="69"/>
      <c r="UNV5" s="69"/>
      <c r="UNW5" s="69"/>
      <c r="UNX5" s="69"/>
      <c r="UNY5" s="69"/>
      <c r="UNZ5" s="69"/>
      <c r="UOA5" s="69"/>
      <c r="UOB5" s="69"/>
      <c r="UOC5" s="69"/>
      <c r="UOD5" s="69"/>
      <c r="UOE5" s="69"/>
      <c r="UOF5" s="69"/>
      <c r="UOG5" s="69"/>
      <c r="UOH5" s="69"/>
      <c r="UOI5" s="69"/>
      <c r="UOJ5" s="69"/>
      <c r="UOK5" s="69"/>
      <c r="UOL5" s="69"/>
      <c r="UOM5" s="69"/>
      <c r="UON5" s="69"/>
      <c r="UOO5" s="69"/>
      <c r="UOP5" s="69"/>
      <c r="UOQ5" s="69"/>
      <c r="UOR5" s="69"/>
      <c r="UOS5" s="69"/>
      <c r="UOT5" s="69"/>
      <c r="UOU5" s="69"/>
      <c r="UOV5" s="69"/>
      <c r="UOW5" s="69"/>
      <c r="UOX5" s="69"/>
      <c r="UOY5" s="69"/>
      <c r="UOZ5" s="69"/>
      <c r="UPA5" s="69"/>
      <c r="UPB5" s="69"/>
      <c r="UPC5" s="69"/>
      <c r="UPD5" s="69"/>
      <c r="UPE5" s="69"/>
      <c r="UPF5" s="69"/>
      <c r="UPG5" s="69"/>
      <c r="UPH5" s="69"/>
      <c r="UPI5" s="69"/>
      <c r="UPJ5" s="69"/>
      <c r="UPK5" s="69"/>
      <c r="UPL5" s="69"/>
      <c r="UPM5" s="69"/>
      <c r="UPN5" s="69"/>
      <c r="UPO5" s="69"/>
      <c r="UPP5" s="69"/>
      <c r="UPQ5" s="69"/>
      <c r="UPR5" s="69"/>
      <c r="UPS5" s="69"/>
      <c r="UPT5" s="69"/>
      <c r="UPU5" s="69"/>
      <c r="UPV5" s="69"/>
      <c r="UPW5" s="69"/>
      <c r="UPX5" s="69"/>
      <c r="UPY5" s="69"/>
      <c r="UPZ5" s="69"/>
      <c r="UQA5" s="69"/>
      <c r="UQB5" s="69"/>
      <c r="UQC5" s="69"/>
      <c r="UQD5" s="69"/>
      <c r="UQE5" s="69"/>
      <c r="UQF5" s="69"/>
      <c r="UQG5" s="69"/>
      <c r="UQH5" s="69"/>
      <c r="UQI5" s="69"/>
      <c r="UQJ5" s="69"/>
      <c r="UQK5" s="69"/>
      <c r="UQL5" s="69"/>
      <c r="UQM5" s="69"/>
      <c r="UQN5" s="69"/>
      <c r="UQO5" s="69"/>
      <c r="UQP5" s="69"/>
      <c r="UQQ5" s="69"/>
      <c r="UQR5" s="69"/>
      <c r="UQS5" s="69"/>
      <c r="UQT5" s="69"/>
      <c r="UQU5" s="69"/>
      <c r="UQV5" s="69"/>
      <c r="UQW5" s="69"/>
      <c r="UQX5" s="69"/>
      <c r="UQY5" s="69"/>
      <c r="UQZ5" s="69"/>
      <c r="URA5" s="69"/>
      <c r="URB5" s="69"/>
      <c r="URC5" s="69"/>
      <c r="URD5" s="69"/>
      <c r="URE5" s="69"/>
      <c r="URF5" s="69"/>
      <c r="URG5" s="69"/>
      <c r="URH5" s="69"/>
      <c r="URI5" s="69"/>
      <c r="URJ5" s="69"/>
      <c r="URK5" s="69"/>
      <c r="URL5" s="69"/>
      <c r="URM5" s="69"/>
      <c r="URN5" s="69"/>
      <c r="URO5" s="69"/>
      <c r="URP5" s="69"/>
      <c r="URQ5" s="69"/>
      <c r="URR5" s="69"/>
      <c r="URS5" s="69"/>
      <c r="URT5" s="69"/>
      <c r="URU5" s="69"/>
      <c r="URV5" s="69"/>
      <c r="URW5" s="69"/>
      <c r="URX5" s="69"/>
      <c r="URY5" s="69"/>
      <c r="URZ5" s="69"/>
      <c r="USA5" s="69"/>
      <c r="USB5" s="69"/>
      <c r="USC5" s="69"/>
      <c r="USD5" s="69"/>
      <c r="USE5" s="69"/>
      <c r="USF5" s="69"/>
      <c r="USG5" s="69"/>
      <c r="USH5" s="69"/>
      <c r="USI5" s="69"/>
      <c r="USJ5" s="69"/>
      <c r="USK5" s="69"/>
      <c r="USL5" s="69"/>
      <c r="USM5" s="69"/>
      <c r="USN5" s="69"/>
      <c r="USO5" s="69"/>
      <c r="USP5" s="69"/>
      <c r="USQ5" s="69"/>
      <c r="USR5" s="69"/>
      <c r="USS5" s="69"/>
      <c r="UST5" s="69"/>
      <c r="USU5" s="69"/>
      <c r="USV5" s="69"/>
      <c r="USW5" s="69"/>
      <c r="USX5" s="69"/>
      <c r="USY5" s="69"/>
      <c r="USZ5" s="69"/>
      <c r="UTA5" s="69"/>
      <c r="UTB5" s="69"/>
      <c r="UTC5" s="69"/>
      <c r="UTD5" s="69"/>
      <c r="UTE5" s="69"/>
      <c r="UTF5" s="69"/>
      <c r="UTG5" s="69"/>
      <c r="UTH5" s="69"/>
      <c r="UTI5" s="69"/>
      <c r="UTJ5" s="69"/>
      <c r="UTK5" s="69"/>
      <c r="UTL5" s="69"/>
      <c r="UTM5" s="69"/>
      <c r="UTN5" s="69"/>
      <c r="UTO5" s="69"/>
      <c r="UTP5" s="69"/>
      <c r="UTQ5" s="69"/>
      <c r="UTR5" s="69"/>
      <c r="UTS5" s="69"/>
      <c r="UTT5" s="69"/>
      <c r="UTU5" s="69"/>
      <c r="UTV5" s="69"/>
      <c r="UTW5" s="69"/>
      <c r="UTX5" s="69"/>
      <c r="UTY5" s="69"/>
      <c r="UTZ5" s="69"/>
      <c r="UUA5" s="69"/>
      <c r="UUB5" s="69"/>
      <c r="UUC5" s="69"/>
      <c r="UUD5" s="69"/>
      <c r="UUE5" s="69"/>
      <c r="UUF5" s="69"/>
      <c r="UUG5" s="69"/>
      <c r="UUH5" s="69"/>
      <c r="UUI5" s="69"/>
      <c r="UUJ5" s="69"/>
      <c r="UUK5" s="69"/>
      <c r="UUL5" s="69"/>
      <c r="UUM5" s="69"/>
      <c r="UUN5" s="69"/>
      <c r="UUO5" s="69"/>
      <c r="UUP5" s="69"/>
      <c r="UUQ5" s="69"/>
      <c r="UUR5" s="69"/>
      <c r="UUS5" s="69"/>
      <c r="UUT5" s="69"/>
      <c r="UUU5" s="69"/>
      <c r="UUV5" s="69"/>
      <c r="UUW5" s="69"/>
      <c r="UUX5" s="69"/>
      <c r="UUY5" s="69"/>
      <c r="UUZ5" s="69"/>
      <c r="UVA5" s="69"/>
      <c r="UVB5" s="69"/>
      <c r="UVC5" s="69"/>
      <c r="UVD5" s="69"/>
      <c r="UVE5" s="69"/>
      <c r="UVF5" s="69"/>
      <c r="UVG5" s="69"/>
      <c r="UVH5" s="69"/>
      <c r="UVI5" s="69"/>
      <c r="UVJ5" s="69"/>
      <c r="UVK5" s="69"/>
      <c r="UVL5" s="69"/>
      <c r="UVM5" s="69"/>
      <c r="UVN5" s="69"/>
      <c r="UVO5" s="69"/>
      <c r="UVP5" s="69"/>
      <c r="UVQ5" s="69"/>
      <c r="UVR5" s="69"/>
      <c r="UVS5" s="69"/>
      <c r="UVT5" s="69"/>
      <c r="UVU5" s="69"/>
      <c r="UVV5" s="69"/>
      <c r="UVW5" s="69"/>
      <c r="UVX5" s="69"/>
      <c r="UVY5" s="69"/>
      <c r="UVZ5" s="69"/>
      <c r="UWA5" s="69"/>
      <c r="UWB5" s="69"/>
      <c r="UWC5" s="69"/>
      <c r="UWD5" s="69"/>
      <c r="UWE5" s="69"/>
      <c r="UWF5" s="69"/>
      <c r="UWG5" s="69"/>
      <c r="UWH5" s="69"/>
      <c r="UWI5" s="69"/>
      <c r="UWJ5" s="69"/>
      <c r="UWK5" s="69"/>
      <c r="UWL5" s="69"/>
      <c r="UWM5" s="69"/>
      <c r="UWN5" s="69"/>
      <c r="UWO5" s="69"/>
      <c r="UWP5" s="69"/>
      <c r="UWQ5" s="69"/>
      <c r="UWR5" s="69"/>
      <c r="UWS5" s="69"/>
      <c r="UWT5" s="69"/>
      <c r="UWU5" s="69"/>
      <c r="UWV5" s="69"/>
      <c r="UWW5" s="69"/>
      <c r="UWX5" s="69"/>
      <c r="UWY5" s="69"/>
      <c r="UWZ5" s="69"/>
      <c r="UXA5" s="69"/>
      <c r="UXB5" s="69"/>
      <c r="UXC5" s="69"/>
      <c r="UXD5" s="69"/>
      <c r="UXE5" s="69"/>
      <c r="UXF5" s="69"/>
      <c r="UXG5" s="69"/>
      <c r="UXH5" s="69"/>
      <c r="UXI5" s="69"/>
      <c r="UXJ5" s="69"/>
      <c r="UXK5" s="69"/>
      <c r="UXL5" s="69"/>
      <c r="UXM5" s="69"/>
      <c r="UXN5" s="69"/>
      <c r="UXO5" s="69"/>
      <c r="UXP5" s="69"/>
      <c r="UXQ5" s="69"/>
      <c r="UXR5" s="69"/>
      <c r="UXS5" s="69"/>
      <c r="UXT5" s="69"/>
      <c r="UXU5" s="69"/>
      <c r="UXV5" s="69"/>
      <c r="UXW5" s="69"/>
      <c r="UXX5" s="69"/>
      <c r="UXY5" s="69"/>
      <c r="UXZ5" s="69"/>
      <c r="UYA5" s="69"/>
      <c r="UYB5" s="69"/>
      <c r="UYC5" s="69"/>
      <c r="UYD5" s="69"/>
      <c r="UYE5" s="69"/>
      <c r="UYF5" s="69"/>
      <c r="UYG5" s="69"/>
      <c r="UYH5" s="69"/>
      <c r="UYI5" s="69"/>
      <c r="UYJ5" s="69"/>
      <c r="UYK5" s="69"/>
      <c r="UYL5" s="69"/>
      <c r="UYM5" s="69"/>
      <c r="UYN5" s="69"/>
      <c r="UYO5" s="69"/>
      <c r="UYP5" s="69"/>
      <c r="UYQ5" s="69"/>
      <c r="UYR5" s="69"/>
      <c r="UYS5" s="69"/>
      <c r="UYT5" s="69"/>
      <c r="UYU5" s="69"/>
      <c r="UYV5" s="69"/>
      <c r="UYW5" s="69"/>
      <c r="UYX5" s="69"/>
      <c r="UYY5" s="69"/>
      <c r="UYZ5" s="69"/>
      <c r="UZA5" s="69"/>
      <c r="UZB5" s="69"/>
      <c r="UZC5" s="69"/>
      <c r="UZD5" s="69"/>
      <c r="UZE5" s="69"/>
      <c r="UZF5" s="69"/>
      <c r="UZG5" s="69"/>
      <c r="UZH5" s="69"/>
      <c r="UZI5" s="69"/>
      <c r="UZJ5" s="69"/>
      <c r="UZK5" s="69"/>
      <c r="UZL5" s="69"/>
      <c r="UZM5" s="69"/>
      <c r="UZN5" s="69"/>
      <c r="UZO5" s="69"/>
      <c r="UZP5" s="69"/>
      <c r="UZQ5" s="69"/>
      <c r="UZR5" s="69"/>
      <c r="UZS5" s="69"/>
      <c r="UZT5" s="69"/>
      <c r="UZU5" s="69"/>
      <c r="UZV5" s="69"/>
      <c r="UZW5" s="69"/>
      <c r="UZX5" s="69"/>
      <c r="UZY5" s="69"/>
      <c r="UZZ5" s="69"/>
      <c r="VAA5" s="69"/>
      <c r="VAB5" s="69"/>
      <c r="VAC5" s="69"/>
      <c r="VAD5" s="69"/>
      <c r="VAE5" s="69"/>
      <c r="VAF5" s="69"/>
      <c r="VAG5" s="69"/>
      <c r="VAH5" s="69"/>
      <c r="VAI5" s="69"/>
      <c r="VAJ5" s="69"/>
      <c r="VAK5" s="69"/>
      <c r="VAL5" s="69"/>
      <c r="VAM5" s="69"/>
      <c r="VAN5" s="69"/>
      <c r="VAO5" s="69"/>
      <c r="VAP5" s="69"/>
      <c r="VAQ5" s="69"/>
      <c r="VAR5" s="69"/>
      <c r="VAS5" s="69"/>
      <c r="VAT5" s="69"/>
      <c r="VAU5" s="69"/>
      <c r="VAV5" s="69"/>
      <c r="VAW5" s="69"/>
      <c r="VAX5" s="69"/>
      <c r="VAY5" s="69"/>
      <c r="VAZ5" s="69"/>
      <c r="VBA5" s="69"/>
      <c r="VBB5" s="69"/>
      <c r="VBC5" s="69"/>
      <c r="VBD5" s="69"/>
      <c r="VBE5" s="69"/>
      <c r="VBF5" s="69"/>
      <c r="VBG5" s="69"/>
      <c r="VBH5" s="69"/>
      <c r="VBI5" s="69"/>
      <c r="VBJ5" s="69"/>
      <c r="VBK5" s="69"/>
      <c r="VBL5" s="69"/>
      <c r="VBM5" s="69"/>
      <c r="VBN5" s="69"/>
      <c r="VBO5" s="69"/>
      <c r="VBP5" s="69"/>
      <c r="VBQ5" s="69"/>
      <c r="VBR5" s="69"/>
      <c r="VBS5" s="69"/>
      <c r="VBT5" s="69"/>
      <c r="VBU5" s="69"/>
      <c r="VBV5" s="69"/>
      <c r="VBW5" s="69"/>
      <c r="VBX5" s="69"/>
      <c r="VBY5" s="69"/>
      <c r="VBZ5" s="69"/>
      <c r="VCA5" s="69"/>
      <c r="VCB5" s="69"/>
      <c r="VCC5" s="69"/>
      <c r="VCD5" s="69"/>
      <c r="VCE5" s="69"/>
      <c r="VCF5" s="69"/>
      <c r="VCG5" s="69"/>
      <c r="VCH5" s="69"/>
      <c r="VCI5" s="69"/>
      <c r="VCJ5" s="69"/>
      <c r="VCK5" s="69"/>
      <c r="VCL5" s="69"/>
      <c r="VCM5" s="69"/>
      <c r="VCN5" s="69"/>
      <c r="VCO5" s="69"/>
      <c r="VCP5" s="69"/>
      <c r="VCQ5" s="69"/>
      <c r="VCR5" s="69"/>
      <c r="VCS5" s="69"/>
      <c r="VCT5" s="69"/>
      <c r="VCU5" s="69"/>
      <c r="VCV5" s="69"/>
      <c r="VCW5" s="69"/>
      <c r="VCX5" s="69"/>
      <c r="VCY5" s="69"/>
      <c r="VCZ5" s="69"/>
      <c r="VDA5" s="69"/>
      <c r="VDB5" s="69"/>
      <c r="VDC5" s="69"/>
      <c r="VDD5" s="69"/>
      <c r="VDE5" s="69"/>
      <c r="VDF5" s="69"/>
      <c r="VDG5" s="69"/>
      <c r="VDH5" s="69"/>
      <c r="VDI5" s="69"/>
      <c r="VDJ5" s="69"/>
      <c r="VDK5" s="69"/>
      <c r="VDL5" s="69"/>
      <c r="VDM5" s="69"/>
      <c r="VDN5" s="69"/>
      <c r="VDO5" s="69"/>
      <c r="VDP5" s="69"/>
      <c r="VDQ5" s="69"/>
      <c r="VDR5" s="69"/>
      <c r="VDS5" s="69"/>
      <c r="VDT5" s="69"/>
      <c r="VDU5" s="69"/>
      <c r="VDV5" s="69"/>
      <c r="VDW5" s="69"/>
      <c r="VDX5" s="69"/>
      <c r="VDY5" s="69"/>
      <c r="VDZ5" s="69"/>
      <c r="VEA5" s="69"/>
      <c r="VEB5" s="69"/>
      <c r="VEC5" s="69"/>
      <c r="VED5" s="69"/>
      <c r="VEE5" s="69"/>
      <c r="VEF5" s="69"/>
      <c r="VEG5" s="69"/>
      <c r="VEH5" s="69"/>
      <c r="VEI5" s="69"/>
      <c r="VEJ5" s="69"/>
      <c r="VEK5" s="69"/>
      <c r="VEL5" s="69"/>
      <c r="VEM5" s="69"/>
      <c r="VEN5" s="69"/>
      <c r="VEO5" s="69"/>
      <c r="VEP5" s="69"/>
      <c r="VEQ5" s="69"/>
      <c r="VER5" s="69"/>
      <c r="VES5" s="69"/>
      <c r="VET5" s="69"/>
      <c r="VEU5" s="69"/>
      <c r="VEV5" s="69"/>
      <c r="VEW5" s="69"/>
      <c r="VEX5" s="69"/>
      <c r="VEY5" s="69"/>
      <c r="VEZ5" s="69"/>
      <c r="VFA5" s="69"/>
      <c r="VFB5" s="69"/>
      <c r="VFC5" s="69"/>
      <c r="VFD5" s="69"/>
      <c r="VFE5" s="69"/>
      <c r="VFF5" s="69"/>
      <c r="VFG5" s="69"/>
      <c r="VFH5" s="69"/>
      <c r="VFI5" s="69"/>
      <c r="VFJ5" s="69"/>
      <c r="VFK5" s="69"/>
      <c r="VFL5" s="69"/>
      <c r="VFM5" s="69"/>
      <c r="VFN5" s="69"/>
      <c r="VFO5" s="69"/>
      <c r="VFP5" s="69"/>
      <c r="VFQ5" s="69"/>
      <c r="VFR5" s="69"/>
      <c r="VFS5" s="69"/>
      <c r="VFT5" s="69"/>
      <c r="VFU5" s="69"/>
      <c r="VFV5" s="69"/>
      <c r="VFW5" s="69"/>
      <c r="VFX5" s="69"/>
      <c r="VFY5" s="69"/>
      <c r="VFZ5" s="69"/>
      <c r="VGA5" s="69"/>
      <c r="VGB5" s="69"/>
      <c r="VGC5" s="69"/>
      <c r="VGD5" s="69"/>
      <c r="VGE5" s="69"/>
      <c r="VGF5" s="69"/>
      <c r="VGG5" s="69"/>
      <c r="VGH5" s="69"/>
      <c r="VGI5" s="69"/>
      <c r="VGJ5" s="69"/>
      <c r="VGK5" s="69"/>
      <c r="VGL5" s="69"/>
      <c r="VGM5" s="69"/>
      <c r="VGN5" s="69"/>
      <c r="VGO5" s="69"/>
      <c r="VGP5" s="69"/>
      <c r="VGQ5" s="69"/>
      <c r="VGR5" s="69"/>
      <c r="VGS5" s="69"/>
      <c r="VGT5" s="69"/>
      <c r="VGU5" s="69"/>
      <c r="VGV5" s="69"/>
      <c r="VGW5" s="69"/>
      <c r="VGX5" s="69"/>
      <c r="VGY5" s="69"/>
      <c r="VGZ5" s="69"/>
      <c r="VHA5" s="69"/>
      <c r="VHB5" s="69"/>
      <c r="VHC5" s="69"/>
      <c r="VHD5" s="69"/>
      <c r="VHE5" s="69"/>
      <c r="VHF5" s="69"/>
      <c r="VHG5" s="69"/>
      <c r="VHH5" s="69"/>
      <c r="VHI5" s="69"/>
      <c r="VHJ5" s="69"/>
      <c r="VHK5" s="69"/>
      <c r="VHL5" s="69"/>
      <c r="VHM5" s="69"/>
      <c r="VHN5" s="69"/>
      <c r="VHO5" s="69"/>
      <c r="VHP5" s="69"/>
      <c r="VHQ5" s="69"/>
      <c r="VHR5" s="69"/>
      <c r="VHS5" s="69"/>
      <c r="VHT5" s="69"/>
      <c r="VHU5" s="69"/>
      <c r="VHV5" s="69"/>
      <c r="VHW5" s="69"/>
      <c r="VHX5" s="69"/>
      <c r="VHY5" s="69"/>
      <c r="VHZ5" s="69"/>
      <c r="VIA5" s="69"/>
      <c r="VIB5" s="69"/>
      <c r="VIC5" s="69"/>
      <c r="VID5" s="69"/>
      <c r="VIE5" s="69"/>
      <c r="VIF5" s="69"/>
      <c r="VIG5" s="69"/>
      <c r="VIH5" s="69"/>
      <c r="VII5" s="69"/>
      <c r="VIJ5" s="69"/>
      <c r="VIK5" s="69"/>
      <c r="VIL5" s="69"/>
      <c r="VIM5" s="69"/>
      <c r="VIN5" s="69"/>
      <c r="VIO5" s="69"/>
      <c r="VIP5" s="69"/>
      <c r="VIQ5" s="69"/>
      <c r="VIR5" s="69"/>
      <c r="VIS5" s="69"/>
      <c r="VIT5" s="69"/>
      <c r="VIU5" s="69"/>
      <c r="VIV5" s="69"/>
      <c r="VIW5" s="69"/>
      <c r="VIX5" s="69"/>
      <c r="VIY5" s="69"/>
      <c r="VIZ5" s="69"/>
      <c r="VJA5" s="69"/>
      <c r="VJB5" s="69"/>
      <c r="VJC5" s="69"/>
      <c r="VJD5" s="69"/>
      <c r="VJE5" s="69"/>
      <c r="VJF5" s="69"/>
      <c r="VJG5" s="69"/>
      <c r="VJH5" s="69"/>
      <c r="VJI5" s="69"/>
      <c r="VJJ5" s="69"/>
      <c r="VJK5" s="69"/>
      <c r="VJL5" s="69"/>
      <c r="VJM5" s="69"/>
      <c r="VJN5" s="69"/>
      <c r="VJO5" s="69"/>
      <c r="VJP5" s="69"/>
      <c r="VJQ5" s="69"/>
      <c r="VJR5" s="69"/>
      <c r="VJS5" s="69"/>
      <c r="VJT5" s="69"/>
      <c r="VJU5" s="69"/>
      <c r="VJV5" s="69"/>
      <c r="VJW5" s="69"/>
      <c r="VJX5" s="69"/>
      <c r="VJY5" s="69"/>
      <c r="VJZ5" s="69"/>
      <c r="VKA5" s="69"/>
      <c r="VKB5" s="69"/>
      <c r="VKC5" s="69"/>
      <c r="VKD5" s="69"/>
      <c r="VKE5" s="69"/>
      <c r="VKF5" s="69"/>
      <c r="VKG5" s="69"/>
      <c r="VKH5" s="69"/>
      <c r="VKI5" s="69"/>
      <c r="VKJ5" s="69"/>
      <c r="VKK5" s="69"/>
      <c r="VKL5" s="69"/>
      <c r="VKM5" s="69"/>
      <c r="VKN5" s="69"/>
      <c r="VKO5" s="69"/>
      <c r="VKP5" s="69"/>
      <c r="VKQ5" s="69"/>
      <c r="VKR5" s="69"/>
      <c r="VKS5" s="69"/>
      <c r="VKT5" s="69"/>
      <c r="VKU5" s="69"/>
      <c r="VKV5" s="69"/>
      <c r="VKW5" s="69"/>
      <c r="VKX5" s="69"/>
      <c r="VKY5" s="69"/>
      <c r="VKZ5" s="69"/>
      <c r="VLA5" s="69"/>
      <c r="VLB5" s="69"/>
      <c r="VLC5" s="69"/>
      <c r="VLD5" s="69"/>
      <c r="VLE5" s="69"/>
      <c r="VLF5" s="69"/>
      <c r="VLG5" s="69"/>
      <c r="VLH5" s="69"/>
      <c r="VLI5" s="69"/>
      <c r="VLJ5" s="69"/>
      <c r="VLK5" s="69"/>
      <c r="VLL5" s="69"/>
      <c r="VLM5" s="69"/>
      <c r="VLN5" s="69"/>
      <c r="VLO5" s="69"/>
      <c r="VLP5" s="69"/>
      <c r="VLQ5" s="69"/>
      <c r="VLR5" s="69"/>
      <c r="VLS5" s="69"/>
      <c r="VLT5" s="69"/>
      <c r="VLU5" s="69"/>
      <c r="VLV5" s="69"/>
      <c r="VLW5" s="69"/>
      <c r="VLX5" s="69"/>
      <c r="VLY5" s="69"/>
      <c r="VLZ5" s="69"/>
      <c r="VMA5" s="69"/>
      <c r="VMB5" s="69"/>
      <c r="VMC5" s="69"/>
      <c r="VMD5" s="69"/>
      <c r="VME5" s="69"/>
      <c r="VMF5" s="69"/>
      <c r="VMG5" s="69"/>
      <c r="VMH5" s="69"/>
      <c r="VMI5" s="69"/>
      <c r="VMJ5" s="69"/>
      <c r="VMK5" s="69"/>
      <c r="VML5" s="69"/>
      <c r="VMM5" s="69"/>
      <c r="VMN5" s="69"/>
      <c r="VMO5" s="69"/>
      <c r="VMP5" s="69"/>
      <c r="VMQ5" s="69"/>
      <c r="VMR5" s="69"/>
      <c r="VMS5" s="69"/>
      <c r="VMT5" s="69"/>
      <c r="VMU5" s="69"/>
      <c r="VMV5" s="69"/>
      <c r="VMW5" s="69"/>
      <c r="VMX5" s="69"/>
      <c r="VMY5" s="69"/>
      <c r="VMZ5" s="69"/>
      <c r="VNA5" s="69"/>
      <c r="VNB5" s="69"/>
      <c r="VNC5" s="69"/>
      <c r="VND5" s="69"/>
      <c r="VNE5" s="69"/>
      <c r="VNF5" s="69"/>
      <c r="VNG5" s="69"/>
      <c r="VNH5" s="69"/>
      <c r="VNI5" s="69"/>
      <c r="VNJ5" s="69"/>
      <c r="VNK5" s="69"/>
      <c r="VNL5" s="69"/>
      <c r="VNM5" s="69"/>
      <c r="VNN5" s="69"/>
      <c r="VNO5" s="69"/>
      <c r="VNP5" s="69"/>
      <c r="VNQ5" s="69"/>
      <c r="VNR5" s="69"/>
      <c r="VNS5" s="69"/>
      <c r="VNT5" s="69"/>
      <c r="VNU5" s="69"/>
      <c r="VNV5" s="69"/>
      <c r="VNW5" s="69"/>
      <c r="VNX5" s="69"/>
      <c r="VNY5" s="69"/>
      <c r="VNZ5" s="69"/>
      <c r="VOA5" s="69"/>
      <c r="VOB5" s="69"/>
      <c r="VOC5" s="69"/>
      <c r="VOD5" s="69"/>
      <c r="VOE5" s="69"/>
      <c r="VOF5" s="69"/>
      <c r="VOG5" s="69"/>
      <c r="VOH5" s="69"/>
      <c r="VOI5" s="69"/>
      <c r="VOJ5" s="69"/>
      <c r="VOK5" s="69"/>
      <c r="VOL5" s="69"/>
      <c r="VOM5" s="69"/>
      <c r="VON5" s="69"/>
      <c r="VOO5" s="69"/>
      <c r="VOP5" s="69"/>
      <c r="VOQ5" s="69"/>
      <c r="VOR5" s="69"/>
      <c r="VOS5" s="69"/>
      <c r="VOT5" s="69"/>
      <c r="VOU5" s="69"/>
      <c r="VOV5" s="69"/>
      <c r="VOW5" s="69"/>
      <c r="VOX5" s="69"/>
      <c r="VOY5" s="69"/>
      <c r="VOZ5" s="69"/>
      <c r="VPA5" s="69"/>
      <c r="VPB5" s="69"/>
      <c r="VPC5" s="69"/>
      <c r="VPD5" s="69"/>
      <c r="VPE5" s="69"/>
      <c r="VPF5" s="69"/>
      <c r="VPG5" s="69"/>
      <c r="VPH5" s="69"/>
      <c r="VPI5" s="69"/>
      <c r="VPJ5" s="69"/>
      <c r="VPK5" s="69"/>
      <c r="VPL5" s="69"/>
      <c r="VPM5" s="69"/>
      <c r="VPN5" s="69"/>
      <c r="VPO5" s="69"/>
      <c r="VPP5" s="69"/>
      <c r="VPQ5" s="69"/>
      <c r="VPR5" s="69"/>
      <c r="VPS5" s="69"/>
      <c r="VPT5" s="69"/>
      <c r="VPU5" s="69"/>
      <c r="VPV5" s="69"/>
      <c r="VPW5" s="69"/>
      <c r="VPX5" s="69"/>
      <c r="VPY5" s="69"/>
      <c r="VPZ5" s="69"/>
      <c r="VQA5" s="69"/>
      <c r="VQB5" s="69"/>
      <c r="VQC5" s="69"/>
      <c r="VQD5" s="69"/>
      <c r="VQE5" s="69"/>
      <c r="VQF5" s="69"/>
      <c r="VQG5" s="69"/>
      <c r="VQH5" s="69"/>
      <c r="VQI5" s="69"/>
      <c r="VQJ5" s="69"/>
      <c r="VQK5" s="69"/>
      <c r="VQL5" s="69"/>
      <c r="VQM5" s="69"/>
      <c r="VQN5" s="69"/>
      <c r="VQO5" s="69"/>
      <c r="VQP5" s="69"/>
      <c r="VQQ5" s="69"/>
      <c r="VQR5" s="69"/>
      <c r="VQS5" s="69"/>
      <c r="VQT5" s="69"/>
      <c r="VQU5" s="69"/>
      <c r="VQV5" s="69"/>
      <c r="VQW5" s="69"/>
      <c r="VQX5" s="69"/>
      <c r="VQY5" s="69"/>
      <c r="VQZ5" s="69"/>
      <c r="VRA5" s="69"/>
      <c r="VRB5" s="69"/>
      <c r="VRC5" s="69"/>
      <c r="VRD5" s="69"/>
      <c r="VRE5" s="69"/>
      <c r="VRF5" s="69"/>
      <c r="VRG5" s="69"/>
      <c r="VRH5" s="69"/>
      <c r="VRI5" s="69"/>
      <c r="VRJ5" s="69"/>
      <c r="VRK5" s="69"/>
      <c r="VRL5" s="69"/>
      <c r="VRM5" s="69"/>
      <c r="VRN5" s="69"/>
      <c r="VRO5" s="69"/>
      <c r="VRP5" s="69"/>
      <c r="VRQ5" s="69"/>
      <c r="VRR5" s="69"/>
      <c r="VRS5" s="69"/>
      <c r="VRT5" s="69"/>
      <c r="VRU5" s="69"/>
      <c r="VRV5" s="69"/>
      <c r="VRW5" s="69"/>
      <c r="VRX5" s="69"/>
      <c r="VRY5" s="69"/>
      <c r="VRZ5" s="69"/>
      <c r="VSA5" s="69"/>
      <c r="VSB5" s="69"/>
      <c r="VSC5" s="69"/>
      <c r="VSD5" s="69"/>
      <c r="VSE5" s="69"/>
      <c r="VSF5" s="69"/>
      <c r="VSG5" s="69"/>
      <c r="VSH5" s="69"/>
      <c r="VSI5" s="69"/>
      <c r="VSJ5" s="69"/>
      <c r="VSK5" s="69"/>
      <c r="VSL5" s="69"/>
      <c r="VSM5" s="69"/>
      <c r="VSN5" s="69"/>
      <c r="VSO5" s="69"/>
      <c r="VSP5" s="69"/>
      <c r="VSQ5" s="69"/>
      <c r="VSR5" s="69"/>
      <c r="VSS5" s="69"/>
      <c r="VST5" s="69"/>
      <c r="VSU5" s="69"/>
      <c r="VSV5" s="69"/>
      <c r="VSW5" s="69"/>
      <c r="VSX5" s="69"/>
      <c r="VSY5" s="69"/>
      <c r="VSZ5" s="69"/>
      <c r="VTA5" s="69"/>
      <c r="VTB5" s="69"/>
      <c r="VTC5" s="69"/>
      <c r="VTD5" s="69"/>
      <c r="VTE5" s="69"/>
      <c r="VTF5" s="69"/>
      <c r="VTG5" s="69"/>
      <c r="VTH5" s="69"/>
      <c r="VTI5" s="69"/>
      <c r="VTJ5" s="69"/>
      <c r="VTK5" s="69"/>
      <c r="VTL5" s="69"/>
      <c r="VTM5" s="69"/>
      <c r="VTN5" s="69"/>
      <c r="VTO5" s="69"/>
      <c r="VTP5" s="69"/>
      <c r="VTQ5" s="69"/>
      <c r="VTR5" s="69"/>
      <c r="VTS5" s="69"/>
      <c r="VTT5" s="69"/>
      <c r="VTU5" s="69"/>
      <c r="VTV5" s="69"/>
      <c r="VTW5" s="69"/>
      <c r="VTX5" s="69"/>
      <c r="VTY5" s="69"/>
      <c r="VTZ5" s="69"/>
      <c r="VUA5" s="69"/>
      <c r="VUB5" s="69"/>
      <c r="VUC5" s="69"/>
      <c r="VUD5" s="69"/>
      <c r="VUE5" s="69"/>
      <c r="VUF5" s="69"/>
      <c r="VUG5" s="69"/>
      <c r="VUH5" s="69"/>
      <c r="VUI5" s="69"/>
      <c r="VUJ5" s="69"/>
      <c r="VUK5" s="69"/>
      <c r="VUL5" s="69"/>
      <c r="VUM5" s="69"/>
      <c r="VUN5" s="69"/>
      <c r="VUO5" s="69"/>
      <c r="VUP5" s="69"/>
      <c r="VUQ5" s="69"/>
      <c r="VUR5" s="69"/>
      <c r="VUS5" s="69"/>
      <c r="VUT5" s="69"/>
      <c r="VUU5" s="69"/>
      <c r="VUV5" s="69"/>
      <c r="VUW5" s="69"/>
      <c r="VUX5" s="69"/>
      <c r="VUY5" s="69"/>
      <c r="VUZ5" s="69"/>
      <c r="VVA5" s="69"/>
      <c r="VVB5" s="69"/>
      <c r="VVC5" s="69"/>
      <c r="VVD5" s="69"/>
      <c r="VVE5" s="69"/>
      <c r="VVF5" s="69"/>
      <c r="VVG5" s="69"/>
      <c r="VVH5" s="69"/>
      <c r="VVI5" s="69"/>
      <c r="VVJ5" s="69"/>
      <c r="VVK5" s="69"/>
      <c r="VVL5" s="69"/>
      <c r="VVM5" s="69"/>
      <c r="VVN5" s="69"/>
      <c r="VVO5" s="69"/>
      <c r="VVP5" s="69"/>
      <c r="VVQ5" s="69"/>
      <c r="VVR5" s="69"/>
      <c r="VVS5" s="69"/>
      <c r="VVT5" s="69"/>
      <c r="VVU5" s="69"/>
      <c r="VVV5" s="69"/>
      <c r="VVW5" s="69"/>
      <c r="VVX5" s="69"/>
      <c r="VVY5" s="69"/>
      <c r="VVZ5" s="69"/>
      <c r="VWA5" s="69"/>
      <c r="VWB5" s="69"/>
      <c r="VWC5" s="69"/>
      <c r="VWD5" s="69"/>
      <c r="VWE5" s="69"/>
      <c r="VWF5" s="69"/>
      <c r="VWG5" s="69"/>
      <c r="VWH5" s="69"/>
      <c r="VWI5" s="69"/>
      <c r="VWJ5" s="69"/>
      <c r="VWK5" s="69"/>
      <c r="VWL5" s="69"/>
      <c r="VWM5" s="69"/>
      <c r="VWN5" s="69"/>
      <c r="VWO5" s="69"/>
      <c r="VWP5" s="69"/>
      <c r="VWQ5" s="69"/>
      <c r="VWR5" s="69"/>
      <c r="VWS5" s="69"/>
      <c r="VWT5" s="69"/>
      <c r="VWU5" s="69"/>
      <c r="VWV5" s="69"/>
      <c r="VWW5" s="69"/>
      <c r="VWX5" s="69"/>
      <c r="VWY5" s="69"/>
      <c r="VWZ5" s="69"/>
      <c r="VXA5" s="69"/>
      <c r="VXB5" s="69"/>
      <c r="VXC5" s="69"/>
      <c r="VXD5" s="69"/>
      <c r="VXE5" s="69"/>
      <c r="VXF5" s="69"/>
      <c r="VXG5" s="69"/>
      <c r="VXH5" s="69"/>
      <c r="VXI5" s="69"/>
      <c r="VXJ5" s="69"/>
      <c r="VXK5" s="69"/>
      <c r="VXL5" s="69"/>
      <c r="VXM5" s="69"/>
      <c r="VXN5" s="69"/>
      <c r="VXO5" s="69"/>
      <c r="VXP5" s="69"/>
      <c r="VXQ5" s="69"/>
      <c r="VXR5" s="69"/>
      <c r="VXS5" s="69"/>
      <c r="VXT5" s="69"/>
      <c r="VXU5" s="69"/>
      <c r="VXV5" s="69"/>
      <c r="VXW5" s="69"/>
      <c r="VXX5" s="69"/>
      <c r="VXY5" s="69"/>
      <c r="VXZ5" s="69"/>
      <c r="VYA5" s="69"/>
      <c r="VYB5" s="69"/>
      <c r="VYC5" s="69"/>
      <c r="VYD5" s="69"/>
      <c r="VYE5" s="69"/>
      <c r="VYF5" s="69"/>
      <c r="VYG5" s="69"/>
      <c r="VYH5" s="69"/>
      <c r="VYI5" s="69"/>
      <c r="VYJ5" s="69"/>
      <c r="VYK5" s="69"/>
      <c r="VYL5" s="69"/>
      <c r="VYM5" s="69"/>
      <c r="VYN5" s="69"/>
      <c r="VYO5" s="69"/>
      <c r="VYP5" s="69"/>
      <c r="VYQ5" s="69"/>
      <c r="VYR5" s="69"/>
      <c r="VYS5" s="69"/>
      <c r="VYT5" s="69"/>
      <c r="VYU5" s="69"/>
      <c r="VYV5" s="69"/>
      <c r="VYW5" s="69"/>
      <c r="VYX5" s="69"/>
      <c r="VYY5" s="69"/>
      <c r="VYZ5" s="69"/>
      <c r="VZA5" s="69"/>
      <c r="VZB5" s="69"/>
      <c r="VZC5" s="69"/>
      <c r="VZD5" s="69"/>
      <c r="VZE5" s="69"/>
      <c r="VZF5" s="69"/>
      <c r="VZG5" s="69"/>
      <c r="VZH5" s="69"/>
      <c r="VZI5" s="69"/>
      <c r="VZJ5" s="69"/>
      <c r="VZK5" s="69"/>
      <c r="VZL5" s="69"/>
      <c r="VZM5" s="69"/>
      <c r="VZN5" s="69"/>
      <c r="VZO5" s="69"/>
      <c r="VZP5" s="69"/>
      <c r="VZQ5" s="69"/>
      <c r="VZR5" s="69"/>
      <c r="VZS5" s="69"/>
      <c r="VZT5" s="69"/>
      <c r="VZU5" s="69"/>
      <c r="VZV5" s="69"/>
      <c r="VZW5" s="69"/>
      <c r="VZX5" s="69"/>
      <c r="VZY5" s="69"/>
      <c r="VZZ5" s="69"/>
      <c r="WAA5" s="69"/>
      <c r="WAB5" s="69"/>
      <c r="WAC5" s="69"/>
      <c r="WAD5" s="69"/>
      <c r="WAE5" s="69"/>
      <c r="WAF5" s="69"/>
      <c r="WAG5" s="69"/>
      <c r="WAH5" s="69"/>
      <c r="WAI5" s="69"/>
      <c r="WAJ5" s="69"/>
      <c r="WAK5" s="69"/>
      <c r="WAL5" s="69"/>
      <c r="WAM5" s="69"/>
      <c r="WAN5" s="69"/>
      <c r="WAO5" s="69"/>
      <c r="WAP5" s="69"/>
      <c r="WAQ5" s="69"/>
      <c r="WAR5" s="69"/>
      <c r="WAS5" s="69"/>
      <c r="WAT5" s="69"/>
      <c r="WAU5" s="69"/>
      <c r="WAV5" s="69"/>
      <c r="WAW5" s="69"/>
      <c r="WAX5" s="69"/>
      <c r="WAY5" s="69"/>
      <c r="WAZ5" s="69"/>
      <c r="WBA5" s="69"/>
      <c r="WBB5" s="69"/>
      <c r="WBC5" s="69"/>
      <c r="WBD5" s="69"/>
      <c r="WBE5" s="69"/>
      <c r="WBF5" s="69"/>
      <c r="WBG5" s="69"/>
      <c r="WBH5" s="69"/>
      <c r="WBI5" s="69"/>
      <c r="WBJ5" s="69"/>
      <c r="WBK5" s="69"/>
      <c r="WBL5" s="69"/>
      <c r="WBM5" s="69"/>
      <c r="WBN5" s="69"/>
      <c r="WBO5" s="69"/>
      <c r="WBP5" s="69"/>
      <c r="WBQ5" s="69"/>
      <c r="WBR5" s="69"/>
      <c r="WBS5" s="69"/>
      <c r="WBT5" s="69"/>
      <c r="WBU5" s="69"/>
      <c r="WBV5" s="69"/>
      <c r="WBW5" s="69"/>
      <c r="WBX5" s="69"/>
      <c r="WBY5" s="69"/>
      <c r="WBZ5" s="69"/>
      <c r="WCA5" s="69"/>
      <c r="WCB5" s="69"/>
      <c r="WCC5" s="69"/>
      <c r="WCD5" s="69"/>
      <c r="WCE5" s="69"/>
      <c r="WCF5" s="69"/>
      <c r="WCG5" s="69"/>
      <c r="WCH5" s="69"/>
      <c r="WCI5" s="69"/>
      <c r="WCJ5" s="69"/>
      <c r="WCK5" s="69"/>
      <c r="WCL5" s="69"/>
      <c r="WCM5" s="69"/>
      <c r="WCN5" s="69"/>
      <c r="WCO5" s="69"/>
      <c r="WCP5" s="69"/>
      <c r="WCQ5" s="69"/>
      <c r="WCR5" s="69"/>
      <c r="WCS5" s="69"/>
      <c r="WCT5" s="69"/>
      <c r="WCU5" s="69"/>
      <c r="WCV5" s="69"/>
      <c r="WCW5" s="69"/>
      <c r="WCX5" s="69"/>
      <c r="WCY5" s="69"/>
      <c r="WCZ5" s="69"/>
      <c r="WDA5" s="69"/>
      <c r="WDB5" s="69"/>
      <c r="WDC5" s="69"/>
      <c r="WDD5" s="69"/>
      <c r="WDE5" s="69"/>
      <c r="WDF5" s="69"/>
      <c r="WDG5" s="69"/>
      <c r="WDH5" s="69"/>
      <c r="WDI5" s="69"/>
      <c r="WDJ5" s="69"/>
      <c r="WDK5" s="69"/>
      <c r="WDL5" s="69"/>
      <c r="WDM5" s="69"/>
      <c r="WDN5" s="69"/>
      <c r="WDO5" s="69"/>
      <c r="WDP5" s="69"/>
      <c r="WDQ5" s="69"/>
      <c r="WDR5" s="69"/>
      <c r="WDS5" s="69"/>
      <c r="WDT5" s="69"/>
      <c r="WDU5" s="69"/>
      <c r="WDV5" s="69"/>
      <c r="WDW5" s="69"/>
      <c r="WDX5" s="69"/>
      <c r="WDY5" s="69"/>
      <c r="WDZ5" s="69"/>
      <c r="WEA5" s="69"/>
      <c r="WEB5" s="69"/>
      <c r="WEC5" s="69"/>
      <c r="WED5" s="69"/>
      <c r="WEE5" s="69"/>
      <c r="WEF5" s="69"/>
      <c r="WEG5" s="69"/>
      <c r="WEH5" s="69"/>
      <c r="WEI5" s="69"/>
      <c r="WEJ5" s="69"/>
      <c r="WEK5" s="69"/>
      <c r="WEL5" s="69"/>
      <c r="WEM5" s="69"/>
      <c r="WEN5" s="69"/>
      <c r="WEO5" s="69"/>
      <c r="WEP5" s="69"/>
      <c r="WEQ5" s="69"/>
      <c r="WER5" s="69"/>
      <c r="WES5" s="69"/>
      <c r="WET5" s="69"/>
      <c r="WEU5" s="69"/>
      <c r="WEV5" s="69"/>
      <c r="WEW5" s="69"/>
      <c r="WEX5" s="69"/>
      <c r="WEY5" s="69"/>
      <c r="WEZ5" s="69"/>
      <c r="WFA5" s="69"/>
      <c r="WFB5" s="69"/>
      <c r="WFC5" s="69"/>
      <c r="WFD5" s="69"/>
      <c r="WFE5" s="69"/>
      <c r="WFF5" s="69"/>
      <c r="WFG5" s="69"/>
      <c r="WFH5" s="69"/>
      <c r="WFI5" s="69"/>
      <c r="WFJ5" s="69"/>
      <c r="WFK5" s="69"/>
      <c r="WFL5" s="69"/>
      <c r="WFM5" s="69"/>
      <c r="WFN5" s="69"/>
      <c r="WFO5" s="69"/>
      <c r="WFP5" s="69"/>
      <c r="WFQ5" s="69"/>
      <c r="WFR5" s="69"/>
      <c r="WFS5" s="69"/>
      <c r="WFT5" s="69"/>
      <c r="WFU5" s="69"/>
      <c r="WFV5" s="69"/>
      <c r="WFW5" s="69"/>
      <c r="WFX5" s="69"/>
      <c r="WFY5" s="69"/>
      <c r="WFZ5" s="69"/>
      <c r="WGA5" s="69"/>
      <c r="WGB5" s="69"/>
      <c r="WGC5" s="69"/>
      <c r="WGD5" s="69"/>
      <c r="WGE5" s="69"/>
      <c r="WGF5" s="69"/>
      <c r="WGG5" s="69"/>
      <c r="WGH5" s="69"/>
      <c r="WGI5" s="69"/>
      <c r="WGJ5" s="69"/>
      <c r="WGK5" s="69"/>
      <c r="WGL5" s="69"/>
      <c r="WGM5" s="69"/>
      <c r="WGN5" s="69"/>
      <c r="WGO5" s="69"/>
      <c r="WGP5" s="69"/>
      <c r="WGQ5" s="69"/>
      <c r="WGR5" s="69"/>
      <c r="WGS5" s="69"/>
      <c r="WGT5" s="69"/>
      <c r="WGU5" s="69"/>
      <c r="WGV5" s="69"/>
      <c r="WGW5" s="69"/>
      <c r="WGX5" s="69"/>
      <c r="WGY5" s="69"/>
      <c r="WGZ5" s="69"/>
      <c r="WHA5" s="69"/>
      <c r="WHB5" s="69"/>
      <c r="WHC5" s="69"/>
      <c r="WHD5" s="69"/>
      <c r="WHE5" s="69"/>
      <c r="WHF5" s="69"/>
      <c r="WHG5" s="69"/>
      <c r="WHH5" s="69"/>
      <c r="WHI5" s="69"/>
      <c r="WHJ5" s="69"/>
      <c r="WHK5" s="69"/>
      <c r="WHL5" s="69"/>
      <c r="WHM5" s="69"/>
      <c r="WHN5" s="69"/>
      <c r="WHO5" s="69"/>
      <c r="WHP5" s="69"/>
      <c r="WHQ5" s="69"/>
      <c r="WHR5" s="69"/>
      <c r="WHS5" s="69"/>
      <c r="WHT5" s="69"/>
      <c r="WHU5" s="69"/>
      <c r="WHV5" s="69"/>
      <c r="WHW5" s="69"/>
      <c r="WHX5" s="69"/>
      <c r="WHY5" s="69"/>
      <c r="WHZ5" s="69"/>
      <c r="WIA5" s="69"/>
      <c r="WIB5" s="69"/>
      <c r="WIC5" s="69"/>
      <c r="WID5" s="69"/>
      <c r="WIE5" s="69"/>
      <c r="WIF5" s="69"/>
      <c r="WIG5" s="69"/>
      <c r="WIH5" s="69"/>
      <c r="WII5" s="69"/>
      <c r="WIJ5" s="69"/>
      <c r="WIK5" s="69"/>
      <c r="WIL5" s="69"/>
      <c r="WIM5" s="69"/>
      <c r="WIN5" s="69"/>
      <c r="WIO5" s="69"/>
      <c r="WIP5" s="69"/>
      <c r="WIQ5" s="69"/>
      <c r="WIR5" s="69"/>
      <c r="WIS5" s="69"/>
      <c r="WIT5" s="69"/>
      <c r="WIU5" s="69"/>
      <c r="WIV5" s="69"/>
      <c r="WIW5" s="69"/>
      <c r="WIX5" s="69"/>
      <c r="WIY5" s="69"/>
      <c r="WIZ5" s="69"/>
      <c r="WJA5" s="69"/>
      <c r="WJB5" s="69"/>
      <c r="WJC5" s="69"/>
      <c r="WJD5" s="69"/>
      <c r="WJE5" s="69"/>
      <c r="WJF5" s="69"/>
      <c r="WJG5" s="69"/>
      <c r="WJH5" s="69"/>
      <c r="WJI5" s="69"/>
      <c r="WJJ5" s="69"/>
      <c r="WJK5" s="69"/>
      <c r="WJL5" s="69"/>
      <c r="WJM5" s="69"/>
      <c r="WJN5" s="69"/>
      <c r="WJO5" s="69"/>
      <c r="WJP5" s="69"/>
      <c r="WJQ5" s="69"/>
      <c r="WJR5" s="69"/>
      <c r="WJS5" s="69"/>
      <c r="WJT5" s="69"/>
      <c r="WJU5" s="69"/>
      <c r="WJV5" s="69"/>
      <c r="WJW5" s="69"/>
      <c r="WJX5" s="69"/>
      <c r="WJY5" s="69"/>
      <c r="WJZ5" s="69"/>
      <c r="WKA5" s="69"/>
      <c r="WKB5" s="69"/>
      <c r="WKC5" s="69"/>
      <c r="WKD5" s="69"/>
      <c r="WKE5" s="69"/>
      <c r="WKF5" s="69"/>
      <c r="WKG5" s="69"/>
      <c r="WKH5" s="69"/>
      <c r="WKI5" s="69"/>
      <c r="WKJ5" s="69"/>
      <c r="WKK5" s="69"/>
      <c r="WKL5" s="69"/>
      <c r="WKM5" s="69"/>
      <c r="WKN5" s="69"/>
      <c r="WKO5" s="69"/>
      <c r="WKP5" s="69"/>
      <c r="WKQ5" s="69"/>
      <c r="WKR5" s="69"/>
      <c r="WKS5" s="69"/>
      <c r="WKT5" s="69"/>
      <c r="WKU5" s="69"/>
      <c r="WKV5" s="69"/>
      <c r="WKW5" s="69"/>
      <c r="WKX5" s="69"/>
      <c r="WKY5" s="69"/>
      <c r="WKZ5" s="69"/>
      <c r="WLA5" s="69"/>
      <c r="WLB5" s="69"/>
      <c r="WLC5" s="69"/>
      <c r="WLD5" s="69"/>
      <c r="WLE5" s="69"/>
      <c r="WLF5" s="69"/>
      <c r="WLG5" s="69"/>
      <c r="WLH5" s="69"/>
      <c r="WLI5" s="69"/>
      <c r="WLJ5" s="69"/>
      <c r="WLK5" s="69"/>
      <c r="WLL5" s="69"/>
      <c r="WLM5" s="69"/>
      <c r="WLN5" s="69"/>
      <c r="WLO5" s="69"/>
      <c r="WLP5" s="69"/>
      <c r="WLQ5" s="69"/>
      <c r="WLR5" s="69"/>
      <c r="WLS5" s="69"/>
      <c r="WLT5" s="69"/>
      <c r="WLU5" s="69"/>
      <c r="WLV5" s="69"/>
      <c r="WLW5" s="69"/>
      <c r="WLX5" s="69"/>
      <c r="WLY5" s="69"/>
      <c r="WLZ5" s="69"/>
      <c r="WMA5" s="69"/>
      <c r="WMB5" s="69"/>
      <c r="WMC5" s="69"/>
      <c r="WMD5" s="69"/>
      <c r="WME5" s="69"/>
      <c r="WMF5" s="69"/>
      <c r="WMG5" s="69"/>
      <c r="WMH5" s="69"/>
      <c r="WMI5" s="69"/>
      <c r="WMJ5" s="69"/>
      <c r="WMK5" s="69"/>
      <c r="WML5" s="69"/>
      <c r="WMM5" s="69"/>
      <c r="WMN5" s="69"/>
      <c r="WMO5" s="69"/>
      <c r="WMP5" s="69"/>
      <c r="WMQ5" s="69"/>
      <c r="WMR5" s="69"/>
      <c r="WMS5" s="69"/>
      <c r="WMT5" s="69"/>
      <c r="WMU5" s="69"/>
      <c r="WMV5" s="69"/>
      <c r="WMW5" s="69"/>
      <c r="WMX5" s="69"/>
      <c r="WMY5" s="69"/>
      <c r="WMZ5" s="69"/>
      <c r="WNA5" s="69"/>
      <c r="WNB5" s="69"/>
      <c r="WNC5" s="69"/>
      <c r="WND5" s="69"/>
      <c r="WNE5" s="69"/>
      <c r="WNF5" s="69"/>
      <c r="WNG5" s="69"/>
      <c r="WNH5" s="69"/>
      <c r="WNI5" s="69"/>
      <c r="WNJ5" s="69"/>
      <c r="WNK5" s="69"/>
      <c r="WNL5" s="69"/>
      <c r="WNM5" s="69"/>
      <c r="WNN5" s="69"/>
      <c r="WNO5" s="69"/>
      <c r="WNP5" s="69"/>
      <c r="WNQ5" s="69"/>
      <c r="WNR5" s="69"/>
      <c r="WNS5" s="69"/>
      <c r="WNT5" s="69"/>
      <c r="WNU5" s="69"/>
      <c r="WNV5" s="69"/>
      <c r="WNW5" s="69"/>
      <c r="WNX5" s="69"/>
      <c r="WNY5" s="69"/>
      <c r="WNZ5" s="69"/>
      <c r="WOA5" s="69"/>
      <c r="WOB5" s="69"/>
      <c r="WOC5" s="69"/>
      <c r="WOD5" s="69"/>
      <c r="WOE5" s="69"/>
      <c r="WOF5" s="69"/>
      <c r="WOG5" s="69"/>
      <c r="WOH5" s="69"/>
      <c r="WOI5" s="69"/>
      <c r="WOJ5" s="69"/>
      <c r="WOK5" s="69"/>
      <c r="WOL5" s="69"/>
      <c r="WOM5" s="69"/>
      <c r="WON5" s="69"/>
      <c r="WOO5" s="69"/>
      <c r="WOP5" s="69"/>
      <c r="WOQ5" s="69"/>
      <c r="WOR5" s="69"/>
      <c r="WOS5" s="69"/>
      <c r="WOT5" s="69"/>
      <c r="WOU5" s="69"/>
      <c r="WOV5" s="69"/>
      <c r="WOW5" s="69"/>
      <c r="WOX5" s="69"/>
      <c r="WOY5" s="69"/>
      <c r="WOZ5" s="69"/>
      <c r="WPA5" s="69"/>
      <c r="WPB5" s="69"/>
      <c r="WPC5" s="69"/>
      <c r="WPD5" s="69"/>
      <c r="WPE5" s="69"/>
      <c r="WPF5" s="69"/>
      <c r="WPG5" s="69"/>
      <c r="WPH5" s="69"/>
      <c r="WPI5" s="69"/>
      <c r="WPJ5" s="69"/>
      <c r="WPK5" s="69"/>
      <c r="WPL5" s="69"/>
      <c r="WPM5" s="69"/>
      <c r="WPN5" s="69"/>
      <c r="WPO5" s="69"/>
      <c r="WPP5" s="69"/>
      <c r="WPQ5" s="69"/>
      <c r="WPR5" s="69"/>
      <c r="WPS5" s="69"/>
      <c r="WPT5" s="69"/>
      <c r="WPU5" s="69"/>
      <c r="WPV5" s="69"/>
      <c r="WPW5" s="69"/>
      <c r="WPX5" s="69"/>
      <c r="WPY5" s="69"/>
      <c r="WPZ5" s="69"/>
      <c r="WQA5" s="69"/>
      <c r="WQB5" s="69"/>
      <c r="WQC5" s="69"/>
      <c r="WQD5" s="69"/>
      <c r="WQE5" s="69"/>
      <c r="WQF5" s="69"/>
      <c r="WQG5" s="69"/>
      <c r="WQH5" s="69"/>
      <c r="WQI5" s="69"/>
      <c r="WQJ5" s="69"/>
      <c r="WQK5" s="69"/>
      <c r="WQL5" s="69"/>
      <c r="WQM5" s="69"/>
      <c r="WQN5" s="69"/>
      <c r="WQO5" s="69"/>
      <c r="WQP5" s="69"/>
      <c r="WQQ5" s="69"/>
      <c r="WQR5" s="69"/>
      <c r="WQS5" s="69"/>
      <c r="WQT5" s="69"/>
      <c r="WQU5" s="69"/>
      <c r="WQV5" s="69"/>
      <c r="WQW5" s="69"/>
      <c r="WQX5" s="69"/>
      <c r="WQY5" s="69"/>
      <c r="WQZ5" s="69"/>
      <c r="WRA5" s="69"/>
      <c r="WRB5" s="69"/>
      <c r="WRC5" s="69"/>
      <c r="WRD5" s="69"/>
      <c r="WRE5" s="69"/>
      <c r="WRF5" s="69"/>
      <c r="WRG5" s="69"/>
      <c r="WRH5" s="69"/>
      <c r="WRI5" s="69"/>
      <c r="WRJ5" s="69"/>
      <c r="WRK5" s="69"/>
      <c r="WRL5" s="69"/>
      <c r="WRM5" s="69"/>
      <c r="WRN5" s="69"/>
      <c r="WRO5" s="69"/>
      <c r="WRP5" s="69"/>
      <c r="WRQ5" s="69"/>
      <c r="WRR5" s="69"/>
      <c r="WRS5" s="69"/>
      <c r="WRT5" s="69"/>
      <c r="WRU5" s="69"/>
      <c r="WRV5" s="69"/>
      <c r="WRW5" s="69"/>
      <c r="WRX5" s="69"/>
      <c r="WRY5" s="69"/>
      <c r="WRZ5" s="69"/>
      <c r="WSA5" s="69"/>
      <c r="WSB5" s="69"/>
      <c r="WSC5" s="69"/>
      <c r="WSD5" s="69"/>
      <c r="WSE5" s="69"/>
      <c r="WSF5" s="69"/>
      <c r="WSG5" s="69"/>
      <c r="WSH5" s="69"/>
      <c r="WSI5" s="69"/>
      <c r="WSJ5" s="69"/>
      <c r="WSK5" s="69"/>
      <c r="WSL5" s="69"/>
      <c r="WSM5" s="69"/>
      <c r="WSN5" s="69"/>
      <c r="WSO5" s="69"/>
      <c r="WSP5" s="69"/>
      <c r="WSQ5" s="69"/>
      <c r="WSR5" s="69"/>
      <c r="WSS5" s="69"/>
      <c r="WST5" s="69"/>
      <c r="WSU5" s="69"/>
      <c r="WSV5" s="69"/>
      <c r="WSW5" s="69"/>
      <c r="WSX5" s="69"/>
      <c r="WSY5" s="69"/>
      <c r="WSZ5" s="69"/>
      <c r="WTA5" s="69"/>
      <c r="WTB5" s="69"/>
      <c r="WTC5" s="69"/>
      <c r="WTD5" s="69"/>
      <c r="WTE5" s="69"/>
      <c r="WTF5" s="69"/>
      <c r="WTG5" s="69"/>
      <c r="WTH5" s="69"/>
      <c r="WTI5" s="69"/>
      <c r="WTJ5" s="69"/>
      <c r="WTK5" s="69"/>
      <c r="WTL5" s="69"/>
      <c r="WTM5" s="69"/>
      <c r="WTN5" s="69"/>
      <c r="WTO5" s="69"/>
      <c r="WTP5" s="69"/>
      <c r="WTQ5" s="69"/>
      <c r="WTR5" s="69"/>
      <c r="WTS5" s="69"/>
      <c r="WTT5" s="69"/>
      <c r="WTU5" s="69"/>
      <c r="WTV5" s="69"/>
      <c r="WTW5" s="69"/>
      <c r="WTX5" s="69"/>
      <c r="WTY5" s="69"/>
      <c r="WTZ5" s="69"/>
      <c r="WUA5" s="69"/>
      <c r="WUB5" s="69"/>
      <c r="WUC5" s="69"/>
      <c r="WUD5" s="69"/>
      <c r="WUE5" s="69"/>
      <c r="WUF5" s="69"/>
      <c r="WUG5" s="69"/>
      <c r="WUH5" s="69"/>
      <c r="WUI5" s="69"/>
      <c r="WUJ5" s="69"/>
      <c r="WUK5" s="69"/>
      <c r="WUL5" s="69"/>
      <c r="WUM5" s="69"/>
      <c r="WUN5" s="69"/>
      <c r="WUO5" s="69"/>
      <c r="WUP5" s="69"/>
      <c r="WUQ5" s="69"/>
      <c r="WUR5" s="69"/>
      <c r="WUS5" s="69"/>
      <c r="WUT5" s="69"/>
      <c r="WUU5" s="69"/>
      <c r="WUV5" s="69"/>
      <c r="WUW5" s="69"/>
      <c r="WUX5" s="69"/>
      <c r="WUY5" s="69"/>
      <c r="WUZ5" s="69"/>
      <c r="WVA5" s="69"/>
      <c r="WVB5" s="69"/>
      <c r="WVC5" s="69"/>
      <c r="WVD5" s="69"/>
      <c r="WVE5" s="69"/>
      <c r="WVF5" s="69"/>
      <c r="WVG5" s="69"/>
      <c r="WVH5" s="69"/>
      <c r="WVI5" s="69"/>
      <c r="WVJ5" s="69"/>
      <c r="WVK5" s="69"/>
      <c r="WVL5" s="69"/>
      <c r="WVM5" s="69"/>
      <c r="WVN5" s="69"/>
      <c r="WVO5" s="69"/>
      <c r="WVP5" s="69"/>
      <c r="WVQ5" s="69"/>
      <c r="WVR5" s="69"/>
      <c r="WVS5" s="69"/>
      <c r="WVT5" s="69"/>
      <c r="WVU5" s="69"/>
      <c r="WVV5" s="69"/>
      <c r="WVW5" s="69"/>
      <c r="WVX5" s="69"/>
      <c r="WVY5" s="69"/>
      <c r="WVZ5" s="69"/>
      <c r="WWA5" s="69"/>
      <c r="WWB5" s="69"/>
      <c r="WWC5" s="69"/>
      <c r="WWD5" s="69"/>
      <c r="WWE5" s="69"/>
      <c r="WWF5" s="69"/>
      <c r="WWG5" s="69"/>
      <c r="WWH5" s="69"/>
      <c r="WWI5" s="69"/>
      <c r="WWJ5" s="69"/>
      <c r="WWK5" s="69"/>
      <c r="WWL5" s="69"/>
      <c r="WWM5" s="69"/>
      <c r="WWN5" s="69"/>
      <c r="WWO5" s="69"/>
      <c r="WWP5" s="69"/>
      <c r="WWQ5" s="69"/>
      <c r="WWR5" s="69"/>
      <c r="WWS5" s="69"/>
      <c r="WWT5" s="69"/>
      <c r="WWU5" s="69"/>
      <c r="WWV5" s="69"/>
      <c r="WWW5" s="69"/>
      <c r="WWX5" s="69"/>
      <c r="WWY5" s="69"/>
      <c r="WWZ5" s="69"/>
      <c r="WXA5" s="69"/>
      <c r="WXB5" s="69"/>
      <c r="WXC5" s="69"/>
      <c r="WXD5" s="69"/>
      <c r="WXE5" s="69"/>
      <c r="WXF5" s="69"/>
      <c r="WXG5" s="69"/>
      <c r="WXH5" s="69"/>
      <c r="WXI5" s="69"/>
      <c r="WXJ5" s="69"/>
      <c r="WXK5" s="69"/>
      <c r="WXL5" s="69"/>
      <c r="WXM5" s="69"/>
      <c r="WXN5" s="69"/>
      <c r="WXO5" s="69"/>
      <c r="WXP5" s="69"/>
      <c r="WXQ5" s="69"/>
      <c r="WXR5" s="69"/>
      <c r="WXS5" s="69"/>
      <c r="WXT5" s="69"/>
      <c r="WXU5" s="69"/>
      <c r="WXV5" s="69"/>
      <c r="WXW5" s="69"/>
      <c r="WXX5" s="69"/>
      <c r="WXY5" s="69"/>
      <c r="WXZ5" s="69"/>
      <c r="WYA5" s="69"/>
      <c r="WYB5" s="69"/>
      <c r="WYC5" s="69"/>
      <c r="WYD5" s="69"/>
      <c r="WYE5" s="69"/>
      <c r="WYF5" s="69"/>
      <c r="WYG5" s="69"/>
      <c r="WYH5" s="69"/>
      <c r="WYI5" s="69"/>
      <c r="WYJ5" s="69"/>
      <c r="WYK5" s="69"/>
      <c r="WYL5" s="69"/>
      <c r="WYM5" s="69"/>
      <c r="WYN5" s="69"/>
      <c r="WYO5" s="69"/>
      <c r="WYP5" s="69"/>
      <c r="WYQ5" s="69"/>
      <c r="WYR5" s="69"/>
      <c r="WYS5" s="69"/>
      <c r="WYT5" s="69"/>
      <c r="WYU5" s="69"/>
      <c r="WYV5" s="69"/>
      <c r="WYW5" s="69"/>
      <c r="WYX5" s="69"/>
      <c r="WYY5" s="69"/>
      <c r="WYZ5" s="69"/>
      <c r="WZA5" s="69"/>
      <c r="WZB5" s="69"/>
      <c r="WZC5" s="69"/>
      <c r="WZD5" s="69"/>
      <c r="WZE5" s="69"/>
      <c r="WZF5" s="69"/>
      <c r="WZG5" s="69"/>
      <c r="WZH5" s="69"/>
      <c r="WZI5" s="69"/>
      <c r="WZJ5" s="69"/>
      <c r="WZK5" s="69"/>
      <c r="WZL5" s="69"/>
      <c r="WZM5" s="69"/>
      <c r="WZN5" s="69"/>
      <c r="WZO5" s="69"/>
      <c r="WZP5" s="69"/>
      <c r="WZQ5" s="69"/>
      <c r="WZR5" s="69"/>
      <c r="WZS5" s="69"/>
      <c r="WZT5" s="69"/>
      <c r="WZU5" s="69"/>
      <c r="WZV5" s="69"/>
      <c r="WZW5" s="69"/>
      <c r="WZX5" s="69"/>
      <c r="WZY5" s="69"/>
      <c r="WZZ5" s="69"/>
      <c r="XAA5" s="69"/>
      <c r="XAB5" s="69"/>
      <c r="XAC5" s="69"/>
      <c r="XAD5" s="69"/>
      <c r="XAE5" s="69"/>
      <c r="XAF5" s="69"/>
      <c r="XAG5" s="69"/>
      <c r="XAH5" s="69"/>
      <c r="XAI5" s="69"/>
      <c r="XAJ5" s="69"/>
      <c r="XAK5" s="69"/>
      <c r="XAL5" s="69"/>
      <c r="XAM5" s="69"/>
      <c r="XAN5" s="69"/>
      <c r="XAO5" s="69"/>
      <c r="XAP5" s="69"/>
      <c r="XAQ5" s="69"/>
      <c r="XAR5" s="69"/>
      <c r="XAS5" s="69"/>
      <c r="XAT5" s="69"/>
      <c r="XAU5" s="69"/>
      <c r="XAV5" s="69"/>
      <c r="XAW5" s="69"/>
      <c r="XAX5" s="69"/>
      <c r="XAY5" s="69"/>
      <c r="XAZ5" s="69"/>
      <c r="XBA5" s="69"/>
      <c r="XBB5" s="69"/>
      <c r="XBC5" s="69"/>
      <c r="XBD5" s="69"/>
      <c r="XBE5" s="69"/>
      <c r="XBF5" s="69"/>
      <c r="XBG5" s="69"/>
      <c r="XBH5" s="69"/>
      <c r="XBI5" s="69"/>
      <c r="XBJ5" s="69"/>
      <c r="XBK5" s="69"/>
      <c r="XBL5" s="69"/>
      <c r="XBM5" s="69"/>
      <c r="XBN5" s="69"/>
      <c r="XBO5" s="69"/>
      <c r="XBP5" s="69"/>
      <c r="XBQ5" s="69"/>
      <c r="XBR5" s="69"/>
      <c r="XBS5" s="69"/>
      <c r="XBT5" s="69"/>
      <c r="XBU5" s="69"/>
      <c r="XBV5" s="69"/>
      <c r="XBW5" s="69"/>
      <c r="XBX5" s="69"/>
      <c r="XBY5" s="69"/>
      <c r="XBZ5" s="69"/>
      <c r="XCA5" s="69"/>
      <c r="XCB5" s="69"/>
      <c r="XCC5" s="69"/>
      <c r="XCD5" s="69"/>
      <c r="XCE5" s="69"/>
      <c r="XCF5" s="69"/>
      <c r="XCG5" s="69"/>
      <c r="XCH5" s="69"/>
      <c r="XCI5" s="69"/>
      <c r="XCJ5" s="69"/>
      <c r="XCK5" s="69"/>
      <c r="XCL5" s="69"/>
      <c r="XCM5" s="69"/>
      <c r="XCN5" s="69"/>
      <c r="XCO5" s="69"/>
      <c r="XCP5" s="69"/>
      <c r="XCQ5" s="69"/>
      <c r="XCR5" s="69"/>
      <c r="XCS5" s="69"/>
      <c r="XCT5" s="69"/>
      <c r="XCU5" s="69"/>
      <c r="XCV5" s="69"/>
      <c r="XCW5" s="69"/>
      <c r="XCX5" s="69"/>
      <c r="XCY5" s="69"/>
      <c r="XCZ5" s="69"/>
      <c r="XDA5" s="69"/>
      <c r="XDB5" s="69"/>
      <c r="XDC5" s="69"/>
      <c r="XDD5" s="69"/>
      <c r="XDE5" s="69"/>
      <c r="XDF5" s="69"/>
      <c r="XDG5" s="69"/>
      <c r="XDH5" s="69"/>
      <c r="XDI5" s="69"/>
      <c r="XDJ5" s="69"/>
      <c r="XDK5" s="69"/>
      <c r="XDL5" s="69"/>
      <c r="XDM5" s="69"/>
      <c r="XDN5" s="69"/>
      <c r="XDO5" s="69"/>
      <c r="XDP5" s="69"/>
      <c r="XDQ5" s="69"/>
      <c r="XDR5" s="69"/>
      <c r="XDS5" s="69"/>
      <c r="XDT5" s="69"/>
      <c r="XDU5" s="69"/>
      <c r="XDV5" s="69"/>
      <c r="XDW5" s="69"/>
      <c r="XDX5" s="69"/>
      <c r="XDY5" s="69"/>
      <c r="XDZ5" s="69"/>
      <c r="XEA5" s="69"/>
      <c r="XEB5" s="69"/>
      <c r="XEC5" s="69"/>
      <c r="XED5" s="69"/>
      <c r="XEE5" s="69"/>
      <c r="XEF5" s="69"/>
      <c r="XEG5" s="69"/>
      <c r="XEH5" s="69"/>
      <c r="XEI5" s="69"/>
      <c r="XEJ5" s="69"/>
      <c r="XEK5" s="69"/>
      <c r="XEL5" s="69"/>
      <c r="XEM5" s="69"/>
      <c r="XEN5" s="69"/>
      <c r="XEO5" s="69"/>
      <c r="XEP5" s="69"/>
      <c r="XEQ5" s="69"/>
      <c r="XER5" s="69"/>
      <c r="XES5" s="69"/>
      <c r="XET5" s="69"/>
      <c r="XEU5" s="69"/>
      <c r="XEV5" s="69"/>
      <c r="XEW5" s="69"/>
      <c r="XEX5" s="69"/>
      <c r="XEY5" s="69"/>
      <c r="XEZ5" s="69"/>
    </row>
    <row r="6" spans="1:16380">
      <c r="A6" s="179">
        <f>DATE(B1,VLOOKUP(A1,$J$1:$K$12,2,0),1)</f>
        <v>44621</v>
      </c>
      <c r="B6" s="179"/>
      <c r="C6" s="179"/>
      <c r="D6" s="179"/>
      <c r="E6" s="179"/>
      <c r="F6" s="179"/>
      <c r="G6" s="179"/>
      <c r="H6" s="69"/>
      <c r="J6" s="65" t="s">
        <v>171</v>
      </c>
      <c r="K6" s="65">
        <v>6</v>
      </c>
      <c r="M6" s="65">
        <v>2016</v>
      </c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  <c r="CM6" s="69"/>
      <c r="CN6" s="69"/>
      <c r="CO6" s="69"/>
      <c r="CP6" s="69"/>
      <c r="CQ6" s="69"/>
      <c r="CR6" s="69"/>
      <c r="CS6" s="69"/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69"/>
      <c r="DN6" s="69"/>
      <c r="DO6" s="69"/>
      <c r="DP6" s="69"/>
      <c r="DQ6" s="69"/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  <c r="EJ6" s="69"/>
      <c r="EK6" s="69"/>
      <c r="EL6" s="69"/>
      <c r="EM6" s="69"/>
      <c r="EN6" s="69"/>
      <c r="EO6" s="69"/>
      <c r="EP6" s="69"/>
      <c r="EQ6" s="69"/>
      <c r="ER6" s="69"/>
      <c r="ES6" s="69"/>
      <c r="ET6" s="69"/>
      <c r="EU6" s="69"/>
      <c r="EV6" s="69"/>
      <c r="EW6" s="69"/>
      <c r="EX6" s="69"/>
      <c r="EY6" s="69"/>
      <c r="EZ6" s="69"/>
      <c r="FA6" s="69"/>
      <c r="FB6" s="69"/>
      <c r="FC6" s="69"/>
      <c r="FD6" s="69"/>
      <c r="FE6" s="69"/>
      <c r="FF6" s="69"/>
      <c r="FG6" s="69"/>
      <c r="FH6" s="69"/>
      <c r="FI6" s="69"/>
      <c r="FJ6" s="69"/>
      <c r="FK6" s="69"/>
      <c r="FL6" s="69"/>
      <c r="FM6" s="69"/>
      <c r="FN6" s="69"/>
      <c r="FO6" s="69"/>
      <c r="FP6" s="69"/>
      <c r="FQ6" s="69"/>
      <c r="FR6" s="69"/>
      <c r="FS6" s="69"/>
      <c r="FT6" s="69"/>
      <c r="FU6" s="69"/>
      <c r="FV6" s="69"/>
      <c r="FW6" s="69"/>
      <c r="FX6" s="69"/>
      <c r="FY6" s="69"/>
      <c r="FZ6" s="69"/>
      <c r="GA6" s="69"/>
      <c r="GB6" s="69"/>
      <c r="GC6" s="69"/>
      <c r="GD6" s="69"/>
      <c r="GE6" s="69"/>
      <c r="GF6" s="69"/>
      <c r="GG6" s="69"/>
      <c r="GH6" s="69"/>
      <c r="GI6" s="69"/>
      <c r="GJ6" s="69"/>
      <c r="GK6" s="69"/>
      <c r="GL6" s="69"/>
      <c r="GM6" s="69"/>
      <c r="GN6" s="69"/>
      <c r="GO6" s="69"/>
      <c r="GP6" s="69"/>
      <c r="GQ6" s="69"/>
      <c r="GR6" s="69"/>
      <c r="GS6" s="69"/>
      <c r="GT6" s="69"/>
      <c r="GU6" s="69"/>
      <c r="GV6" s="69"/>
      <c r="GW6" s="69"/>
      <c r="GX6" s="69"/>
      <c r="GY6" s="69"/>
      <c r="GZ6" s="69"/>
      <c r="HA6" s="69"/>
      <c r="HB6" s="69"/>
      <c r="HC6" s="69"/>
      <c r="HD6" s="69"/>
      <c r="HE6" s="69"/>
      <c r="HF6" s="69"/>
      <c r="HG6" s="69"/>
      <c r="HH6" s="69"/>
      <c r="HI6" s="69"/>
      <c r="HJ6" s="69"/>
      <c r="HK6" s="69"/>
      <c r="HL6" s="69"/>
      <c r="HM6" s="69"/>
      <c r="HN6" s="69"/>
      <c r="HO6" s="69"/>
      <c r="HP6" s="69"/>
      <c r="HQ6" s="69"/>
      <c r="HR6" s="69"/>
      <c r="HS6" s="69"/>
      <c r="HT6" s="69"/>
      <c r="HU6" s="69"/>
      <c r="HV6" s="69"/>
      <c r="HW6" s="69"/>
      <c r="HX6" s="69"/>
      <c r="HY6" s="69"/>
      <c r="HZ6" s="69"/>
      <c r="IA6" s="69"/>
      <c r="IB6" s="69"/>
      <c r="IC6" s="69"/>
      <c r="ID6" s="69"/>
      <c r="IE6" s="69"/>
      <c r="IF6" s="69"/>
      <c r="IG6" s="69"/>
      <c r="IH6" s="69"/>
      <c r="II6" s="69"/>
      <c r="IJ6" s="69"/>
      <c r="IK6" s="69"/>
      <c r="IL6" s="69"/>
      <c r="IM6" s="69"/>
      <c r="IN6" s="69"/>
      <c r="IO6" s="69"/>
      <c r="IP6" s="69"/>
      <c r="IQ6" s="69"/>
      <c r="IR6" s="69"/>
      <c r="IS6" s="69"/>
      <c r="IT6" s="69"/>
      <c r="IU6" s="69"/>
      <c r="IV6" s="69"/>
      <c r="IW6" s="69"/>
      <c r="IX6" s="69"/>
      <c r="IY6" s="69"/>
      <c r="IZ6" s="69"/>
      <c r="JA6" s="69"/>
      <c r="JB6" s="69"/>
      <c r="JC6" s="69"/>
      <c r="JD6" s="69"/>
      <c r="JE6" s="69"/>
      <c r="JF6" s="69"/>
      <c r="JG6" s="69"/>
      <c r="JH6" s="69"/>
      <c r="JI6" s="69"/>
      <c r="JJ6" s="69"/>
      <c r="JK6" s="69"/>
      <c r="JL6" s="69"/>
      <c r="JM6" s="69"/>
      <c r="JN6" s="69"/>
      <c r="JO6" s="69"/>
      <c r="JP6" s="69"/>
      <c r="JQ6" s="69"/>
      <c r="JR6" s="69"/>
      <c r="JS6" s="69"/>
      <c r="JT6" s="69"/>
      <c r="JU6" s="69"/>
      <c r="JV6" s="69"/>
      <c r="JW6" s="69"/>
      <c r="JX6" s="69"/>
      <c r="JY6" s="69"/>
      <c r="JZ6" s="69"/>
      <c r="KA6" s="69"/>
      <c r="KB6" s="69"/>
      <c r="KC6" s="69"/>
      <c r="KD6" s="69"/>
      <c r="KE6" s="69"/>
      <c r="KF6" s="69"/>
      <c r="KG6" s="69"/>
      <c r="KH6" s="69"/>
      <c r="KI6" s="69"/>
      <c r="KJ6" s="69"/>
      <c r="KK6" s="69"/>
      <c r="KL6" s="69"/>
      <c r="KM6" s="69"/>
      <c r="KN6" s="69"/>
      <c r="KO6" s="69"/>
      <c r="KP6" s="69"/>
      <c r="KQ6" s="69"/>
      <c r="KR6" s="69"/>
      <c r="KS6" s="69"/>
      <c r="KT6" s="69"/>
      <c r="KU6" s="69"/>
      <c r="KV6" s="69"/>
      <c r="KW6" s="69"/>
      <c r="KX6" s="69"/>
      <c r="KY6" s="69"/>
      <c r="KZ6" s="69"/>
      <c r="LA6" s="69"/>
      <c r="LB6" s="69"/>
      <c r="LC6" s="69"/>
      <c r="LD6" s="69"/>
      <c r="LE6" s="69"/>
      <c r="LF6" s="69"/>
      <c r="LG6" s="69"/>
      <c r="LH6" s="69"/>
      <c r="LI6" s="69"/>
      <c r="LJ6" s="69"/>
      <c r="LK6" s="69"/>
      <c r="LL6" s="69"/>
      <c r="LM6" s="69"/>
      <c r="LN6" s="69"/>
      <c r="LO6" s="69"/>
      <c r="LP6" s="69"/>
      <c r="LQ6" s="69"/>
      <c r="LR6" s="69"/>
      <c r="LS6" s="69"/>
      <c r="LT6" s="69"/>
      <c r="LU6" s="69"/>
      <c r="LV6" s="69"/>
      <c r="LW6" s="69"/>
      <c r="LX6" s="69"/>
      <c r="LY6" s="69"/>
      <c r="LZ6" s="69"/>
      <c r="MA6" s="69"/>
      <c r="MB6" s="69"/>
      <c r="MC6" s="69"/>
      <c r="MD6" s="69"/>
      <c r="ME6" s="69"/>
      <c r="MF6" s="69"/>
      <c r="MG6" s="69"/>
      <c r="MH6" s="69"/>
      <c r="MI6" s="69"/>
      <c r="MJ6" s="69"/>
      <c r="MK6" s="69"/>
      <c r="ML6" s="69"/>
      <c r="MM6" s="69"/>
      <c r="MN6" s="69"/>
      <c r="MO6" s="69"/>
      <c r="MP6" s="69"/>
      <c r="MQ6" s="69"/>
      <c r="MR6" s="69"/>
      <c r="MS6" s="69"/>
      <c r="MT6" s="69"/>
      <c r="MU6" s="69"/>
      <c r="MV6" s="69"/>
      <c r="MW6" s="69"/>
      <c r="MX6" s="69"/>
      <c r="MY6" s="69"/>
      <c r="MZ6" s="69"/>
      <c r="NA6" s="69"/>
      <c r="NB6" s="69"/>
      <c r="NC6" s="69"/>
      <c r="ND6" s="69"/>
      <c r="NE6" s="69"/>
      <c r="NF6" s="69"/>
      <c r="NG6" s="69"/>
      <c r="NH6" s="69"/>
      <c r="NI6" s="69"/>
      <c r="NJ6" s="69"/>
      <c r="NK6" s="69"/>
      <c r="NL6" s="69"/>
      <c r="NM6" s="69"/>
      <c r="NN6" s="69"/>
      <c r="NO6" s="69"/>
      <c r="NP6" s="69"/>
      <c r="NQ6" s="69"/>
      <c r="NR6" s="69"/>
      <c r="NS6" s="69"/>
      <c r="NT6" s="69"/>
      <c r="NU6" s="69"/>
      <c r="NV6" s="69"/>
      <c r="NW6" s="69"/>
      <c r="NX6" s="69"/>
      <c r="NY6" s="69"/>
      <c r="NZ6" s="69"/>
      <c r="OA6" s="69"/>
      <c r="OB6" s="69"/>
      <c r="OC6" s="69"/>
      <c r="OD6" s="69"/>
      <c r="OE6" s="69"/>
      <c r="OF6" s="69"/>
      <c r="OG6" s="69"/>
      <c r="OH6" s="69"/>
      <c r="OI6" s="69"/>
      <c r="OJ6" s="69"/>
      <c r="OK6" s="69"/>
      <c r="OL6" s="69"/>
      <c r="OM6" s="69"/>
      <c r="ON6" s="69"/>
      <c r="OO6" s="69"/>
      <c r="OP6" s="69"/>
      <c r="OQ6" s="69"/>
      <c r="OR6" s="69"/>
      <c r="OS6" s="69"/>
      <c r="OT6" s="69"/>
      <c r="OU6" s="69"/>
      <c r="OV6" s="69"/>
      <c r="OW6" s="69"/>
      <c r="OX6" s="69"/>
      <c r="OY6" s="69"/>
      <c r="OZ6" s="69"/>
      <c r="PA6" s="69"/>
      <c r="PB6" s="69"/>
      <c r="PC6" s="69"/>
      <c r="PD6" s="69"/>
      <c r="PE6" s="69"/>
      <c r="PF6" s="69"/>
      <c r="PG6" s="69"/>
      <c r="PH6" s="69"/>
      <c r="PI6" s="69"/>
      <c r="PJ6" s="69"/>
      <c r="PK6" s="69"/>
      <c r="PL6" s="69"/>
      <c r="PM6" s="69"/>
      <c r="PN6" s="69"/>
      <c r="PO6" s="69"/>
      <c r="PP6" s="69"/>
      <c r="PQ6" s="69"/>
      <c r="PR6" s="69"/>
      <c r="PS6" s="69"/>
      <c r="PT6" s="69"/>
      <c r="PU6" s="69"/>
      <c r="PV6" s="69"/>
      <c r="PW6" s="69"/>
      <c r="PX6" s="69"/>
      <c r="PY6" s="69"/>
      <c r="PZ6" s="69"/>
      <c r="QA6" s="69"/>
      <c r="QB6" s="69"/>
      <c r="QC6" s="69"/>
      <c r="QD6" s="69"/>
      <c r="QE6" s="69"/>
      <c r="QF6" s="69"/>
      <c r="QG6" s="69"/>
      <c r="QH6" s="69"/>
      <c r="QI6" s="69"/>
      <c r="QJ6" s="69"/>
      <c r="QK6" s="69"/>
      <c r="QL6" s="69"/>
      <c r="QM6" s="69"/>
      <c r="QN6" s="69"/>
      <c r="QO6" s="69"/>
      <c r="QP6" s="69"/>
      <c r="QQ6" s="69"/>
      <c r="QR6" s="69"/>
      <c r="QS6" s="69"/>
      <c r="QT6" s="69"/>
      <c r="QU6" s="69"/>
      <c r="QV6" s="69"/>
      <c r="QW6" s="69"/>
      <c r="QX6" s="69"/>
      <c r="QY6" s="69"/>
      <c r="QZ6" s="69"/>
      <c r="RA6" s="69"/>
      <c r="RB6" s="69"/>
      <c r="RC6" s="69"/>
      <c r="RD6" s="69"/>
      <c r="RE6" s="69"/>
      <c r="RF6" s="69"/>
      <c r="RG6" s="69"/>
      <c r="RH6" s="69"/>
      <c r="RI6" s="69"/>
      <c r="RJ6" s="69"/>
      <c r="RK6" s="69"/>
      <c r="RL6" s="69"/>
      <c r="RM6" s="69"/>
      <c r="RN6" s="69"/>
      <c r="RO6" s="69"/>
      <c r="RP6" s="69"/>
      <c r="RQ6" s="69"/>
      <c r="RR6" s="69"/>
      <c r="RS6" s="69"/>
      <c r="RT6" s="69"/>
      <c r="RU6" s="69"/>
      <c r="RV6" s="69"/>
      <c r="RW6" s="69"/>
      <c r="RX6" s="69"/>
      <c r="RY6" s="69"/>
      <c r="RZ6" s="69"/>
      <c r="SA6" s="69"/>
      <c r="SB6" s="69"/>
      <c r="SC6" s="69"/>
      <c r="SD6" s="69"/>
      <c r="SE6" s="69"/>
      <c r="SF6" s="69"/>
      <c r="SG6" s="69"/>
      <c r="SH6" s="69"/>
      <c r="SI6" s="69"/>
      <c r="SJ6" s="69"/>
      <c r="SK6" s="69"/>
      <c r="SL6" s="69"/>
      <c r="SM6" s="69"/>
      <c r="SN6" s="69"/>
      <c r="SO6" s="69"/>
      <c r="SP6" s="69"/>
      <c r="SQ6" s="69"/>
      <c r="SR6" s="69"/>
      <c r="SS6" s="69"/>
      <c r="ST6" s="69"/>
      <c r="SU6" s="69"/>
      <c r="SV6" s="69"/>
      <c r="SW6" s="69"/>
      <c r="SX6" s="69"/>
      <c r="SY6" s="69"/>
      <c r="SZ6" s="69"/>
      <c r="TA6" s="69"/>
      <c r="TB6" s="69"/>
      <c r="TC6" s="69"/>
      <c r="TD6" s="69"/>
      <c r="TE6" s="69"/>
      <c r="TF6" s="69"/>
      <c r="TG6" s="69"/>
      <c r="TH6" s="69"/>
      <c r="TI6" s="69"/>
      <c r="TJ6" s="69"/>
      <c r="TK6" s="69"/>
      <c r="TL6" s="69"/>
      <c r="TM6" s="69"/>
      <c r="TN6" s="69"/>
      <c r="TO6" s="69"/>
      <c r="TP6" s="69"/>
      <c r="TQ6" s="69"/>
      <c r="TR6" s="69"/>
      <c r="TS6" s="69"/>
      <c r="TT6" s="69"/>
      <c r="TU6" s="69"/>
      <c r="TV6" s="69"/>
      <c r="TW6" s="69"/>
      <c r="TX6" s="69"/>
      <c r="TY6" s="69"/>
      <c r="TZ6" s="69"/>
      <c r="UA6" s="69"/>
      <c r="UB6" s="69"/>
      <c r="UC6" s="69"/>
      <c r="UD6" s="69"/>
      <c r="UE6" s="69"/>
      <c r="UF6" s="69"/>
      <c r="UG6" s="69"/>
      <c r="UH6" s="69"/>
      <c r="UI6" s="69"/>
      <c r="UJ6" s="69"/>
      <c r="UK6" s="69"/>
      <c r="UL6" s="69"/>
      <c r="UM6" s="69"/>
      <c r="UN6" s="69"/>
      <c r="UO6" s="69"/>
      <c r="UP6" s="69"/>
      <c r="UQ6" s="69"/>
      <c r="UR6" s="69"/>
      <c r="US6" s="69"/>
      <c r="UT6" s="69"/>
      <c r="UU6" s="69"/>
      <c r="UV6" s="69"/>
      <c r="UW6" s="69"/>
      <c r="UX6" s="69"/>
      <c r="UY6" s="69"/>
      <c r="UZ6" s="69"/>
      <c r="VA6" s="69"/>
      <c r="VB6" s="69"/>
      <c r="VC6" s="69"/>
      <c r="VD6" s="69"/>
      <c r="VE6" s="69"/>
      <c r="VF6" s="69"/>
      <c r="VG6" s="69"/>
      <c r="VH6" s="69"/>
      <c r="VI6" s="69"/>
      <c r="VJ6" s="69"/>
      <c r="VK6" s="69"/>
      <c r="VL6" s="69"/>
      <c r="VM6" s="69"/>
      <c r="VN6" s="69"/>
      <c r="VO6" s="69"/>
      <c r="VP6" s="69"/>
      <c r="VQ6" s="69"/>
      <c r="VR6" s="69"/>
      <c r="VS6" s="69"/>
      <c r="VT6" s="69"/>
      <c r="VU6" s="69"/>
      <c r="VV6" s="69"/>
      <c r="VW6" s="69"/>
      <c r="VX6" s="69"/>
      <c r="VY6" s="69"/>
      <c r="VZ6" s="69"/>
      <c r="WA6" s="69"/>
      <c r="WB6" s="69"/>
      <c r="WC6" s="69"/>
      <c r="WD6" s="69"/>
      <c r="WE6" s="69"/>
      <c r="WF6" s="69"/>
      <c r="WG6" s="69"/>
      <c r="WH6" s="69"/>
      <c r="WI6" s="69"/>
      <c r="WJ6" s="69"/>
      <c r="WK6" s="69"/>
      <c r="WL6" s="69"/>
      <c r="WM6" s="69"/>
      <c r="WN6" s="69"/>
      <c r="WO6" s="69"/>
      <c r="WP6" s="69"/>
      <c r="WQ6" s="69"/>
      <c r="WR6" s="69"/>
      <c r="WS6" s="69"/>
      <c r="WT6" s="69"/>
      <c r="WU6" s="69"/>
      <c r="WV6" s="69"/>
      <c r="WW6" s="69"/>
      <c r="WX6" s="69"/>
      <c r="WY6" s="69"/>
      <c r="WZ6" s="69"/>
      <c r="XA6" s="69"/>
      <c r="XB6" s="69"/>
      <c r="XC6" s="69"/>
      <c r="XD6" s="69"/>
      <c r="XE6" s="69"/>
      <c r="XF6" s="69"/>
      <c r="XG6" s="69"/>
      <c r="XH6" s="69"/>
      <c r="XI6" s="69"/>
      <c r="XJ6" s="69"/>
      <c r="XK6" s="69"/>
      <c r="XL6" s="69"/>
      <c r="XM6" s="69"/>
      <c r="XN6" s="69"/>
      <c r="XO6" s="69"/>
      <c r="XP6" s="69"/>
      <c r="XQ6" s="69"/>
      <c r="XR6" s="69"/>
      <c r="XS6" s="69"/>
      <c r="XT6" s="69"/>
      <c r="XU6" s="69"/>
      <c r="XV6" s="69"/>
      <c r="XW6" s="69"/>
      <c r="XX6" s="69"/>
      <c r="XY6" s="69"/>
      <c r="XZ6" s="69"/>
      <c r="YA6" s="69"/>
      <c r="YB6" s="69"/>
      <c r="YC6" s="69"/>
      <c r="YD6" s="69"/>
      <c r="YE6" s="69"/>
      <c r="YF6" s="69"/>
      <c r="YG6" s="69"/>
      <c r="YH6" s="69"/>
      <c r="YI6" s="69"/>
      <c r="YJ6" s="69"/>
      <c r="YK6" s="69"/>
      <c r="YL6" s="69"/>
      <c r="YM6" s="69"/>
      <c r="YN6" s="69"/>
      <c r="YO6" s="69"/>
      <c r="YP6" s="69"/>
      <c r="YQ6" s="69"/>
      <c r="YR6" s="69"/>
      <c r="YS6" s="69"/>
      <c r="YT6" s="69"/>
      <c r="YU6" s="69"/>
      <c r="YV6" s="69"/>
      <c r="YW6" s="69"/>
      <c r="YX6" s="69"/>
      <c r="YY6" s="69"/>
      <c r="YZ6" s="69"/>
      <c r="ZA6" s="69"/>
      <c r="ZB6" s="69"/>
      <c r="ZC6" s="69"/>
      <c r="ZD6" s="69"/>
      <c r="ZE6" s="69"/>
      <c r="ZF6" s="69"/>
      <c r="ZG6" s="69"/>
      <c r="ZH6" s="69"/>
      <c r="ZI6" s="69"/>
      <c r="ZJ6" s="69"/>
      <c r="ZK6" s="69"/>
      <c r="ZL6" s="69"/>
      <c r="ZM6" s="69"/>
      <c r="ZN6" s="69"/>
      <c r="ZO6" s="69"/>
      <c r="ZP6" s="69"/>
      <c r="ZQ6" s="69"/>
      <c r="ZR6" s="69"/>
      <c r="ZS6" s="69"/>
      <c r="ZT6" s="69"/>
      <c r="ZU6" s="69"/>
      <c r="ZV6" s="69"/>
      <c r="ZW6" s="69"/>
      <c r="ZX6" s="69"/>
      <c r="ZY6" s="69"/>
      <c r="ZZ6" s="69"/>
      <c r="AAA6" s="69"/>
      <c r="AAB6" s="69"/>
      <c r="AAC6" s="69"/>
      <c r="AAD6" s="69"/>
      <c r="AAE6" s="69"/>
      <c r="AAF6" s="69"/>
      <c r="AAG6" s="69"/>
      <c r="AAH6" s="69"/>
      <c r="AAI6" s="69"/>
      <c r="AAJ6" s="69"/>
      <c r="AAK6" s="69"/>
      <c r="AAL6" s="69"/>
      <c r="AAM6" s="69"/>
      <c r="AAN6" s="69"/>
      <c r="AAO6" s="69"/>
      <c r="AAP6" s="69"/>
      <c r="AAQ6" s="69"/>
      <c r="AAR6" s="69"/>
      <c r="AAS6" s="69"/>
      <c r="AAT6" s="69"/>
      <c r="AAU6" s="69"/>
      <c r="AAV6" s="69"/>
      <c r="AAW6" s="69"/>
      <c r="AAX6" s="69"/>
      <c r="AAY6" s="69"/>
      <c r="AAZ6" s="69"/>
      <c r="ABA6" s="69"/>
      <c r="ABB6" s="69"/>
      <c r="ABC6" s="69"/>
      <c r="ABD6" s="69"/>
      <c r="ABE6" s="69"/>
      <c r="ABF6" s="69"/>
      <c r="ABG6" s="69"/>
      <c r="ABH6" s="69"/>
      <c r="ABI6" s="69"/>
      <c r="ABJ6" s="69"/>
      <c r="ABK6" s="69"/>
      <c r="ABL6" s="69"/>
      <c r="ABM6" s="69"/>
      <c r="ABN6" s="69"/>
      <c r="ABO6" s="69"/>
      <c r="ABP6" s="69"/>
      <c r="ABQ6" s="69"/>
      <c r="ABR6" s="69"/>
      <c r="ABS6" s="69"/>
      <c r="ABT6" s="69"/>
      <c r="ABU6" s="69"/>
      <c r="ABV6" s="69"/>
      <c r="ABW6" s="69"/>
      <c r="ABX6" s="69"/>
      <c r="ABY6" s="69"/>
      <c r="ABZ6" s="69"/>
      <c r="ACA6" s="69"/>
      <c r="ACB6" s="69"/>
      <c r="ACC6" s="69"/>
      <c r="ACD6" s="69"/>
      <c r="ACE6" s="69"/>
      <c r="ACF6" s="69"/>
      <c r="ACG6" s="69"/>
      <c r="ACH6" s="69"/>
      <c r="ACI6" s="69"/>
      <c r="ACJ6" s="69"/>
      <c r="ACK6" s="69"/>
      <c r="ACL6" s="69"/>
      <c r="ACM6" s="69"/>
      <c r="ACN6" s="69"/>
      <c r="ACO6" s="69"/>
      <c r="ACP6" s="69"/>
      <c r="ACQ6" s="69"/>
      <c r="ACR6" s="69"/>
      <c r="ACS6" s="69"/>
      <c r="ACT6" s="69"/>
      <c r="ACU6" s="69"/>
      <c r="ACV6" s="69"/>
      <c r="ACW6" s="69"/>
      <c r="ACX6" s="69"/>
      <c r="ACY6" s="69"/>
      <c r="ACZ6" s="69"/>
      <c r="ADA6" s="69"/>
      <c r="ADB6" s="69"/>
      <c r="ADC6" s="69"/>
      <c r="ADD6" s="69"/>
      <c r="ADE6" s="69"/>
      <c r="ADF6" s="69"/>
      <c r="ADG6" s="69"/>
      <c r="ADH6" s="69"/>
      <c r="ADI6" s="69"/>
      <c r="ADJ6" s="69"/>
      <c r="ADK6" s="69"/>
      <c r="ADL6" s="69"/>
      <c r="ADM6" s="69"/>
      <c r="ADN6" s="69"/>
      <c r="ADO6" s="69"/>
      <c r="ADP6" s="69"/>
      <c r="ADQ6" s="69"/>
      <c r="ADR6" s="69"/>
      <c r="ADS6" s="69"/>
      <c r="ADT6" s="69"/>
      <c r="ADU6" s="69"/>
      <c r="ADV6" s="69"/>
      <c r="ADW6" s="69"/>
      <c r="ADX6" s="69"/>
      <c r="ADY6" s="69"/>
      <c r="ADZ6" s="69"/>
      <c r="AEA6" s="69"/>
      <c r="AEB6" s="69"/>
      <c r="AEC6" s="69"/>
      <c r="AED6" s="69"/>
      <c r="AEE6" s="69"/>
      <c r="AEF6" s="69"/>
      <c r="AEG6" s="69"/>
      <c r="AEH6" s="69"/>
      <c r="AEI6" s="69"/>
      <c r="AEJ6" s="69"/>
      <c r="AEK6" s="69"/>
      <c r="AEL6" s="69"/>
      <c r="AEM6" s="69"/>
      <c r="AEN6" s="69"/>
      <c r="AEO6" s="69"/>
      <c r="AEP6" s="69"/>
      <c r="AEQ6" s="69"/>
      <c r="AER6" s="69"/>
      <c r="AES6" s="69"/>
      <c r="AET6" s="69"/>
      <c r="AEU6" s="69"/>
      <c r="AEV6" s="69"/>
      <c r="AEW6" s="69"/>
      <c r="AEX6" s="69"/>
      <c r="AEY6" s="69"/>
      <c r="AEZ6" s="69"/>
      <c r="AFA6" s="69"/>
      <c r="AFB6" s="69"/>
      <c r="AFC6" s="69"/>
      <c r="AFD6" s="69"/>
      <c r="AFE6" s="69"/>
      <c r="AFF6" s="69"/>
      <c r="AFG6" s="69"/>
      <c r="AFH6" s="69"/>
      <c r="AFI6" s="69"/>
      <c r="AFJ6" s="69"/>
      <c r="AFK6" s="69"/>
      <c r="AFL6" s="69"/>
      <c r="AFM6" s="69"/>
      <c r="AFN6" s="69"/>
      <c r="AFO6" s="69"/>
      <c r="AFP6" s="69"/>
      <c r="AFQ6" s="69"/>
      <c r="AFR6" s="69"/>
      <c r="AFS6" s="69"/>
      <c r="AFT6" s="69"/>
      <c r="AFU6" s="69"/>
      <c r="AFV6" s="69"/>
      <c r="AFW6" s="69"/>
      <c r="AFX6" s="69"/>
      <c r="AFY6" s="69"/>
      <c r="AFZ6" s="69"/>
      <c r="AGA6" s="69"/>
      <c r="AGB6" s="69"/>
      <c r="AGC6" s="69"/>
      <c r="AGD6" s="69"/>
      <c r="AGE6" s="69"/>
      <c r="AGF6" s="69"/>
      <c r="AGG6" s="69"/>
      <c r="AGH6" s="69"/>
      <c r="AGI6" s="69"/>
      <c r="AGJ6" s="69"/>
      <c r="AGK6" s="69"/>
      <c r="AGL6" s="69"/>
      <c r="AGM6" s="69"/>
      <c r="AGN6" s="69"/>
      <c r="AGO6" s="69"/>
      <c r="AGP6" s="69"/>
      <c r="AGQ6" s="69"/>
      <c r="AGR6" s="69"/>
      <c r="AGS6" s="69"/>
      <c r="AGT6" s="69"/>
      <c r="AGU6" s="69"/>
      <c r="AGV6" s="69"/>
      <c r="AGW6" s="69"/>
      <c r="AGX6" s="69"/>
      <c r="AGY6" s="69"/>
      <c r="AGZ6" s="69"/>
      <c r="AHA6" s="69"/>
      <c r="AHB6" s="69"/>
      <c r="AHC6" s="69"/>
      <c r="AHD6" s="69"/>
      <c r="AHE6" s="69"/>
      <c r="AHF6" s="69"/>
      <c r="AHG6" s="69"/>
      <c r="AHH6" s="69"/>
      <c r="AHI6" s="69"/>
      <c r="AHJ6" s="69"/>
      <c r="AHK6" s="69"/>
      <c r="AHL6" s="69"/>
      <c r="AHM6" s="69"/>
      <c r="AHN6" s="69"/>
      <c r="AHO6" s="69"/>
      <c r="AHP6" s="69"/>
      <c r="AHQ6" s="69"/>
      <c r="AHR6" s="69"/>
      <c r="AHS6" s="69"/>
      <c r="AHT6" s="69"/>
      <c r="AHU6" s="69"/>
      <c r="AHV6" s="69"/>
      <c r="AHW6" s="69"/>
      <c r="AHX6" s="69"/>
      <c r="AHY6" s="69"/>
      <c r="AHZ6" s="69"/>
      <c r="AIA6" s="69"/>
      <c r="AIB6" s="69"/>
      <c r="AIC6" s="69"/>
      <c r="AID6" s="69"/>
      <c r="AIE6" s="69"/>
      <c r="AIF6" s="69"/>
      <c r="AIG6" s="69"/>
      <c r="AIH6" s="69"/>
      <c r="AII6" s="69"/>
      <c r="AIJ6" s="69"/>
      <c r="AIK6" s="69"/>
      <c r="AIL6" s="69"/>
      <c r="AIM6" s="69"/>
      <c r="AIN6" s="69"/>
      <c r="AIO6" s="69"/>
      <c r="AIP6" s="69"/>
      <c r="AIQ6" s="69"/>
      <c r="AIR6" s="69"/>
      <c r="AIS6" s="69"/>
      <c r="AIT6" s="69"/>
      <c r="AIU6" s="69"/>
      <c r="AIV6" s="69"/>
      <c r="AIW6" s="69"/>
      <c r="AIX6" s="69"/>
      <c r="AIY6" s="69"/>
      <c r="AIZ6" s="69"/>
      <c r="AJA6" s="69"/>
      <c r="AJB6" s="69"/>
      <c r="AJC6" s="69"/>
      <c r="AJD6" s="69"/>
      <c r="AJE6" s="69"/>
      <c r="AJF6" s="69"/>
      <c r="AJG6" s="69"/>
      <c r="AJH6" s="69"/>
      <c r="AJI6" s="69"/>
      <c r="AJJ6" s="69"/>
      <c r="AJK6" s="69"/>
      <c r="AJL6" s="69"/>
      <c r="AJM6" s="69"/>
      <c r="AJN6" s="69"/>
      <c r="AJO6" s="69"/>
      <c r="AJP6" s="69"/>
      <c r="AJQ6" s="69"/>
      <c r="AJR6" s="69"/>
      <c r="AJS6" s="69"/>
      <c r="AJT6" s="69"/>
      <c r="AJU6" s="69"/>
      <c r="AJV6" s="69"/>
      <c r="AJW6" s="69"/>
      <c r="AJX6" s="69"/>
      <c r="AJY6" s="69"/>
      <c r="AJZ6" s="69"/>
      <c r="AKA6" s="69"/>
      <c r="AKB6" s="69"/>
      <c r="AKC6" s="69"/>
      <c r="AKD6" s="69"/>
      <c r="AKE6" s="69"/>
      <c r="AKF6" s="69"/>
      <c r="AKG6" s="69"/>
      <c r="AKH6" s="69"/>
      <c r="AKI6" s="69"/>
      <c r="AKJ6" s="69"/>
      <c r="AKK6" s="69"/>
      <c r="AKL6" s="69"/>
      <c r="AKM6" s="69"/>
      <c r="AKN6" s="69"/>
      <c r="AKO6" s="69"/>
      <c r="AKP6" s="69"/>
      <c r="AKQ6" s="69"/>
      <c r="AKR6" s="69"/>
      <c r="AKS6" s="69"/>
      <c r="AKT6" s="69"/>
      <c r="AKU6" s="69"/>
      <c r="AKV6" s="69"/>
      <c r="AKW6" s="69"/>
      <c r="AKX6" s="69"/>
      <c r="AKY6" s="69"/>
      <c r="AKZ6" s="69"/>
      <c r="ALA6" s="69"/>
      <c r="ALB6" s="69"/>
      <c r="ALC6" s="69"/>
      <c r="ALD6" s="69"/>
      <c r="ALE6" s="69"/>
      <c r="ALF6" s="69"/>
      <c r="ALG6" s="69"/>
      <c r="ALH6" s="69"/>
      <c r="ALI6" s="69"/>
      <c r="ALJ6" s="69"/>
      <c r="ALK6" s="69"/>
      <c r="ALL6" s="69"/>
      <c r="ALM6" s="69"/>
      <c r="ALN6" s="69"/>
      <c r="ALO6" s="69"/>
      <c r="ALP6" s="69"/>
      <c r="ALQ6" s="69"/>
      <c r="ALR6" s="69"/>
      <c r="ALS6" s="69"/>
      <c r="ALT6" s="69"/>
      <c r="ALU6" s="69"/>
      <c r="ALV6" s="69"/>
      <c r="ALW6" s="69"/>
      <c r="ALX6" s="69"/>
      <c r="ALY6" s="69"/>
      <c r="ALZ6" s="69"/>
      <c r="AMA6" s="69"/>
      <c r="AMB6" s="69"/>
      <c r="AMC6" s="69"/>
      <c r="AMD6" s="69"/>
      <c r="AME6" s="69"/>
      <c r="AMF6" s="69"/>
      <c r="AMG6" s="69"/>
      <c r="AMH6" s="69"/>
      <c r="AMI6" s="69"/>
      <c r="AMJ6" s="69"/>
      <c r="AMK6" s="69"/>
      <c r="AML6" s="69"/>
      <c r="AMM6" s="69"/>
      <c r="AMN6" s="69"/>
      <c r="AMO6" s="69"/>
      <c r="AMP6" s="69"/>
      <c r="AMQ6" s="69"/>
      <c r="AMR6" s="69"/>
      <c r="AMS6" s="69"/>
      <c r="AMT6" s="69"/>
      <c r="AMU6" s="69"/>
      <c r="AMV6" s="69"/>
      <c r="AMW6" s="69"/>
      <c r="AMX6" s="69"/>
      <c r="AMY6" s="69"/>
      <c r="AMZ6" s="69"/>
      <c r="ANA6" s="69"/>
      <c r="ANB6" s="69"/>
      <c r="ANC6" s="69"/>
      <c r="AND6" s="69"/>
      <c r="ANE6" s="69"/>
      <c r="ANF6" s="69"/>
      <c r="ANG6" s="69"/>
      <c r="ANH6" s="69"/>
      <c r="ANI6" s="69"/>
      <c r="ANJ6" s="69"/>
      <c r="ANK6" s="69"/>
      <c r="ANL6" s="69"/>
      <c r="ANM6" s="69"/>
      <c r="ANN6" s="69"/>
      <c r="ANO6" s="69"/>
      <c r="ANP6" s="69"/>
      <c r="ANQ6" s="69"/>
      <c r="ANR6" s="69"/>
      <c r="ANS6" s="69"/>
      <c r="ANT6" s="69"/>
      <c r="ANU6" s="69"/>
      <c r="ANV6" s="69"/>
      <c r="ANW6" s="69"/>
      <c r="ANX6" s="69"/>
      <c r="ANY6" s="69"/>
      <c r="ANZ6" s="69"/>
      <c r="AOA6" s="69"/>
      <c r="AOB6" s="69"/>
      <c r="AOC6" s="69"/>
      <c r="AOD6" s="69"/>
      <c r="AOE6" s="69"/>
      <c r="AOF6" s="69"/>
      <c r="AOG6" s="69"/>
      <c r="AOH6" s="69"/>
      <c r="AOI6" s="69"/>
      <c r="AOJ6" s="69"/>
      <c r="AOK6" s="69"/>
      <c r="AOL6" s="69"/>
      <c r="AOM6" s="69"/>
      <c r="AON6" s="69"/>
      <c r="AOO6" s="69"/>
      <c r="AOP6" s="69"/>
      <c r="AOQ6" s="69"/>
      <c r="AOR6" s="69"/>
      <c r="AOS6" s="69"/>
      <c r="AOT6" s="69"/>
      <c r="AOU6" s="69"/>
      <c r="AOV6" s="69"/>
      <c r="AOW6" s="69"/>
      <c r="AOX6" s="69"/>
      <c r="AOY6" s="69"/>
      <c r="AOZ6" s="69"/>
      <c r="APA6" s="69"/>
      <c r="APB6" s="69"/>
      <c r="APC6" s="69"/>
      <c r="APD6" s="69"/>
      <c r="APE6" s="69"/>
      <c r="APF6" s="69"/>
      <c r="APG6" s="69"/>
      <c r="APH6" s="69"/>
      <c r="API6" s="69"/>
      <c r="APJ6" s="69"/>
      <c r="APK6" s="69"/>
      <c r="APL6" s="69"/>
      <c r="APM6" s="69"/>
      <c r="APN6" s="69"/>
      <c r="APO6" s="69"/>
      <c r="APP6" s="69"/>
      <c r="APQ6" s="69"/>
      <c r="APR6" s="69"/>
      <c r="APS6" s="69"/>
      <c r="APT6" s="69"/>
      <c r="APU6" s="69"/>
      <c r="APV6" s="69"/>
      <c r="APW6" s="69"/>
      <c r="APX6" s="69"/>
      <c r="APY6" s="69"/>
      <c r="APZ6" s="69"/>
      <c r="AQA6" s="69"/>
      <c r="AQB6" s="69"/>
      <c r="AQC6" s="69"/>
      <c r="AQD6" s="69"/>
      <c r="AQE6" s="69"/>
      <c r="AQF6" s="69"/>
      <c r="AQG6" s="69"/>
      <c r="AQH6" s="69"/>
      <c r="AQI6" s="69"/>
      <c r="AQJ6" s="69"/>
      <c r="AQK6" s="69"/>
      <c r="AQL6" s="69"/>
      <c r="AQM6" s="69"/>
      <c r="AQN6" s="69"/>
      <c r="AQO6" s="69"/>
      <c r="AQP6" s="69"/>
      <c r="AQQ6" s="69"/>
      <c r="AQR6" s="69"/>
      <c r="AQS6" s="69"/>
      <c r="AQT6" s="69"/>
      <c r="AQU6" s="69"/>
      <c r="AQV6" s="69"/>
      <c r="AQW6" s="69"/>
      <c r="AQX6" s="69"/>
      <c r="AQY6" s="69"/>
      <c r="AQZ6" s="69"/>
      <c r="ARA6" s="69"/>
      <c r="ARB6" s="69"/>
      <c r="ARC6" s="69"/>
      <c r="ARD6" s="69"/>
      <c r="ARE6" s="69"/>
      <c r="ARF6" s="69"/>
      <c r="ARG6" s="69"/>
      <c r="ARH6" s="69"/>
      <c r="ARI6" s="69"/>
      <c r="ARJ6" s="69"/>
      <c r="ARK6" s="69"/>
      <c r="ARL6" s="69"/>
      <c r="ARM6" s="69"/>
      <c r="ARN6" s="69"/>
      <c r="ARO6" s="69"/>
      <c r="ARP6" s="69"/>
      <c r="ARQ6" s="69"/>
      <c r="ARR6" s="69"/>
      <c r="ARS6" s="69"/>
      <c r="ART6" s="69"/>
      <c r="ARU6" s="69"/>
      <c r="ARV6" s="69"/>
      <c r="ARW6" s="69"/>
      <c r="ARX6" s="69"/>
      <c r="ARY6" s="69"/>
      <c r="ARZ6" s="69"/>
      <c r="ASA6" s="69"/>
      <c r="ASB6" s="69"/>
      <c r="ASC6" s="69"/>
      <c r="ASD6" s="69"/>
      <c r="ASE6" s="69"/>
      <c r="ASF6" s="69"/>
      <c r="ASG6" s="69"/>
      <c r="ASH6" s="69"/>
      <c r="ASI6" s="69"/>
      <c r="ASJ6" s="69"/>
      <c r="ASK6" s="69"/>
      <c r="ASL6" s="69"/>
      <c r="ASM6" s="69"/>
      <c r="ASN6" s="69"/>
      <c r="ASO6" s="69"/>
      <c r="ASP6" s="69"/>
      <c r="ASQ6" s="69"/>
      <c r="ASR6" s="69"/>
      <c r="ASS6" s="69"/>
      <c r="AST6" s="69"/>
      <c r="ASU6" s="69"/>
      <c r="ASV6" s="69"/>
      <c r="ASW6" s="69"/>
      <c r="ASX6" s="69"/>
      <c r="ASY6" s="69"/>
      <c r="ASZ6" s="69"/>
      <c r="ATA6" s="69"/>
      <c r="ATB6" s="69"/>
      <c r="ATC6" s="69"/>
      <c r="ATD6" s="69"/>
      <c r="ATE6" s="69"/>
      <c r="ATF6" s="69"/>
      <c r="ATG6" s="69"/>
      <c r="ATH6" s="69"/>
      <c r="ATI6" s="69"/>
      <c r="ATJ6" s="69"/>
      <c r="ATK6" s="69"/>
      <c r="ATL6" s="69"/>
      <c r="ATM6" s="69"/>
      <c r="ATN6" s="69"/>
      <c r="ATO6" s="69"/>
      <c r="ATP6" s="69"/>
      <c r="ATQ6" s="69"/>
      <c r="ATR6" s="69"/>
      <c r="ATS6" s="69"/>
      <c r="ATT6" s="69"/>
      <c r="ATU6" s="69"/>
      <c r="ATV6" s="69"/>
      <c r="ATW6" s="69"/>
      <c r="ATX6" s="69"/>
      <c r="ATY6" s="69"/>
      <c r="ATZ6" s="69"/>
      <c r="AUA6" s="69"/>
      <c r="AUB6" s="69"/>
      <c r="AUC6" s="69"/>
      <c r="AUD6" s="69"/>
      <c r="AUE6" s="69"/>
      <c r="AUF6" s="69"/>
      <c r="AUG6" s="69"/>
      <c r="AUH6" s="69"/>
      <c r="AUI6" s="69"/>
      <c r="AUJ6" s="69"/>
      <c r="AUK6" s="69"/>
      <c r="AUL6" s="69"/>
      <c r="AUM6" s="69"/>
      <c r="AUN6" s="69"/>
      <c r="AUO6" s="69"/>
      <c r="AUP6" s="69"/>
      <c r="AUQ6" s="69"/>
      <c r="AUR6" s="69"/>
      <c r="AUS6" s="69"/>
      <c r="AUT6" s="69"/>
      <c r="AUU6" s="69"/>
      <c r="AUV6" s="69"/>
      <c r="AUW6" s="69"/>
      <c r="AUX6" s="69"/>
      <c r="AUY6" s="69"/>
      <c r="AUZ6" s="69"/>
      <c r="AVA6" s="69"/>
      <c r="AVB6" s="69"/>
      <c r="AVC6" s="69"/>
      <c r="AVD6" s="69"/>
      <c r="AVE6" s="69"/>
      <c r="AVF6" s="69"/>
      <c r="AVG6" s="69"/>
      <c r="AVH6" s="69"/>
      <c r="AVI6" s="69"/>
      <c r="AVJ6" s="69"/>
      <c r="AVK6" s="69"/>
      <c r="AVL6" s="69"/>
      <c r="AVM6" s="69"/>
      <c r="AVN6" s="69"/>
      <c r="AVO6" s="69"/>
      <c r="AVP6" s="69"/>
      <c r="AVQ6" s="69"/>
      <c r="AVR6" s="69"/>
      <c r="AVS6" s="69"/>
      <c r="AVT6" s="69"/>
      <c r="AVU6" s="69"/>
      <c r="AVV6" s="69"/>
      <c r="AVW6" s="69"/>
      <c r="AVX6" s="69"/>
      <c r="AVY6" s="69"/>
      <c r="AVZ6" s="69"/>
      <c r="AWA6" s="69"/>
      <c r="AWB6" s="69"/>
      <c r="AWC6" s="69"/>
      <c r="AWD6" s="69"/>
      <c r="AWE6" s="69"/>
      <c r="AWF6" s="69"/>
      <c r="AWG6" s="69"/>
      <c r="AWH6" s="69"/>
      <c r="AWI6" s="69"/>
      <c r="AWJ6" s="69"/>
      <c r="AWK6" s="69"/>
      <c r="AWL6" s="69"/>
      <c r="AWM6" s="69"/>
      <c r="AWN6" s="69"/>
      <c r="AWO6" s="69"/>
      <c r="AWP6" s="69"/>
      <c r="AWQ6" s="69"/>
      <c r="AWR6" s="69"/>
      <c r="AWS6" s="69"/>
      <c r="AWT6" s="69"/>
      <c r="AWU6" s="69"/>
      <c r="AWV6" s="69"/>
      <c r="AWW6" s="69"/>
      <c r="AWX6" s="69"/>
      <c r="AWY6" s="69"/>
      <c r="AWZ6" s="69"/>
      <c r="AXA6" s="69"/>
      <c r="AXB6" s="69"/>
      <c r="AXC6" s="69"/>
      <c r="AXD6" s="69"/>
      <c r="AXE6" s="69"/>
      <c r="AXF6" s="69"/>
      <c r="AXG6" s="69"/>
      <c r="AXH6" s="69"/>
      <c r="AXI6" s="69"/>
      <c r="AXJ6" s="69"/>
      <c r="AXK6" s="69"/>
      <c r="AXL6" s="69"/>
      <c r="AXM6" s="69"/>
      <c r="AXN6" s="69"/>
      <c r="AXO6" s="69"/>
      <c r="AXP6" s="69"/>
      <c r="AXQ6" s="69"/>
      <c r="AXR6" s="69"/>
      <c r="AXS6" s="69"/>
      <c r="AXT6" s="69"/>
      <c r="AXU6" s="69"/>
      <c r="AXV6" s="69"/>
      <c r="AXW6" s="69"/>
      <c r="AXX6" s="69"/>
      <c r="AXY6" s="69"/>
      <c r="AXZ6" s="69"/>
      <c r="AYA6" s="69"/>
      <c r="AYB6" s="69"/>
      <c r="AYC6" s="69"/>
      <c r="AYD6" s="69"/>
      <c r="AYE6" s="69"/>
      <c r="AYF6" s="69"/>
      <c r="AYG6" s="69"/>
      <c r="AYH6" s="69"/>
      <c r="AYI6" s="69"/>
      <c r="AYJ6" s="69"/>
      <c r="AYK6" s="69"/>
      <c r="AYL6" s="69"/>
      <c r="AYM6" s="69"/>
      <c r="AYN6" s="69"/>
      <c r="AYO6" s="69"/>
      <c r="AYP6" s="69"/>
      <c r="AYQ6" s="69"/>
      <c r="AYR6" s="69"/>
      <c r="AYS6" s="69"/>
      <c r="AYT6" s="69"/>
      <c r="AYU6" s="69"/>
      <c r="AYV6" s="69"/>
      <c r="AYW6" s="69"/>
      <c r="AYX6" s="69"/>
      <c r="AYY6" s="69"/>
      <c r="AYZ6" s="69"/>
      <c r="AZA6" s="69"/>
      <c r="AZB6" s="69"/>
      <c r="AZC6" s="69"/>
      <c r="AZD6" s="69"/>
      <c r="AZE6" s="69"/>
      <c r="AZF6" s="69"/>
      <c r="AZG6" s="69"/>
      <c r="AZH6" s="69"/>
      <c r="AZI6" s="69"/>
      <c r="AZJ6" s="69"/>
      <c r="AZK6" s="69"/>
      <c r="AZL6" s="69"/>
      <c r="AZM6" s="69"/>
      <c r="AZN6" s="69"/>
      <c r="AZO6" s="69"/>
      <c r="AZP6" s="69"/>
      <c r="AZQ6" s="69"/>
      <c r="AZR6" s="69"/>
      <c r="AZS6" s="69"/>
      <c r="AZT6" s="69"/>
      <c r="AZU6" s="69"/>
      <c r="AZV6" s="69"/>
      <c r="AZW6" s="69"/>
      <c r="AZX6" s="69"/>
      <c r="AZY6" s="69"/>
      <c r="AZZ6" s="69"/>
      <c r="BAA6" s="69"/>
      <c r="BAB6" s="69"/>
      <c r="BAC6" s="69"/>
      <c r="BAD6" s="69"/>
      <c r="BAE6" s="69"/>
      <c r="BAF6" s="69"/>
      <c r="BAG6" s="69"/>
      <c r="BAH6" s="69"/>
      <c r="BAI6" s="69"/>
      <c r="BAJ6" s="69"/>
      <c r="BAK6" s="69"/>
      <c r="BAL6" s="69"/>
      <c r="BAM6" s="69"/>
      <c r="BAN6" s="69"/>
      <c r="BAO6" s="69"/>
      <c r="BAP6" s="69"/>
      <c r="BAQ6" s="69"/>
      <c r="BAR6" s="69"/>
      <c r="BAS6" s="69"/>
      <c r="BAT6" s="69"/>
      <c r="BAU6" s="69"/>
      <c r="BAV6" s="69"/>
      <c r="BAW6" s="69"/>
      <c r="BAX6" s="69"/>
      <c r="BAY6" s="69"/>
      <c r="BAZ6" s="69"/>
      <c r="BBA6" s="69"/>
      <c r="BBB6" s="69"/>
      <c r="BBC6" s="69"/>
      <c r="BBD6" s="69"/>
      <c r="BBE6" s="69"/>
      <c r="BBF6" s="69"/>
      <c r="BBG6" s="69"/>
      <c r="BBH6" s="69"/>
      <c r="BBI6" s="69"/>
      <c r="BBJ6" s="69"/>
      <c r="BBK6" s="69"/>
      <c r="BBL6" s="69"/>
      <c r="BBM6" s="69"/>
      <c r="BBN6" s="69"/>
      <c r="BBO6" s="69"/>
      <c r="BBP6" s="69"/>
      <c r="BBQ6" s="69"/>
      <c r="BBR6" s="69"/>
      <c r="BBS6" s="69"/>
      <c r="BBT6" s="69"/>
      <c r="BBU6" s="69"/>
      <c r="BBV6" s="69"/>
      <c r="BBW6" s="69"/>
      <c r="BBX6" s="69"/>
      <c r="BBY6" s="69"/>
      <c r="BBZ6" s="69"/>
      <c r="BCA6" s="69"/>
      <c r="BCB6" s="69"/>
      <c r="BCC6" s="69"/>
      <c r="BCD6" s="69"/>
      <c r="BCE6" s="69"/>
      <c r="BCF6" s="69"/>
      <c r="BCG6" s="69"/>
      <c r="BCH6" s="69"/>
      <c r="BCI6" s="69"/>
      <c r="BCJ6" s="69"/>
      <c r="BCK6" s="69"/>
      <c r="BCL6" s="69"/>
      <c r="BCM6" s="69"/>
      <c r="BCN6" s="69"/>
      <c r="BCO6" s="69"/>
      <c r="BCP6" s="69"/>
      <c r="BCQ6" s="69"/>
      <c r="BCR6" s="69"/>
      <c r="BCS6" s="69"/>
      <c r="BCT6" s="69"/>
      <c r="BCU6" s="69"/>
      <c r="BCV6" s="69"/>
      <c r="BCW6" s="69"/>
      <c r="BCX6" s="69"/>
      <c r="BCY6" s="69"/>
      <c r="BCZ6" s="69"/>
      <c r="BDA6" s="69"/>
      <c r="BDB6" s="69"/>
      <c r="BDC6" s="69"/>
      <c r="BDD6" s="69"/>
      <c r="BDE6" s="69"/>
      <c r="BDF6" s="69"/>
      <c r="BDG6" s="69"/>
      <c r="BDH6" s="69"/>
      <c r="BDI6" s="69"/>
      <c r="BDJ6" s="69"/>
      <c r="BDK6" s="69"/>
      <c r="BDL6" s="69"/>
      <c r="BDM6" s="69"/>
      <c r="BDN6" s="69"/>
      <c r="BDO6" s="69"/>
      <c r="BDP6" s="69"/>
      <c r="BDQ6" s="69"/>
      <c r="BDR6" s="69"/>
      <c r="BDS6" s="69"/>
      <c r="BDT6" s="69"/>
      <c r="BDU6" s="69"/>
      <c r="BDV6" s="69"/>
      <c r="BDW6" s="69"/>
      <c r="BDX6" s="69"/>
      <c r="BDY6" s="69"/>
      <c r="BDZ6" s="69"/>
      <c r="BEA6" s="69"/>
      <c r="BEB6" s="69"/>
      <c r="BEC6" s="69"/>
      <c r="BED6" s="69"/>
      <c r="BEE6" s="69"/>
      <c r="BEF6" s="69"/>
      <c r="BEG6" s="69"/>
      <c r="BEH6" s="69"/>
      <c r="BEI6" s="69"/>
      <c r="BEJ6" s="69"/>
      <c r="BEK6" s="69"/>
      <c r="BEL6" s="69"/>
      <c r="BEM6" s="69"/>
      <c r="BEN6" s="69"/>
      <c r="BEO6" s="69"/>
      <c r="BEP6" s="69"/>
      <c r="BEQ6" s="69"/>
      <c r="BER6" s="69"/>
      <c r="BES6" s="69"/>
      <c r="BET6" s="69"/>
      <c r="BEU6" s="69"/>
      <c r="BEV6" s="69"/>
      <c r="BEW6" s="69"/>
      <c r="BEX6" s="69"/>
      <c r="BEY6" s="69"/>
      <c r="BEZ6" s="69"/>
      <c r="BFA6" s="69"/>
      <c r="BFB6" s="69"/>
      <c r="BFC6" s="69"/>
      <c r="BFD6" s="69"/>
      <c r="BFE6" s="69"/>
      <c r="BFF6" s="69"/>
      <c r="BFG6" s="69"/>
      <c r="BFH6" s="69"/>
      <c r="BFI6" s="69"/>
      <c r="BFJ6" s="69"/>
      <c r="BFK6" s="69"/>
      <c r="BFL6" s="69"/>
      <c r="BFM6" s="69"/>
      <c r="BFN6" s="69"/>
      <c r="BFO6" s="69"/>
      <c r="BFP6" s="69"/>
      <c r="BFQ6" s="69"/>
      <c r="BFR6" s="69"/>
      <c r="BFS6" s="69"/>
      <c r="BFT6" s="69"/>
      <c r="BFU6" s="69"/>
      <c r="BFV6" s="69"/>
      <c r="BFW6" s="69"/>
      <c r="BFX6" s="69"/>
      <c r="BFY6" s="69"/>
      <c r="BFZ6" s="69"/>
      <c r="BGA6" s="69"/>
      <c r="BGB6" s="69"/>
      <c r="BGC6" s="69"/>
      <c r="BGD6" s="69"/>
      <c r="BGE6" s="69"/>
      <c r="BGF6" s="69"/>
      <c r="BGG6" s="69"/>
      <c r="BGH6" s="69"/>
      <c r="BGI6" s="69"/>
      <c r="BGJ6" s="69"/>
      <c r="BGK6" s="69"/>
      <c r="BGL6" s="69"/>
      <c r="BGM6" s="69"/>
      <c r="BGN6" s="69"/>
      <c r="BGO6" s="69"/>
      <c r="BGP6" s="69"/>
      <c r="BGQ6" s="69"/>
      <c r="BGR6" s="69"/>
      <c r="BGS6" s="69"/>
      <c r="BGT6" s="69"/>
      <c r="BGU6" s="69"/>
      <c r="BGV6" s="69"/>
      <c r="BGW6" s="69"/>
      <c r="BGX6" s="69"/>
      <c r="BGY6" s="69"/>
      <c r="BGZ6" s="69"/>
      <c r="BHA6" s="69"/>
      <c r="BHB6" s="69"/>
      <c r="BHC6" s="69"/>
      <c r="BHD6" s="69"/>
      <c r="BHE6" s="69"/>
      <c r="BHF6" s="69"/>
      <c r="BHG6" s="69"/>
      <c r="BHH6" s="69"/>
      <c r="BHI6" s="69"/>
      <c r="BHJ6" s="69"/>
      <c r="BHK6" s="69"/>
      <c r="BHL6" s="69"/>
      <c r="BHM6" s="69"/>
      <c r="BHN6" s="69"/>
      <c r="BHO6" s="69"/>
      <c r="BHP6" s="69"/>
      <c r="BHQ6" s="69"/>
      <c r="BHR6" s="69"/>
      <c r="BHS6" s="69"/>
      <c r="BHT6" s="69"/>
      <c r="BHU6" s="69"/>
      <c r="BHV6" s="69"/>
      <c r="BHW6" s="69"/>
      <c r="BHX6" s="69"/>
      <c r="BHY6" s="69"/>
      <c r="BHZ6" s="69"/>
      <c r="BIA6" s="69"/>
      <c r="BIB6" s="69"/>
      <c r="BIC6" s="69"/>
      <c r="BID6" s="69"/>
      <c r="BIE6" s="69"/>
      <c r="BIF6" s="69"/>
      <c r="BIG6" s="69"/>
      <c r="BIH6" s="69"/>
      <c r="BII6" s="69"/>
      <c r="BIJ6" s="69"/>
      <c r="BIK6" s="69"/>
      <c r="BIL6" s="69"/>
      <c r="BIM6" s="69"/>
      <c r="BIN6" s="69"/>
      <c r="BIO6" s="69"/>
      <c r="BIP6" s="69"/>
      <c r="BIQ6" s="69"/>
      <c r="BIR6" s="69"/>
      <c r="BIS6" s="69"/>
      <c r="BIT6" s="69"/>
      <c r="BIU6" s="69"/>
      <c r="BIV6" s="69"/>
      <c r="BIW6" s="69"/>
      <c r="BIX6" s="69"/>
      <c r="BIY6" s="69"/>
      <c r="BIZ6" s="69"/>
      <c r="BJA6" s="69"/>
      <c r="BJB6" s="69"/>
      <c r="BJC6" s="69"/>
      <c r="BJD6" s="69"/>
      <c r="BJE6" s="69"/>
      <c r="BJF6" s="69"/>
      <c r="BJG6" s="69"/>
      <c r="BJH6" s="69"/>
      <c r="BJI6" s="69"/>
      <c r="BJJ6" s="69"/>
      <c r="BJK6" s="69"/>
      <c r="BJL6" s="69"/>
      <c r="BJM6" s="69"/>
      <c r="BJN6" s="69"/>
      <c r="BJO6" s="69"/>
      <c r="BJP6" s="69"/>
      <c r="BJQ6" s="69"/>
      <c r="BJR6" s="69"/>
      <c r="BJS6" s="69"/>
      <c r="BJT6" s="69"/>
      <c r="BJU6" s="69"/>
      <c r="BJV6" s="69"/>
      <c r="BJW6" s="69"/>
      <c r="BJX6" s="69"/>
      <c r="BJY6" s="69"/>
      <c r="BJZ6" s="69"/>
      <c r="BKA6" s="69"/>
      <c r="BKB6" s="69"/>
      <c r="BKC6" s="69"/>
      <c r="BKD6" s="69"/>
      <c r="BKE6" s="69"/>
      <c r="BKF6" s="69"/>
      <c r="BKG6" s="69"/>
      <c r="BKH6" s="69"/>
      <c r="BKI6" s="69"/>
      <c r="BKJ6" s="69"/>
      <c r="BKK6" s="69"/>
      <c r="BKL6" s="69"/>
      <c r="BKM6" s="69"/>
      <c r="BKN6" s="69"/>
      <c r="BKO6" s="69"/>
      <c r="BKP6" s="69"/>
      <c r="BKQ6" s="69"/>
      <c r="BKR6" s="69"/>
      <c r="BKS6" s="69"/>
      <c r="BKT6" s="69"/>
      <c r="BKU6" s="69"/>
      <c r="BKV6" s="69"/>
      <c r="BKW6" s="69"/>
      <c r="BKX6" s="69"/>
      <c r="BKY6" s="69"/>
      <c r="BKZ6" s="69"/>
      <c r="BLA6" s="69"/>
      <c r="BLB6" s="69"/>
      <c r="BLC6" s="69"/>
      <c r="BLD6" s="69"/>
      <c r="BLE6" s="69"/>
      <c r="BLF6" s="69"/>
      <c r="BLG6" s="69"/>
      <c r="BLH6" s="69"/>
      <c r="BLI6" s="69"/>
      <c r="BLJ6" s="69"/>
      <c r="BLK6" s="69"/>
      <c r="BLL6" s="69"/>
      <c r="BLM6" s="69"/>
      <c r="BLN6" s="69"/>
      <c r="BLO6" s="69"/>
      <c r="BLP6" s="69"/>
      <c r="BLQ6" s="69"/>
      <c r="BLR6" s="69"/>
      <c r="BLS6" s="69"/>
      <c r="BLT6" s="69"/>
      <c r="BLU6" s="69"/>
      <c r="BLV6" s="69"/>
      <c r="BLW6" s="69"/>
      <c r="BLX6" s="69"/>
      <c r="BLY6" s="69"/>
      <c r="BLZ6" s="69"/>
      <c r="BMA6" s="69"/>
      <c r="BMB6" s="69"/>
      <c r="BMC6" s="69"/>
      <c r="BMD6" s="69"/>
      <c r="BME6" s="69"/>
      <c r="BMF6" s="69"/>
      <c r="BMG6" s="69"/>
      <c r="BMH6" s="69"/>
      <c r="BMI6" s="69"/>
      <c r="BMJ6" s="69"/>
      <c r="BMK6" s="69"/>
      <c r="BML6" s="69"/>
      <c r="BMM6" s="69"/>
      <c r="BMN6" s="69"/>
      <c r="BMO6" s="69"/>
      <c r="BMP6" s="69"/>
      <c r="BMQ6" s="69"/>
      <c r="BMR6" s="69"/>
      <c r="BMS6" s="69"/>
      <c r="BMT6" s="69"/>
      <c r="BMU6" s="69"/>
      <c r="BMV6" s="69"/>
      <c r="BMW6" s="69"/>
      <c r="BMX6" s="69"/>
      <c r="BMY6" s="69"/>
      <c r="BMZ6" s="69"/>
      <c r="BNA6" s="69"/>
      <c r="BNB6" s="69"/>
      <c r="BNC6" s="69"/>
      <c r="BND6" s="69"/>
      <c r="BNE6" s="69"/>
      <c r="BNF6" s="69"/>
      <c r="BNG6" s="69"/>
      <c r="BNH6" s="69"/>
      <c r="BNI6" s="69"/>
      <c r="BNJ6" s="69"/>
      <c r="BNK6" s="69"/>
      <c r="BNL6" s="69"/>
      <c r="BNM6" s="69"/>
      <c r="BNN6" s="69"/>
      <c r="BNO6" s="69"/>
      <c r="BNP6" s="69"/>
      <c r="BNQ6" s="69"/>
      <c r="BNR6" s="69"/>
      <c r="BNS6" s="69"/>
      <c r="BNT6" s="69"/>
      <c r="BNU6" s="69"/>
      <c r="BNV6" s="69"/>
      <c r="BNW6" s="69"/>
      <c r="BNX6" s="69"/>
      <c r="BNY6" s="69"/>
      <c r="BNZ6" s="69"/>
      <c r="BOA6" s="69"/>
      <c r="BOB6" s="69"/>
      <c r="BOC6" s="69"/>
      <c r="BOD6" s="69"/>
      <c r="BOE6" s="69"/>
      <c r="BOF6" s="69"/>
      <c r="BOG6" s="69"/>
      <c r="BOH6" s="69"/>
      <c r="BOI6" s="69"/>
      <c r="BOJ6" s="69"/>
      <c r="BOK6" s="69"/>
      <c r="BOL6" s="69"/>
      <c r="BOM6" s="69"/>
      <c r="BON6" s="69"/>
      <c r="BOO6" s="69"/>
      <c r="BOP6" s="69"/>
      <c r="BOQ6" s="69"/>
      <c r="BOR6" s="69"/>
      <c r="BOS6" s="69"/>
      <c r="BOT6" s="69"/>
      <c r="BOU6" s="69"/>
      <c r="BOV6" s="69"/>
      <c r="BOW6" s="69"/>
      <c r="BOX6" s="69"/>
      <c r="BOY6" s="69"/>
      <c r="BOZ6" s="69"/>
      <c r="BPA6" s="69"/>
      <c r="BPB6" s="69"/>
      <c r="BPC6" s="69"/>
      <c r="BPD6" s="69"/>
      <c r="BPE6" s="69"/>
      <c r="BPF6" s="69"/>
      <c r="BPG6" s="69"/>
      <c r="BPH6" s="69"/>
      <c r="BPI6" s="69"/>
      <c r="BPJ6" s="69"/>
      <c r="BPK6" s="69"/>
      <c r="BPL6" s="69"/>
      <c r="BPM6" s="69"/>
      <c r="BPN6" s="69"/>
      <c r="BPO6" s="69"/>
      <c r="BPP6" s="69"/>
      <c r="BPQ6" s="69"/>
      <c r="BPR6" s="69"/>
      <c r="BPS6" s="69"/>
      <c r="BPT6" s="69"/>
      <c r="BPU6" s="69"/>
      <c r="BPV6" s="69"/>
      <c r="BPW6" s="69"/>
      <c r="BPX6" s="69"/>
      <c r="BPY6" s="69"/>
      <c r="BPZ6" s="69"/>
      <c r="BQA6" s="69"/>
      <c r="BQB6" s="69"/>
      <c r="BQC6" s="69"/>
      <c r="BQD6" s="69"/>
      <c r="BQE6" s="69"/>
      <c r="BQF6" s="69"/>
      <c r="BQG6" s="69"/>
      <c r="BQH6" s="69"/>
      <c r="BQI6" s="69"/>
      <c r="BQJ6" s="69"/>
      <c r="BQK6" s="69"/>
      <c r="BQL6" s="69"/>
      <c r="BQM6" s="69"/>
      <c r="BQN6" s="69"/>
      <c r="BQO6" s="69"/>
      <c r="BQP6" s="69"/>
      <c r="BQQ6" s="69"/>
      <c r="BQR6" s="69"/>
      <c r="BQS6" s="69"/>
      <c r="BQT6" s="69"/>
      <c r="BQU6" s="69"/>
      <c r="BQV6" s="69"/>
      <c r="BQW6" s="69"/>
      <c r="BQX6" s="69"/>
      <c r="BQY6" s="69"/>
      <c r="BQZ6" s="69"/>
      <c r="BRA6" s="69"/>
      <c r="BRB6" s="69"/>
      <c r="BRC6" s="69"/>
      <c r="BRD6" s="69"/>
      <c r="BRE6" s="69"/>
      <c r="BRF6" s="69"/>
      <c r="BRG6" s="69"/>
      <c r="BRH6" s="69"/>
      <c r="BRI6" s="69"/>
      <c r="BRJ6" s="69"/>
      <c r="BRK6" s="69"/>
      <c r="BRL6" s="69"/>
      <c r="BRM6" s="69"/>
      <c r="BRN6" s="69"/>
      <c r="BRO6" s="69"/>
      <c r="BRP6" s="69"/>
      <c r="BRQ6" s="69"/>
      <c r="BRR6" s="69"/>
      <c r="BRS6" s="69"/>
      <c r="BRT6" s="69"/>
      <c r="BRU6" s="69"/>
      <c r="BRV6" s="69"/>
      <c r="BRW6" s="69"/>
      <c r="BRX6" s="69"/>
      <c r="BRY6" s="69"/>
      <c r="BRZ6" s="69"/>
      <c r="BSA6" s="69"/>
      <c r="BSB6" s="69"/>
      <c r="BSC6" s="69"/>
      <c r="BSD6" s="69"/>
      <c r="BSE6" s="69"/>
      <c r="BSF6" s="69"/>
      <c r="BSG6" s="69"/>
      <c r="BSH6" s="69"/>
      <c r="BSI6" s="69"/>
      <c r="BSJ6" s="69"/>
      <c r="BSK6" s="69"/>
      <c r="BSL6" s="69"/>
      <c r="BSM6" s="69"/>
      <c r="BSN6" s="69"/>
      <c r="BSO6" s="69"/>
      <c r="BSP6" s="69"/>
      <c r="BSQ6" s="69"/>
      <c r="BSR6" s="69"/>
      <c r="BSS6" s="69"/>
      <c r="BST6" s="69"/>
      <c r="BSU6" s="69"/>
      <c r="BSV6" s="69"/>
      <c r="BSW6" s="69"/>
      <c r="BSX6" s="69"/>
      <c r="BSY6" s="69"/>
      <c r="BSZ6" s="69"/>
      <c r="BTA6" s="69"/>
      <c r="BTB6" s="69"/>
      <c r="BTC6" s="69"/>
      <c r="BTD6" s="69"/>
      <c r="BTE6" s="69"/>
      <c r="BTF6" s="69"/>
      <c r="BTG6" s="69"/>
      <c r="BTH6" s="69"/>
      <c r="BTI6" s="69"/>
      <c r="BTJ6" s="69"/>
      <c r="BTK6" s="69"/>
      <c r="BTL6" s="69"/>
      <c r="BTM6" s="69"/>
      <c r="BTN6" s="69"/>
      <c r="BTO6" s="69"/>
      <c r="BTP6" s="69"/>
      <c r="BTQ6" s="69"/>
      <c r="BTR6" s="69"/>
      <c r="BTS6" s="69"/>
      <c r="BTT6" s="69"/>
      <c r="BTU6" s="69"/>
      <c r="BTV6" s="69"/>
      <c r="BTW6" s="69"/>
      <c r="BTX6" s="69"/>
      <c r="BTY6" s="69"/>
      <c r="BTZ6" s="69"/>
      <c r="BUA6" s="69"/>
      <c r="BUB6" s="69"/>
      <c r="BUC6" s="69"/>
      <c r="BUD6" s="69"/>
      <c r="BUE6" s="69"/>
      <c r="BUF6" s="69"/>
      <c r="BUG6" s="69"/>
      <c r="BUH6" s="69"/>
      <c r="BUI6" s="69"/>
      <c r="BUJ6" s="69"/>
      <c r="BUK6" s="69"/>
      <c r="BUL6" s="69"/>
      <c r="BUM6" s="69"/>
      <c r="BUN6" s="69"/>
      <c r="BUO6" s="69"/>
      <c r="BUP6" s="69"/>
      <c r="BUQ6" s="69"/>
      <c r="BUR6" s="69"/>
      <c r="BUS6" s="69"/>
      <c r="BUT6" s="69"/>
      <c r="BUU6" s="69"/>
      <c r="BUV6" s="69"/>
      <c r="BUW6" s="69"/>
      <c r="BUX6" s="69"/>
      <c r="BUY6" s="69"/>
      <c r="BUZ6" s="69"/>
      <c r="BVA6" s="69"/>
      <c r="BVB6" s="69"/>
      <c r="BVC6" s="69"/>
      <c r="BVD6" s="69"/>
      <c r="BVE6" s="69"/>
      <c r="BVF6" s="69"/>
      <c r="BVG6" s="69"/>
      <c r="BVH6" s="69"/>
      <c r="BVI6" s="69"/>
      <c r="BVJ6" s="69"/>
      <c r="BVK6" s="69"/>
      <c r="BVL6" s="69"/>
      <c r="BVM6" s="69"/>
      <c r="BVN6" s="69"/>
      <c r="BVO6" s="69"/>
      <c r="BVP6" s="69"/>
      <c r="BVQ6" s="69"/>
      <c r="BVR6" s="69"/>
      <c r="BVS6" s="69"/>
      <c r="BVT6" s="69"/>
      <c r="BVU6" s="69"/>
      <c r="BVV6" s="69"/>
      <c r="BVW6" s="69"/>
      <c r="BVX6" s="69"/>
      <c r="BVY6" s="69"/>
      <c r="BVZ6" s="69"/>
      <c r="BWA6" s="69"/>
      <c r="BWB6" s="69"/>
      <c r="BWC6" s="69"/>
      <c r="BWD6" s="69"/>
      <c r="BWE6" s="69"/>
      <c r="BWF6" s="69"/>
      <c r="BWG6" s="69"/>
      <c r="BWH6" s="69"/>
      <c r="BWI6" s="69"/>
      <c r="BWJ6" s="69"/>
      <c r="BWK6" s="69"/>
      <c r="BWL6" s="69"/>
      <c r="BWM6" s="69"/>
      <c r="BWN6" s="69"/>
      <c r="BWO6" s="69"/>
      <c r="BWP6" s="69"/>
      <c r="BWQ6" s="69"/>
      <c r="BWR6" s="69"/>
      <c r="BWS6" s="69"/>
      <c r="BWT6" s="69"/>
      <c r="BWU6" s="69"/>
      <c r="BWV6" s="69"/>
      <c r="BWW6" s="69"/>
      <c r="BWX6" s="69"/>
      <c r="BWY6" s="69"/>
      <c r="BWZ6" s="69"/>
      <c r="BXA6" s="69"/>
      <c r="BXB6" s="69"/>
      <c r="BXC6" s="69"/>
      <c r="BXD6" s="69"/>
      <c r="BXE6" s="69"/>
      <c r="BXF6" s="69"/>
      <c r="BXG6" s="69"/>
      <c r="BXH6" s="69"/>
      <c r="BXI6" s="69"/>
      <c r="BXJ6" s="69"/>
      <c r="BXK6" s="69"/>
      <c r="BXL6" s="69"/>
      <c r="BXM6" s="69"/>
      <c r="BXN6" s="69"/>
      <c r="BXO6" s="69"/>
      <c r="BXP6" s="69"/>
      <c r="BXQ6" s="69"/>
      <c r="BXR6" s="69"/>
      <c r="BXS6" s="69"/>
      <c r="BXT6" s="69"/>
      <c r="BXU6" s="69"/>
      <c r="BXV6" s="69"/>
      <c r="BXW6" s="69"/>
      <c r="BXX6" s="69"/>
      <c r="BXY6" s="69"/>
      <c r="BXZ6" s="69"/>
      <c r="BYA6" s="69"/>
      <c r="BYB6" s="69"/>
      <c r="BYC6" s="69"/>
      <c r="BYD6" s="69"/>
      <c r="BYE6" s="69"/>
      <c r="BYF6" s="69"/>
      <c r="BYG6" s="69"/>
      <c r="BYH6" s="69"/>
      <c r="BYI6" s="69"/>
      <c r="BYJ6" s="69"/>
      <c r="BYK6" s="69"/>
      <c r="BYL6" s="69"/>
      <c r="BYM6" s="69"/>
      <c r="BYN6" s="69"/>
      <c r="BYO6" s="69"/>
      <c r="BYP6" s="69"/>
      <c r="BYQ6" s="69"/>
      <c r="BYR6" s="69"/>
      <c r="BYS6" s="69"/>
      <c r="BYT6" s="69"/>
      <c r="BYU6" s="69"/>
      <c r="BYV6" s="69"/>
      <c r="BYW6" s="69"/>
      <c r="BYX6" s="69"/>
      <c r="BYY6" s="69"/>
      <c r="BYZ6" s="69"/>
      <c r="BZA6" s="69"/>
      <c r="BZB6" s="69"/>
      <c r="BZC6" s="69"/>
      <c r="BZD6" s="69"/>
      <c r="BZE6" s="69"/>
      <c r="BZF6" s="69"/>
      <c r="BZG6" s="69"/>
      <c r="BZH6" s="69"/>
      <c r="BZI6" s="69"/>
      <c r="BZJ6" s="69"/>
      <c r="BZK6" s="69"/>
      <c r="BZL6" s="69"/>
      <c r="BZM6" s="69"/>
      <c r="BZN6" s="69"/>
      <c r="BZO6" s="69"/>
      <c r="BZP6" s="69"/>
      <c r="BZQ6" s="69"/>
      <c r="BZR6" s="69"/>
      <c r="BZS6" s="69"/>
      <c r="BZT6" s="69"/>
      <c r="BZU6" s="69"/>
      <c r="BZV6" s="69"/>
      <c r="BZW6" s="69"/>
      <c r="BZX6" s="69"/>
      <c r="BZY6" s="69"/>
      <c r="BZZ6" s="69"/>
      <c r="CAA6" s="69"/>
      <c r="CAB6" s="69"/>
      <c r="CAC6" s="69"/>
      <c r="CAD6" s="69"/>
      <c r="CAE6" s="69"/>
      <c r="CAF6" s="69"/>
      <c r="CAG6" s="69"/>
      <c r="CAH6" s="69"/>
      <c r="CAI6" s="69"/>
      <c r="CAJ6" s="69"/>
      <c r="CAK6" s="69"/>
      <c r="CAL6" s="69"/>
      <c r="CAM6" s="69"/>
      <c r="CAN6" s="69"/>
      <c r="CAO6" s="69"/>
      <c r="CAP6" s="69"/>
      <c r="CAQ6" s="69"/>
      <c r="CAR6" s="69"/>
      <c r="CAS6" s="69"/>
      <c r="CAT6" s="69"/>
      <c r="CAU6" s="69"/>
      <c r="CAV6" s="69"/>
      <c r="CAW6" s="69"/>
      <c r="CAX6" s="69"/>
      <c r="CAY6" s="69"/>
      <c r="CAZ6" s="69"/>
      <c r="CBA6" s="69"/>
      <c r="CBB6" s="69"/>
      <c r="CBC6" s="69"/>
      <c r="CBD6" s="69"/>
      <c r="CBE6" s="69"/>
      <c r="CBF6" s="69"/>
      <c r="CBG6" s="69"/>
      <c r="CBH6" s="69"/>
      <c r="CBI6" s="69"/>
      <c r="CBJ6" s="69"/>
      <c r="CBK6" s="69"/>
      <c r="CBL6" s="69"/>
      <c r="CBM6" s="69"/>
      <c r="CBN6" s="69"/>
      <c r="CBO6" s="69"/>
      <c r="CBP6" s="69"/>
      <c r="CBQ6" s="69"/>
      <c r="CBR6" s="69"/>
      <c r="CBS6" s="69"/>
      <c r="CBT6" s="69"/>
      <c r="CBU6" s="69"/>
      <c r="CBV6" s="69"/>
      <c r="CBW6" s="69"/>
      <c r="CBX6" s="69"/>
      <c r="CBY6" s="69"/>
      <c r="CBZ6" s="69"/>
      <c r="CCA6" s="69"/>
      <c r="CCB6" s="69"/>
      <c r="CCC6" s="69"/>
      <c r="CCD6" s="69"/>
      <c r="CCE6" s="69"/>
      <c r="CCF6" s="69"/>
      <c r="CCG6" s="69"/>
      <c r="CCH6" s="69"/>
      <c r="CCI6" s="69"/>
      <c r="CCJ6" s="69"/>
      <c r="CCK6" s="69"/>
      <c r="CCL6" s="69"/>
      <c r="CCM6" s="69"/>
      <c r="CCN6" s="69"/>
      <c r="CCO6" s="69"/>
      <c r="CCP6" s="69"/>
      <c r="CCQ6" s="69"/>
      <c r="CCR6" s="69"/>
      <c r="CCS6" s="69"/>
      <c r="CCT6" s="69"/>
      <c r="CCU6" s="69"/>
      <c r="CCV6" s="69"/>
      <c r="CCW6" s="69"/>
      <c r="CCX6" s="69"/>
      <c r="CCY6" s="69"/>
      <c r="CCZ6" s="69"/>
      <c r="CDA6" s="69"/>
      <c r="CDB6" s="69"/>
      <c r="CDC6" s="69"/>
      <c r="CDD6" s="69"/>
      <c r="CDE6" s="69"/>
      <c r="CDF6" s="69"/>
      <c r="CDG6" s="69"/>
      <c r="CDH6" s="69"/>
      <c r="CDI6" s="69"/>
      <c r="CDJ6" s="69"/>
      <c r="CDK6" s="69"/>
      <c r="CDL6" s="69"/>
      <c r="CDM6" s="69"/>
      <c r="CDN6" s="69"/>
      <c r="CDO6" s="69"/>
      <c r="CDP6" s="69"/>
      <c r="CDQ6" s="69"/>
      <c r="CDR6" s="69"/>
      <c r="CDS6" s="69"/>
      <c r="CDT6" s="69"/>
      <c r="CDU6" s="69"/>
      <c r="CDV6" s="69"/>
      <c r="CDW6" s="69"/>
      <c r="CDX6" s="69"/>
      <c r="CDY6" s="69"/>
      <c r="CDZ6" s="69"/>
      <c r="CEA6" s="69"/>
      <c r="CEB6" s="69"/>
      <c r="CEC6" s="69"/>
      <c r="CED6" s="69"/>
      <c r="CEE6" s="69"/>
      <c r="CEF6" s="69"/>
      <c r="CEG6" s="69"/>
      <c r="CEH6" s="69"/>
      <c r="CEI6" s="69"/>
      <c r="CEJ6" s="69"/>
      <c r="CEK6" s="69"/>
      <c r="CEL6" s="69"/>
      <c r="CEM6" s="69"/>
      <c r="CEN6" s="69"/>
      <c r="CEO6" s="69"/>
      <c r="CEP6" s="69"/>
      <c r="CEQ6" s="69"/>
      <c r="CER6" s="69"/>
      <c r="CES6" s="69"/>
      <c r="CET6" s="69"/>
      <c r="CEU6" s="69"/>
      <c r="CEV6" s="69"/>
      <c r="CEW6" s="69"/>
      <c r="CEX6" s="69"/>
      <c r="CEY6" s="69"/>
      <c r="CEZ6" s="69"/>
      <c r="CFA6" s="69"/>
      <c r="CFB6" s="69"/>
      <c r="CFC6" s="69"/>
      <c r="CFD6" s="69"/>
      <c r="CFE6" s="69"/>
      <c r="CFF6" s="69"/>
      <c r="CFG6" s="69"/>
      <c r="CFH6" s="69"/>
      <c r="CFI6" s="69"/>
      <c r="CFJ6" s="69"/>
      <c r="CFK6" s="69"/>
      <c r="CFL6" s="69"/>
      <c r="CFM6" s="69"/>
      <c r="CFN6" s="69"/>
      <c r="CFO6" s="69"/>
      <c r="CFP6" s="69"/>
      <c r="CFQ6" s="69"/>
      <c r="CFR6" s="69"/>
      <c r="CFS6" s="69"/>
      <c r="CFT6" s="69"/>
      <c r="CFU6" s="69"/>
      <c r="CFV6" s="69"/>
      <c r="CFW6" s="69"/>
      <c r="CFX6" s="69"/>
      <c r="CFY6" s="69"/>
      <c r="CFZ6" s="69"/>
      <c r="CGA6" s="69"/>
      <c r="CGB6" s="69"/>
      <c r="CGC6" s="69"/>
      <c r="CGD6" s="69"/>
      <c r="CGE6" s="69"/>
      <c r="CGF6" s="69"/>
      <c r="CGG6" s="69"/>
      <c r="CGH6" s="69"/>
      <c r="CGI6" s="69"/>
      <c r="CGJ6" s="69"/>
      <c r="CGK6" s="69"/>
      <c r="CGL6" s="69"/>
      <c r="CGM6" s="69"/>
      <c r="CGN6" s="69"/>
      <c r="CGO6" s="69"/>
      <c r="CGP6" s="69"/>
      <c r="CGQ6" s="69"/>
      <c r="CGR6" s="69"/>
      <c r="CGS6" s="69"/>
      <c r="CGT6" s="69"/>
      <c r="CGU6" s="69"/>
      <c r="CGV6" s="69"/>
      <c r="CGW6" s="69"/>
      <c r="CGX6" s="69"/>
      <c r="CGY6" s="69"/>
      <c r="CGZ6" s="69"/>
      <c r="CHA6" s="69"/>
      <c r="CHB6" s="69"/>
      <c r="CHC6" s="69"/>
      <c r="CHD6" s="69"/>
      <c r="CHE6" s="69"/>
      <c r="CHF6" s="69"/>
      <c r="CHG6" s="69"/>
      <c r="CHH6" s="69"/>
      <c r="CHI6" s="69"/>
      <c r="CHJ6" s="69"/>
      <c r="CHK6" s="69"/>
      <c r="CHL6" s="69"/>
      <c r="CHM6" s="69"/>
      <c r="CHN6" s="69"/>
      <c r="CHO6" s="69"/>
      <c r="CHP6" s="69"/>
      <c r="CHQ6" s="69"/>
      <c r="CHR6" s="69"/>
      <c r="CHS6" s="69"/>
      <c r="CHT6" s="69"/>
      <c r="CHU6" s="69"/>
      <c r="CHV6" s="69"/>
      <c r="CHW6" s="69"/>
      <c r="CHX6" s="69"/>
      <c r="CHY6" s="69"/>
      <c r="CHZ6" s="69"/>
      <c r="CIA6" s="69"/>
      <c r="CIB6" s="69"/>
      <c r="CIC6" s="69"/>
      <c r="CID6" s="69"/>
      <c r="CIE6" s="69"/>
      <c r="CIF6" s="69"/>
      <c r="CIG6" s="69"/>
      <c r="CIH6" s="69"/>
      <c r="CII6" s="69"/>
      <c r="CIJ6" s="69"/>
      <c r="CIK6" s="69"/>
      <c r="CIL6" s="69"/>
      <c r="CIM6" s="69"/>
      <c r="CIN6" s="69"/>
      <c r="CIO6" s="69"/>
      <c r="CIP6" s="69"/>
      <c r="CIQ6" s="69"/>
      <c r="CIR6" s="69"/>
      <c r="CIS6" s="69"/>
      <c r="CIT6" s="69"/>
      <c r="CIU6" s="69"/>
      <c r="CIV6" s="69"/>
      <c r="CIW6" s="69"/>
      <c r="CIX6" s="69"/>
      <c r="CIY6" s="69"/>
      <c r="CIZ6" s="69"/>
      <c r="CJA6" s="69"/>
      <c r="CJB6" s="69"/>
      <c r="CJC6" s="69"/>
      <c r="CJD6" s="69"/>
      <c r="CJE6" s="69"/>
      <c r="CJF6" s="69"/>
      <c r="CJG6" s="69"/>
      <c r="CJH6" s="69"/>
      <c r="CJI6" s="69"/>
      <c r="CJJ6" s="69"/>
      <c r="CJK6" s="69"/>
      <c r="CJL6" s="69"/>
      <c r="CJM6" s="69"/>
      <c r="CJN6" s="69"/>
      <c r="CJO6" s="69"/>
      <c r="CJP6" s="69"/>
      <c r="CJQ6" s="69"/>
      <c r="CJR6" s="69"/>
      <c r="CJS6" s="69"/>
      <c r="CJT6" s="69"/>
      <c r="CJU6" s="69"/>
      <c r="CJV6" s="69"/>
      <c r="CJW6" s="69"/>
      <c r="CJX6" s="69"/>
      <c r="CJY6" s="69"/>
      <c r="CJZ6" s="69"/>
      <c r="CKA6" s="69"/>
      <c r="CKB6" s="69"/>
      <c r="CKC6" s="69"/>
      <c r="CKD6" s="69"/>
      <c r="CKE6" s="69"/>
      <c r="CKF6" s="69"/>
      <c r="CKG6" s="69"/>
      <c r="CKH6" s="69"/>
      <c r="CKI6" s="69"/>
      <c r="CKJ6" s="69"/>
      <c r="CKK6" s="69"/>
      <c r="CKL6" s="69"/>
      <c r="CKM6" s="69"/>
      <c r="CKN6" s="69"/>
      <c r="CKO6" s="69"/>
      <c r="CKP6" s="69"/>
      <c r="CKQ6" s="69"/>
      <c r="CKR6" s="69"/>
      <c r="CKS6" s="69"/>
      <c r="CKT6" s="69"/>
      <c r="CKU6" s="69"/>
      <c r="CKV6" s="69"/>
      <c r="CKW6" s="69"/>
      <c r="CKX6" s="69"/>
      <c r="CKY6" s="69"/>
      <c r="CKZ6" s="69"/>
      <c r="CLA6" s="69"/>
      <c r="CLB6" s="69"/>
      <c r="CLC6" s="69"/>
      <c r="CLD6" s="69"/>
      <c r="CLE6" s="69"/>
      <c r="CLF6" s="69"/>
      <c r="CLG6" s="69"/>
      <c r="CLH6" s="69"/>
      <c r="CLI6" s="69"/>
      <c r="CLJ6" s="69"/>
      <c r="CLK6" s="69"/>
      <c r="CLL6" s="69"/>
      <c r="CLM6" s="69"/>
      <c r="CLN6" s="69"/>
      <c r="CLO6" s="69"/>
      <c r="CLP6" s="69"/>
      <c r="CLQ6" s="69"/>
      <c r="CLR6" s="69"/>
      <c r="CLS6" s="69"/>
      <c r="CLT6" s="69"/>
      <c r="CLU6" s="69"/>
      <c r="CLV6" s="69"/>
      <c r="CLW6" s="69"/>
      <c r="CLX6" s="69"/>
      <c r="CLY6" s="69"/>
      <c r="CLZ6" s="69"/>
      <c r="CMA6" s="69"/>
      <c r="CMB6" s="69"/>
      <c r="CMC6" s="69"/>
      <c r="CMD6" s="69"/>
      <c r="CME6" s="69"/>
      <c r="CMF6" s="69"/>
      <c r="CMG6" s="69"/>
      <c r="CMH6" s="69"/>
      <c r="CMI6" s="69"/>
      <c r="CMJ6" s="69"/>
      <c r="CMK6" s="69"/>
      <c r="CML6" s="69"/>
      <c r="CMM6" s="69"/>
      <c r="CMN6" s="69"/>
      <c r="CMO6" s="69"/>
      <c r="CMP6" s="69"/>
      <c r="CMQ6" s="69"/>
      <c r="CMR6" s="69"/>
      <c r="CMS6" s="69"/>
      <c r="CMT6" s="69"/>
      <c r="CMU6" s="69"/>
      <c r="CMV6" s="69"/>
      <c r="CMW6" s="69"/>
      <c r="CMX6" s="69"/>
      <c r="CMY6" s="69"/>
      <c r="CMZ6" s="69"/>
      <c r="CNA6" s="69"/>
      <c r="CNB6" s="69"/>
      <c r="CNC6" s="69"/>
      <c r="CND6" s="69"/>
      <c r="CNE6" s="69"/>
      <c r="CNF6" s="69"/>
      <c r="CNG6" s="69"/>
      <c r="CNH6" s="69"/>
      <c r="CNI6" s="69"/>
      <c r="CNJ6" s="69"/>
      <c r="CNK6" s="69"/>
      <c r="CNL6" s="69"/>
      <c r="CNM6" s="69"/>
      <c r="CNN6" s="69"/>
      <c r="CNO6" s="69"/>
      <c r="CNP6" s="69"/>
      <c r="CNQ6" s="69"/>
      <c r="CNR6" s="69"/>
      <c r="CNS6" s="69"/>
      <c r="CNT6" s="69"/>
      <c r="CNU6" s="69"/>
      <c r="CNV6" s="69"/>
      <c r="CNW6" s="69"/>
      <c r="CNX6" s="69"/>
      <c r="CNY6" s="69"/>
      <c r="CNZ6" s="69"/>
      <c r="COA6" s="69"/>
      <c r="COB6" s="69"/>
      <c r="COC6" s="69"/>
      <c r="COD6" s="69"/>
      <c r="COE6" s="69"/>
      <c r="COF6" s="69"/>
      <c r="COG6" s="69"/>
      <c r="COH6" s="69"/>
      <c r="COI6" s="69"/>
      <c r="COJ6" s="69"/>
      <c r="COK6" s="69"/>
      <c r="COL6" s="69"/>
      <c r="COM6" s="69"/>
      <c r="CON6" s="69"/>
      <c r="COO6" s="69"/>
      <c r="COP6" s="69"/>
      <c r="COQ6" s="69"/>
      <c r="COR6" s="69"/>
      <c r="COS6" s="69"/>
      <c r="COT6" s="69"/>
      <c r="COU6" s="69"/>
      <c r="COV6" s="69"/>
      <c r="COW6" s="69"/>
      <c r="COX6" s="69"/>
      <c r="COY6" s="69"/>
      <c r="COZ6" s="69"/>
      <c r="CPA6" s="69"/>
      <c r="CPB6" s="69"/>
      <c r="CPC6" s="69"/>
      <c r="CPD6" s="69"/>
      <c r="CPE6" s="69"/>
      <c r="CPF6" s="69"/>
      <c r="CPG6" s="69"/>
      <c r="CPH6" s="69"/>
      <c r="CPI6" s="69"/>
      <c r="CPJ6" s="69"/>
      <c r="CPK6" s="69"/>
      <c r="CPL6" s="69"/>
      <c r="CPM6" s="69"/>
      <c r="CPN6" s="69"/>
      <c r="CPO6" s="69"/>
      <c r="CPP6" s="69"/>
      <c r="CPQ6" s="69"/>
      <c r="CPR6" s="69"/>
      <c r="CPS6" s="69"/>
      <c r="CPT6" s="69"/>
      <c r="CPU6" s="69"/>
      <c r="CPV6" s="69"/>
      <c r="CPW6" s="69"/>
      <c r="CPX6" s="69"/>
      <c r="CPY6" s="69"/>
      <c r="CPZ6" s="69"/>
      <c r="CQA6" s="69"/>
      <c r="CQB6" s="69"/>
      <c r="CQC6" s="69"/>
      <c r="CQD6" s="69"/>
      <c r="CQE6" s="69"/>
      <c r="CQF6" s="69"/>
      <c r="CQG6" s="69"/>
      <c r="CQH6" s="69"/>
      <c r="CQI6" s="69"/>
      <c r="CQJ6" s="69"/>
      <c r="CQK6" s="69"/>
      <c r="CQL6" s="69"/>
      <c r="CQM6" s="69"/>
      <c r="CQN6" s="69"/>
      <c r="CQO6" s="69"/>
      <c r="CQP6" s="69"/>
      <c r="CQQ6" s="69"/>
      <c r="CQR6" s="69"/>
      <c r="CQS6" s="69"/>
      <c r="CQT6" s="69"/>
      <c r="CQU6" s="69"/>
      <c r="CQV6" s="69"/>
      <c r="CQW6" s="69"/>
      <c r="CQX6" s="69"/>
      <c r="CQY6" s="69"/>
      <c r="CQZ6" s="69"/>
      <c r="CRA6" s="69"/>
      <c r="CRB6" s="69"/>
      <c r="CRC6" s="69"/>
      <c r="CRD6" s="69"/>
      <c r="CRE6" s="69"/>
      <c r="CRF6" s="69"/>
      <c r="CRG6" s="69"/>
      <c r="CRH6" s="69"/>
      <c r="CRI6" s="69"/>
      <c r="CRJ6" s="69"/>
      <c r="CRK6" s="69"/>
      <c r="CRL6" s="69"/>
      <c r="CRM6" s="69"/>
      <c r="CRN6" s="69"/>
      <c r="CRO6" s="69"/>
      <c r="CRP6" s="69"/>
      <c r="CRQ6" s="69"/>
      <c r="CRR6" s="69"/>
      <c r="CRS6" s="69"/>
      <c r="CRT6" s="69"/>
      <c r="CRU6" s="69"/>
      <c r="CRV6" s="69"/>
      <c r="CRW6" s="69"/>
      <c r="CRX6" s="69"/>
      <c r="CRY6" s="69"/>
      <c r="CRZ6" s="69"/>
      <c r="CSA6" s="69"/>
      <c r="CSB6" s="69"/>
      <c r="CSC6" s="69"/>
      <c r="CSD6" s="69"/>
      <c r="CSE6" s="69"/>
      <c r="CSF6" s="69"/>
      <c r="CSG6" s="69"/>
      <c r="CSH6" s="69"/>
      <c r="CSI6" s="69"/>
      <c r="CSJ6" s="69"/>
      <c r="CSK6" s="69"/>
      <c r="CSL6" s="69"/>
      <c r="CSM6" s="69"/>
      <c r="CSN6" s="69"/>
      <c r="CSO6" s="69"/>
      <c r="CSP6" s="69"/>
      <c r="CSQ6" s="69"/>
      <c r="CSR6" s="69"/>
      <c r="CSS6" s="69"/>
      <c r="CST6" s="69"/>
      <c r="CSU6" s="69"/>
      <c r="CSV6" s="69"/>
      <c r="CSW6" s="69"/>
      <c r="CSX6" s="69"/>
      <c r="CSY6" s="69"/>
      <c r="CSZ6" s="69"/>
      <c r="CTA6" s="69"/>
      <c r="CTB6" s="69"/>
      <c r="CTC6" s="69"/>
      <c r="CTD6" s="69"/>
      <c r="CTE6" s="69"/>
      <c r="CTF6" s="69"/>
      <c r="CTG6" s="69"/>
      <c r="CTH6" s="69"/>
      <c r="CTI6" s="69"/>
      <c r="CTJ6" s="69"/>
      <c r="CTK6" s="69"/>
      <c r="CTL6" s="69"/>
      <c r="CTM6" s="69"/>
      <c r="CTN6" s="69"/>
      <c r="CTO6" s="69"/>
      <c r="CTP6" s="69"/>
      <c r="CTQ6" s="69"/>
      <c r="CTR6" s="69"/>
      <c r="CTS6" s="69"/>
      <c r="CTT6" s="69"/>
      <c r="CTU6" s="69"/>
      <c r="CTV6" s="69"/>
      <c r="CTW6" s="69"/>
      <c r="CTX6" s="69"/>
      <c r="CTY6" s="69"/>
      <c r="CTZ6" s="69"/>
      <c r="CUA6" s="69"/>
      <c r="CUB6" s="69"/>
      <c r="CUC6" s="69"/>
      <c r="CUD6" s="69"/>
      <c r="CUE6" s="69"/>
      <c r="CUF6" s="69"/>
      <c r="CUG6" s="69"/>
      <c r="CUH6" s="69"/>
      <c r="CUI6" s="69"/>
      <c r="CUJ6" s="69"/>
      <c r="CUK6" s="69"/>
      <c r="CUL6" s="69"/>
      <c r="CUM6" s="69"/>
      <c r="CUN6" s="69"/>
      <c r="CUO6" s="69"/>
      <c r="CUP6" s="69"/>
      <c r="CUQ6" s="69"/>
      <c r="CUR6" s="69"/>
      <c r="CUS6" s="69"/>
      <c r="CUT6" s="69"/>
      <c r="CUU6" s="69"/>
      <c r="CUV6" s="69"/>
      <c r="CUW6" s="69"/>
      <c r="CUX6" s="69"/>
      <c r="CUY6" s="69"/>
      <c r="CUZ6" s="69"/>
      <c r="CVA6" s="69"/>
      <c r="CVB6" s="69"/>
      <c r="CVC6" s="69"/>
      <c r="CVD6" s="69"/>
      <c r="CVE6" s="69"/>
      <c r="CVF6" s="69"/>
      <c r="CVG6" s="69"/>
      <c r="CVH6" s="69"/>
      <c r="CVI6" s="69"/>
      <c r="CVJ6" s="69"/>
      <c r="CVK6" s="69"/>
      <c r="CVL6" s="69"/>
      <c r="CVM6" s="69"/>
      <c r="CVN6" s="69"/>
      <c r="CVO6" s="69"/>
      <c r="CVP6" s="69"/>
      <c r="CVQ6" s="69"/>
      <c r="CVR6" s="69"/>
      <c r="CVS6" s="69"/>
      <c r="CVT6" s="69"/>
      <c r="CVU6" s="69"/>
      <c r="CVV6" s="69"/>
      <c r="CVW6" s="69"/>
      <c r="CVX6" s="69"/>
      <c r="CVY6" s="69"/>
      <c r="CVZ6" s="69"/>
      <c r="CWA6" s="69"/>
      <c r="CWB6" s="69"/>
      <c r="CWC6" s="69"/>
      <c r="CWD6" s="69"/>
      <c r="CWE6" s="69"/>
      <c r="CWF6" s="69"/>
      <c r="CWG6" s="69"/>
      <c r="CWH6" s="69"/>
      <c r="CWI6" s="69"/>
      <c r="CWJ6" s="69"/>
      <c r="CWK6" s="69"/>
      <c r="CWL6" s="69"/>
      <c r="CWM6" s="69"/>
      <c r="CWN6" s="69"/>
      <c r="CWO6" s="69"/>
      <c r="CWP6" s="69"/>
      <c r="CWQ6" s="69"/>
      <c r="CWR6" s="69"/>
      <c r="CWS6" s="69"/>
      <c r="CWT6" s="69"/>
      <c r="CWU6" s="69"/>
      <c r="CWV6" s="69"/>
      <c r="CWW6" s="69"/>
      <c r="CWX6" s="69"/>
      <c r="CWY6" s="69"/>
      <c r="CWZ6" s="69"/>
      <c r="CXA6" s="69"/>
      <c r="CXB6" s="69"/>
      <c r="CXC6" s="69"/>
      <c r="CXD6" s="69"/>
      <c r="CXE6" s="69"/>
      <c r="CXF6" s="69"/>
      <c r="CXG6" s="69"/>
      <c r="CXH6" s="69"/>
      <c r="CXI6" s="69"/>
      <c r="CXJ6" s="69"/>
      <c r="CXK6" s="69"/>
      <c r="CXL6" s="69"/>
      <c r="CXM6" s="69"/>
      <c r="CXN6" s="69"/>
      <c r="CXO6" s="69"/>
      <c r="CXP6" s="69"/>
      <c r="CXQ6" s="69"/>
      <c r="CXR6" s="69"/>
      <c r="CXS6" s="69"/>
      <c r="CXT6" s="69"/>
      <c r="CXU6" s="69"/>
      <c r="CXV6" s="69"/>
      <c r="CXW6" s="69"/>
      <c r="CXX6" s="69"/>
      <c r="CXY6" s="69"/>
      <c r="CXZ6" s="69"/>
      <c r="CYA6" s="69"/>
      <c r="CYB6" s="69"/>
      <c r="CYC6" s="69"/>
      <c r="CYD6" s="69"/>
      <c r="CYE6" s="69"/>
      <c r="CYF6" s="69"/>
      <c r="CYG6" s="69"/>
      <c r="CYH6" s="69"/>
      <c r="CYI6" s="69"/>
      <c r="CYJ6" s="69"/>
      <c r="CYK6" s="69"/>
      <c r="CYL6" s="69"/>
      <c r="CYM6" s="69"/>
      <c r="CYN6" s="69"/>
      <c r="CYO6" s="69"/>
      <c r="CYP6" s="69"/>
      <c r="CYQ6" s="69"/>
      <c r="CYR6" s="69"/>
      <c r="CYS6" s="69"/>
      <c r="CYT6" s="69"/>
      <c r="CYU6" s="69"/>
      <c r="CYV6" s="69"/>
      <c r="CYW6" s="69"/>
      <c r="CYX6" s="69"/>
      <c r="CYY6" s="69"/>
      <c r="CYZ6" s="69"/>
      <c r="CZA6" s="69"/>
      <c r="CZB6" s="69"/>
      <c r="CZC6" s="69"/>
      <c r="CZD6" s="69"/>
      <c r="CZE6" s="69"/>
      <c r="CZF6" s="69"/>
      <c r="CZG6" s="69"/>
      <c r="CZH6" s="69"/>
      <c r="CZI6" s="69"/>
      <c r="CZJ6" s="69"/>
      <c r="CZK6" s="69"/>
      <c r="CZL6" s="69"/>
      <c r="CZM6" s="69"/>
      <c r="CZN6" s="69"/>
      <c r="CZO6" s="69"/>
      <c r="CZP6" s="69"/>
      <c r="CZQ6" s="69"/>
      <c r="CZR6" s="69"/>
      <c r="CZS6" s="69"/>
      <c r="CZT6" s="69"/>
      <c r="CZU6" s="69"/>
      <c r="CZV6" s="69"/>
      <c r="CZW6" s="69"/>
      <c r="CZX6" s="69"/>
      <c r="CZY6" s="69"/>
      <c r="CZZ6" s="69"/>
      <c r="DAA6" s="69"/>
      <c r="DAB6" s="69"/>
      <c r="DAC6" s="69"/>
      <c r="DAD6" s="69"/>
      <c r="DAE6" s="69"/>
      <c r="DAF6" s="69"/>
      <c r="DAG6" s="69"/>
      <c r="DAH6" s="69"/>
      <c r="DAI6" s="69"/>
      <c r="DAJ6" s="69"/>
      <c r="DAK6" s="69"/>
      <c r="DAL6" s="69"/>
      <c r="DAM6" s="69"/>
      <c r="DAN6" s="69"/>
      <c r="DAO6" s="69"/>
      <c r="DAP6" s="69"/>
      <c r="DAQ6" s="69"/>
      <c r="DAR6" s="69"/>
      <c r="DAS6" s="69"/>
      <c r="DAT6" s="69"/>
      <c r="DAU6" s="69"/>
      <c r="DAV6" s="69"/>
      <c r="DAW6" s="69"/>
      <c r="DAX6" s="69"/>
      <c r="DAY6" s="69"/>
      <c r="DAZ6" s="69"/>
      <c r="DBA6" s="69"/>
      <c r="DBB6" s="69"/>
      <c r="DBC6" s="69"/>
      <c r="DBD6" s="69"/>
      <c r="DBE6" s="69"/>
      <c r="DBF6" s="69"/>
      <c r="DBG6" s="69"/>
      <c r="DBH6" s="69"/>
      <c r="DBI6" s="69"/>
      <c r="DBJ6" s="69"/>
      <c r="DBK6" s="69"/>
      <c r="DBL6" s="69"/>
      <c r="DBM6" s="69"/>
      <c r="DBN6" s="69"/>
      <c r="DBO6" s="69"/>
      <c r="DBP6" s="69"/>
      <c r="DBQ6" s="69"/>
      <c r="DBR6" s="69"/>
      <c r="DBS6" s="69"/>
      <c r="DBT6" s="69"/>
      <c r="DBU6" s="69"/>
      <c r="DBV6" s="69"/>
      <c r="DBW6" s="69"/>
      <c r="DBX6" s="69"/>
      <c r="DBY6" s="69"/>
      <c r="DBZ6" s="69"/>
      <c r="DCA6" s="69"/>
      <c r="DCB6" s="69"/>
      <c r="DCC6" s="69"/>
      <c r="DCD6" s="69"/>
      <c r="DCE6" s="69"/>
      <c r="DCF6" s="69"/>
      <c r="DCG6" s="69"/>
      <c r="DCH6" s="69"/>
      <c r="DCI6" s="69"/>
      <c r="DCJ6" s="69"/>
      <c r="DCK6" s="69"/>
      <c r="DCL6" s="69"/>
      <c r="DCM6" s="69"/>
      <c r="DCN6" s="69"/>
      <c r="DCO6" s="69"/>
      <c r="DCP6" s="69"/>
      <c r="DCQ6" s="69"/>
      <c r="DCR6" s="69"/>
      <c r="DCS6" s="69"/>
      <c r="DCT6" s="69"/>
      <c r="DCU6" s="69"/>
      <c r="DCV6" s="69"/>
      <c r="DCW6" s="69"/>
      <c r="DCX6" s="69"/>
      <c r="DCY6" s="69"/>
      <c r="DCZ6" s="69"/>
      <c r="DDA6" s="69"/>
      <c r="DDB6" s="69"/>
      <c r="DDC6" s="69"/>
      <c r="DDD6" s="69"/>
      <c r="DDE6" s="69"/>
      <c r="DDF6" s="69"/>
      <c r="DDG6" s="69"/>
      <c r="DDH6" s="69"/>
      <c r="DDI6" s="69"/>
      <c r="DDJ6" s="69"/>
      <c r="DDK6" s="69"/>
      <c r="DDL6" s="69"/>
      <c r="DDM6" s="69"/>
      <c r="DDN6" s="69"/>
      <c r="DDO6" s="69"/>
      <c r="DDP6" s="69"/>
      <c r="DDQ6" s="69"/>
      <c r="DDR6" s="69"/>
      <c r="DDS6" s="69"/>
      <c r="DDT6" s="69"/>
      <c r="DDU6" s="69"/>
      <c r="DDV6" s="69"/>
      <c r="DDW6" s="69"/>
      <c r="DDX6" s="69"/>
      <c r="DDY6" s="69"/>
      <c r="DDZ6" s="69"/>
      <c r="DEA6" s="69"/>
      <c r="DEB6" s="69"/>
      <c r="DEC6" s="69"/>
      <c r="DED6" s="69"/>
      <c r="DEE6" s="69"/>
      <c r="DEF6" s="69"/>
      <c r="DEG6" s="69"/>
      <c r="DEH6" s="69"/>
      <c r="DEI6" s="69"/>
      <c r="DEJ6" s="69"/>
      <c r="DEK6" s="69"/>
      <c r="DEL6" s="69"/>
      <c r="DEM6" s="69"/>
      <c r="DEN6" s="69"/>
      <c r="DEO6" s="69"/>
      <c r="DEP6" s="69"/>
      <c r="DEQ6" s="69"/>
      <c r="DER6" s="69"/>
      <c r="DES6" s="69"/>
      <c r="DET6" s="69"/>
      <c r="DEU6" s="69"/>
      <c r="DEV6" s="69"/>
      <c r="DEW6" s="69"/>
      <c r="DEX6" s="69"/>
      <c r="DEY6" s="69"/>
      <c r="DEZ6" s="69"/>
      <c r="DFA6" s="69"/>
      <c r="DFB6" s="69"/>
      <c r="DFC6" s="69"/>
      <c r="DFD6" s="69"/>
      <c r="DFE6" s="69"/>
      <c r="DFF6" s="69"/>
      <c r="DFG6" s="69"/>
      <c r="DFH6" s="69"/>
      <c r="DFI6" s="69"/>
      <c r="DFJ6" s="69"/>
      <c r="DFK6" s="69"/>
      <c r="DFL6" s="69"/>
      <c r="DFM6" s="69"/>
      <c r="DFN6" s="69"/>
      <c r="DFO6" s="69"/>
      <c r="DFP6" s="69"/>
      <c r="DFQ6" s="69"/>
      <c r="DFR6" s="69"/>
      <c r="DFS6" s="69"/>
      <c r="DFT6" s="69"/>
      <c r="DFU6" s="69"/>
      <c r="DFV6" s="69"/>
      <c r="DFW6" s="69"/>
      <c r="DFX6" s="69"/>
      <c r="DFY6" s="69"/>
      <c r="DFZ6" s="69"/>
      <c r="DGA6" s="69"/>
      <c r="DGB6" s="69"/>
      <c r="DGC6" s="69"/>
      <c r="DGD6" s="69"/>
      <c r="DGE6" s="69"/>
      <c r="DGF6" s="69"/>
      <c r="DGG6" s="69"/>
      <c r="DGH6" s="69"/>
      <c r="DGI6" s="69"/>
      <c r="DGJ6" s="69"/>
      <c r="DGK6" s="69"/>
      <c r="DGL6" s="69"/>
      <c r="DGM6" s="69"/>
      <c r="DGN6" s="69"/>
      <c r="DGO6" s="69"/>
      <c r="DGP6" s="69"/>
      <c r="DGQ6" s="69"/>
      <c r="DGR6" s="69"/>
      <c r="DGS6" s="69"/>
      <c r="DGT6" s="69"/>
      <c r="DGU6" s="69"/>
      <c r="DGV6" s="69"/>
      <c r="DGW6" s="69"/>
      <c r="DGX6" s="69"/>
      <c r="DGY6" s="69"/>
      <c r="DGZ6" s="69"/>
      <c r="DHA6" s="69"/>
      <c r="DHB6" s="69"/>
      <c r="DHC6" s="69"/>
      <c r="DHD6" s="69"/>
      <c r="DHE6" s="69"/>
      <c r="DHF6" s="69"/>
      <c r="DHG6" s="69"/>
      <c r="DHH6" s="69"/>
      <c r="DHI6" s="69"/>
      <c r="DHJ6" s="69"/>
      <c r="DHK6" s="69"/>
      <c r="DHL6" s="69"/>
      <c r="DHM6" s="69"/>
      <c r="DHN6" s="69"/>
      <c r="DHO6" s="69"/>
      <c r="DHP6" s="69"/>
      <c r="DHQ6" s="69"/>
      <c r="DHR6" s="69"/>
      <c r="DHS6" s="69"/>
      <c r="DHT6" s="69"/>
      <c r="DHU6" s="69"/>
      <c r="DHV6" s="69"/>
      <c r="DHW6" s="69"/>
      <c r="DHX6" s="69"/>
      <c r="DHY6" s="69"/>
      <c r="DHZ6" s="69"/>
      <c r="DIA6" s="69"/>
      <c r="DIB6" s="69"/>
      <c r="DIC6" s="69"/>
      <c r="DID6" s="69"/>
      <c r="DIE6" s="69"/>
      <c r="DIF6" s="69"/>
      <c r="DIG6" s="69"/>
      <c r="DIH6" s="69"/>
      <c r="DII6" s="69"/>
      <c r="DIJ6" s="69"/>
      <c r="DIK6" s="69"/>
      <c r="DIL6" s="69"/>
      <c r="DIM6" s="69"/>
      <c r="DIN6" s="69"/>
      <c r="DIO6" s="69"/>
      <c r="DIP6" s="69"/>
      <c r="DIQ6" s="69"/>
      <c r="DIR6" s="69"/>
      <c r="DIS6" s="69"/>
      <c r="DIT6" s="69"/>
      <c r="DIU6" s="69"/>
      <c r="DIV6" s="69"/>
      <c r="DIW6" s="69"/>
      <c r="DIX6" s="69"/>
      <c r="DIY6" s="69"/>
      <c r="DIZ6" s="69"/>
      <c r="DJA6" s="69"/>
      <c r="DJB6" s="69"/>
      <c r="DJC6" s="69"/>
      <c r="DJD6" s="69"/>
      <c r="DJE6" s="69"/>
      <c r="DJF6" s="69"/>
      <c r="DJG6" s="69"/>
      <c r="DJH6" s="69"/>
      <c r="DJI6" s="69"/>
      <c r="DJJ6" s="69"/>
      <c r="DJK6" s="69"/>
      <c r="DJL6" s="69"/>
      <c r="DJM6" s="69"/>
      <c r="DJN6" s="69"/>
      <c r="DJO6" s="69"/>
      <c r="DJP6" s="69"/>
      <c r="DJQ6" s="69"/>
      <c r="DJR6" s="69"/>
      <c r="DJS6" s="69"/>
      <c r="DJT6" s="69"/>
      <c r="DJU6" s="69"/>
      <c r="DJV6" s="69"/>
      <c r="DJW6" s="69"/>
      <c r="DJX6" s="69"/>
      <c r="DJY6" s="69"/>
      <c r="DJZ6" s="69"/>
      <c r="DKA6" s="69"/>
      <c r="DKB6" s="69"/>
      <c r="DKC6" s="69"/>
      <c r="DKD6" s="69"/>
      <c r="DKE6" s="69"/>
      <c r="DKF6" s="69"/>
      <c r="DKG6" s="69"/>
      <c r="DKH6" s="69"/>
      <c r="DKI6" s="69"/>
      <c r="DKJ6" s="69"/>
      <c r="DKK6" s="69"/>
      <c r="DKL6" s="69"/>
      <c r="DKM6" s="69"/>
      <c r="DKN6" s="69"/>
      <c r="DKO6" s="69"/>
      <c r="DKP6" s="69"/>
      <c r="DKQ6" s="69"/>
      <c r="DKR6" s="69"/>
      <c r="DKS6" s="69"/>
      <c r="DKT6" s="69"/>
      <c r="DKU6" s="69"/>
      <c r="DKV6" s="69"/>
      <c r="DKW6" s="69"/>
      <c r="DKX6" s="69"/>
      <c r="DKY6" s="69"/>
      <c r="DKZ6" s="69"/>
      <c r="DLA6" s="69"/>
      <c r="DLB6" s="69"/>
      <c r="DLC6" s="69"/>
      <c r="DLD6" s="69"/>
      <c r="DLE6" s="69"/>
      <c r="DLF6" s="69"/>
      <c r="DLG6" s="69"/>
      <c r="DLH6" s="69"/>
      <c r="DLI6" s="69"/>
      <c r="DLJ6" s="69"/>
      <c r="DLK6" s="69"/>
      <c r="DLL6" s="69"/>
      <c r="DLM6" s="69"/>
      <c r="DLN6" s="69"/>
      <c r="DLO6" s="69"/>
      <c r="DLP6" s="69"/>
      <c r="DLQ6" s="69"/>
      <c r="DLR6" s="69"/>
      <c r="DLS6" s="69"/>
      <c r="DLT6" s="69"/>
      <c r="DLU6" s="69"/>
      <c r="DLV6" s="69"/>
      <c r="DLW6" s="69"/>
      <c r="DLX6" s="69"/>
      <c r="DLY6" s="69"/>
      <c r="DLZ6" s="69"/>
      <c r="DMA6" s="69"/>
      <c r="DMB6" s="69"/>
      <c r="DMC6" s="69"/>
      <c r="DMD6" s="69"/>
      <c r="DME6" s="69"/>
      <c r="DMF6" s="69"/>
      <c r="DMG6" s="69"/>
      <c r="DMH6" s="69"/>
      <c r="DMI6" s="69"/>
      <c r="DMJ6" s="69"/>
      <c r="DMK6" s="69"/>
      <c r="DML6" s="69"/>
      <c r="DMM6" s="69"/>
      <c r="DMN6" s="69"/>
      <c r="DMO6" s="69"/>
      <c r="DMP6" s="69"/>
      <c r="DMQ6" s="69"/>
      <c r="DMR6" s="69"/>
      <c r="DMS6" s="69"/>
      <c r="DMT6" s="69"/>
      <c r="DMU6" s="69"/>
      <c r="DMV6" s="69"/>
      <c r="DMW6" s="69"/>
      <c r="DMX6" s="69"/>
      <c r="DMY6" s="69"/>
      <c r="DMZ6" s="69"/>
      <c r="DNA6" s="69"/>
      <c r="DNB6" s="69"/>
      <c r="DNC6" s="69"/>
      <c r="DND6" s="69"/>
      <c r="DNE6" s="69"/>
      <c r="DNF6" s="69"/>
      <c r="DNG6" s="69"/>
      <c r="DNH6" s="69"/>
      <c r="DNI6" s="69"/>
      <c r="DNJ6" s="69"/>
      <c r="DNK6" s="69"/>
      <c r="DNL6" s="69"/>
      <c r="DNM6" s="69"/>
      <c r="DNN6" s="69"/>
      <c r="DNO6" s="69"/>
      <c r="DNP6" s="69"/>
      <c r="DNQ6" s="69"/>
      <c r="DNR6" s="69"/>
      <c r="DNS6" s="69"/>
      <c r="DNT6" s="69"/>
      <c r="DNU6" s="69"/>
      <c r="DNV6" s="69"/>
      <c r="DNW6" s="69"/>
      <c r="DNX6" s="69"/>
      <c r="DNY6" s="69"/>
      <c r="DNZ6" s="69"/>
      <c r="DOA6" s="69"/>
      <c r="DOB6" s="69"/>
      <c r="DOC6" s="69"/>
      <c r="DOD6" s="69"/>
      <c r="DOE6" s="69"/>
      <c r="DOF6" s="69"/>
      <c r="DOG6" s="69"/>
      <c r="DOH6" s="69"/>
      <c r="DOI6" s="69"/>
      <c r="DOJ6" s="69"/>
      <c r="DOK6" s="69"/>
      <c r="DOL6" s="69"/>
      <c r="DOM6" s="69"/>
      <c r="DON6" s="69"/>
      <c r="DOO6" s="69"/>
      <c r="DOP6" s="69"/>
      <c r="DOQ6" s="69"/>
      <c r="DOR6" s="69"/>
      <c r="DOS6" s="69"/>
      <c r="DOT6" s="69"/>
      <c r="DOU6" s="69"/>
      <c r="DOV6" s="69"/>
      <c r="DOW6" s="69"/>
      <c r="DOX6" s="69"/>
      <c r="DOY6" s="69"/>
      <c r="DOZ6" s="69"/>
      <c r="DPA6" s="69"/>
      <c r="DPB6" s="69"/>
      <c r="DPC6" s="69"/>
      <c r="DPD6" s="69"/>
      <c r="DPE6" s="69"/>
      <c r="DPF6" s="69"/>
      <c r="DPG6" s="69"/>
      <c r="DPH6" s="69"/>
      <c r="DPI6" s="69"/>
      <c r="DPJ6" s="69"/>
      <c r="DPK6" s="69"/>
      <c r="DPL6" s="69"/>
      <c r="DPM6" s="69"/>
      <c r="DPN6" s="69"/>
      <c r="DPO6" s="69"/>
      <c r="DPP6" s="69"/>
      <c r="DPQ6" s="69"/>
      <c r="DPR6" s="69"/>
      <c r="DPS6" s="69"/>
      <c r="DPT6" s="69"/>
      <c r="DPU6" s="69"/>
      <c r="DPV6" s="69"/>
      <c r="DPW6" s="69"/>
      <c r="DPX6" s="69"/>
      <c r="DPY6" s="69"/>
      <c r="DPZ6" s="69"/>
      <c r="DQA6" s="69"/>
      <c r="DQB6" s="69"/>
      <c r="DQC6" s="69"/>
      <c r="DQD6" s="69"/>
      <c r="DQE6" s="69"/>
      <c r="DQF6" s="69"/>
      <c r="DQG6" s="69"/>
      <c r="DQH6" s="69"/>
      <c r="DQI6" s="69"/>
      <c r="DQJ6" s="69"/>
      <c r="DQK6" s="69"/>
      <c r="DQL6" s="69"/>
      <c r="DQM6" s="69"/>
      <c r="DQN6" s="69"/>
      <c r="DQO6" s="69"/>
      <c r="DQP6" s="69"/>
      <c r="DQQ6" s="69"/>
      <c r="DQR6" s="69"/>
      <c r="DQS6" s="69"/>
      <c r="DQT6" s="69"/>
      <c r="DQU6" s="69"/>
      <c r="DQV6" s="69"/>
      <c r="DQW6" s="69"/>
      <c r="DQX6" s="69"/>
      <c r="DQY6" s="69"/>
      <c r="DQZ6" s="69"/>
      <c r="DRA6" s="69"/>
      <c r="DRB6" s="69"/>
      <c r="DRC6" s="69"/>
      <c r="DRD6" s="69"/>
      <c r="DRE6" s="69"/>
      <c r="DRF6" s="69"/>
      <c r="DRG6" s="69"/>
      <c r="DRH6" s="69"/>
      <c r="DRI6" s="69"/>
      <c r="DRJ6" s="69"/>
      <c r="DRK6" s="69"/>
      <c r="DRL6" s="69"/>
      <c r="DRM6" s="69"/>
      <c r="DRN6" s="69"/>
      <c r="DRO6" s="69"/>
      <c r="DRP6" s="69"/>
      <c r="DRQ6" s="69"/>
      <c r="DRR6" s="69"/>
      <c r="DRS6" s="69"/>
      <c r="DRT6" s="69"/>
      <c r="DRU6" s="69"/>
      <c r="DRV6" s="69"/>
      <c r="DRW6" s="69"/>
      <c r="DRX6" s="69"/>
      <c r="DRY6" s="69"/>
      <c r="DRZ6" s="69"/>
      <c r="DSA6" s="69"/>
      <c r="DSB6" s="69"/>
      <c r="DSC6" s="69"/>
      <c r="DSD6" s="69"/>
      <c r="DSE6" s="69"/>
      <c r="DSF6" s="69"/>
      <c r="DSG6" s="69"/>
      <c r="DSH6" s="69"/>
      <c r="DSI6" s="69"/>
      <c r="DSJ6" s="69"/>
      <c r="DSK6" s="69"/>
      <c r="DSL6" s="69"/>
      <c r="DSM6" s="69"/>
      <c r="DSN6" s="69"/>
      <c r="DSO6" s="69"/>
      <c r="DSP6" s="69"/>
      <c r="DSQ6" s="69"/>
      <c r="DSR6" s="69"/>
      <c r="DSS6" s="69"/>
      <c r="DST6" s="69"/>
      <c r="DSU6" s="69"/>
      <c r="DSV6" s="69"/>
      <c r="DSW6" s="69"/>
      <c r="DSX6" s="69"/>
      <c r="DSY6" s="69"/>
      <c r="DSZ6" s="69"/>
      <c r="DTA6" s="69"/>
      <c r="DTB6" s="69"/>
      <c r="DTC6" s="69"/>
      <c r="DTD6" s="69"/>
      <c r="DTE6" s="69"/>
      <c r="DTF6" s="69"/>
      <c r="DTG6" s="69"/>
      <c r="DTH6" s="69"/>
      <c r="DTI6" s="69"/>
      <c r="DTJ6" s="69"/>
      <c r="DTK6" s="69"/>
      <c r="DTL6" s="69"/>
      <c r="DTM6" s="69"/>
      <c r="DTN6" s="69"/>
      <c r="DTO6" s="69"/>
      <c r="DTP6" s="69"/>
      <c r="DTQ6" s="69"/>
      <c r="DTR6" s="69"/>
      <c r="DTS6" s="69"/>
      <c r="DTT6" s="69"/>
      <c r="DTU6" s="69"/>
      <c r="DTV6" s="69"/>
      <c r="DTW6" s="69"/>
      <c r="DTX6" s="69"/>
      <c r="DTY6" s="69"/>
      <c r="DTZ6" s="69"/>
      <c r="DUA6" s="69"/>
      <c r="DUB6" s="69"/>
      <c r="DUC6" s="69"/>
      <c r="DUD6" s="69"/>
      <c r="DUE6" s="69"/>
      <c r="DUF6" s="69"/>
      <c r="DUG6" s="69"/>
      <c r="DUH6" s="69"/>
      <c r="DUI6" s="69"/>
      <c r="DUJ6" s="69"/>
      <c r="DUK6" s="69"/>
      <c r="DUL6" s="69"/>
      <c r="DUM6" s="69"/>
      <c r="DUN6" s="69"/>
      <c r="DUO6" s="69"/>
      <c r="DUP6" s="69"/>
      <c r="DUQ6" s="69"/>
      <c r="DUR6" s="69"/>
      <c r="DUS6" s="69"/>
      <c r="DUT6" s="69"/>
      <c r="DUU6" s="69"/>
      <c r="DUV6" s="69"/>
      <c r="DUW6" s="69"/>
      <c r="DUX6" s="69"/>
      <c r="DUY6" s="69"/>
      <c r="DUZ6" s="69"/>
      <c r="DVA6" s="69"/>
      <c r="DVB6" s="69"/>
      <c r="DVC6" s="69"/>
      <c r="DVD6" s="69"/>
      <c r="DVE6" s="69"/>
      <c r="DVF6" s="69"/>
      <c r="DVG6" s="69"/>
      <c r="DVH6" s="69"/>
      <c r="DVI6" s="69"/>
      <c r="DVJ6" s="69"/>
      <c r="DVK6" s="69"/>
      <c r="DVL6" s="69"/>
      <c r="DVM6" s="69"/>
      <c r="DVN6" s="69"/>
      <c r="DVO6" s="69"/>
      <c r="DVP6" s="69"/>
      <c r="DVQ6" s="69"/>
      <c r="DVR6" s="69"/>
      <c r="DVS6" s="69"/>
      <c r="DVT6" s="69"/>
      <c r="DVU6" s="69"/>
      <c r="DVV6" s="69"/>
      <c r="DVW6" s="69"/>
      <c r="DVX6" s="69"/>
      <c r="DVY6" s="69"/>
      <c r="DVZ6" s="69"/>
      <c r="DWA6" s="69"/>
      <c r="DWB6" s="69"/>
      <c r="DWC6" s="69"/>
      <c r="DWD6" s="69"/>
      <c r="DWE6" s="69"/>
      <c r="DWF6" s="69"/>
      <c r="DWG6" s="69"/>
      <c r="DWH6" s="69"/>
      <c r="DWI6" s="69"/>
      <c r="DWJ6" s="69"/>
      <c r="DWK6" s="69"/>
      <c r="DWL6" s="69"/>
      <c r="DWM6" s="69"/>
      <c r="DWN6" s="69"/>
      <c r="DWO6" s="69"/>
      <c r="DWP6" s="69"/>
      <c r="DWQ6" s="69"/>
      <c r="DWR6" s="69"/>
      <c r="DWS6" s="69"/>
      <c r="DWT6" s="69"/>
      <c r="DWU6" s="69"/>
      <c r="DWV6" s="69"/>
      <c r="DWW6" s="69"/>
      <c r="DWX6" s="69"/>
      <c r="DWY6" s="69"/>
      <c r="DWZ6" s="69"/>
      <c r="DXA6" s="69"/>
      <c r="DXB6" s="69"/>
      <c r="DXC6" s="69"/>
      <c r="DXD6" s="69"/>
      <c r="DXE6" s="69"/>
      <c r="DXF6" s="69"/>
      <c r="DXG6" s="69"/>
      <c r="DXH6" s="69"/>
      <c r="DXI6" s="69"/>
      <c r="DXJ6" s="69"/>
      <c r="DXK6" s="69"/>
      <c r="DXL6" s="69"/>
      <c r="DXM6" s="69"/>
      <c r="DXN6" s="69"/>
      <c r="DXO6" s="69"/>
      <c r="DXP6" s="69"/>
      <c r="DXQ6" s="69"/>
      <c r="DXR6" s="69"/>
      <c r="DXS6" s="69"/>
      <c r="DXT6" s="69"/>
      <c r="DXU6" s="69"/>
      <c r="DXV6" s="69"/>
      <c r="DXW6" s="69"/>
      <c r="DXX6" s="69"/>
      <c r="DXY6" s="69"/>
      <c r="DXZ6" s="69"/>
      <c r="DYA6" s="69"/>
      <c r="DYB6" s="69"/>
      <c r="DYC6" s="69"/>
      <c r="DYD6" s="69"/>
      <c r="DYE6" s="69"/>
      <c r="DYF6" s="69"/>
      <c r="DYG6" s="69"/>
      <c r="DYH6" s="69"/>
      <c r="DYI6" s="69"/>
      <c r="DYJ6" s="69"/>
      <c r="DYK6" s="69"/>
      <c r="DYL6" s="69"/>
      <c r="DYM6" s="69"/>
      <c r="DYN6" s="69"/>
      <c r="DYO6" s="69"/>
      <c r="DYP6" s="69"/>
      <c r="DYQ6" s="69"/>
      <c r="DYR6" s="69"/>
      <c r="DYS6" s="69"/>
      <c r="DYT6" s="69"/>
      <c r="DYU6" s="69"/>
      <c r="DYV6" s="69"/>
      <c r="DYW6" s="69"/>
      <c r="DYX6" s="69"/>
      <c r="DYY6" s="69"/>
      <c r="DYZ6" s="69"/>
      <c r="DZA6" s="69"/>
      <c r="DZB6" s="69"/>
      <c r="DZC6" s="69"/>
      <c r="DZD6" s="69"/>
      <c r="DZE6" s="69"/>
      <c r="DZF6" s="69"/>
      <c r="DZG6" s="69"/>
      <c r="DZH6" s="69"/>
      <c r="DZI6" s="69"/>
      <c r="DZJ6" s="69"/>
      <c r="DZK6" s="69"/>
      <c r="DZL6" s="69"/>
      <c r="DZM6" s="69"/>
      <c r="DZN6" s="69"/>
      <c r="DZO6" s="69"/>
      <c r="DZP6" s="69"/>
      <c r="DZQ6" s="69"/>
      <c r="DZR6" s="69"/>
      <c r="DZS6" s="69"/>
      <c r="DZT6" s="69"/>
      <c r="DZU6" s="69"/>
      <c r="DZV6" s="69"/>
      <c r="DZW6" s="69"/>
      <c r="DZX6" s="69"/>
      <c r="DZY6" s="69"/>
      <c r="DZZ6" s="69"/>
      <c r="EAA6" s="69"/>
      <c r="EAB6" s="69"/>
      <c r="EAC6" s="69"/>
      <c r="EAD6" s="69"/>
      <c r="EAE6" s="69"/>
      <c r="EAF6" s="69"/>
      <c r="EAG6" s="69"/>
      <c r="EAH6" s="69"/>
      <c r="EAI6" s="69"/>
      <c r="EAJ6" s="69"/>
      <c r="EAK6" s="69"/>
      <c r="EAL6" s="69"/>
      <c r="EAM6" s="69"/>
      <c r="EAN6" s="69"/>
      <c r="EAO6" s="69"/>
      <c r="EAP6" s="69"/>
      <c r="EAQ6" s="69"/>
      <c r="EAR6" s="69"/>
      <c r="EAS6" s="69"/>
      <c r="EAT6" s="69"/>
      <c r="EAU6" s="69"/>
      <c r="EAV6" s="69"/>
      <c r="EAW6" s="69"/>
      <c r="EAX6" s="69"/>
      <c r="EAY6" s="69"/>
      <c r="EAZ6" s="69"/>
      <c r="EBA6" s="69"/>
      <c r="EBB6" s="69"/>
      <c r="EBC6" s="69"/>
      <c r="EBD6" s="69"/>
      <c r="EBE6" s="69"/>
      <c r="EBF6" s="69"/>
      <c r="EBG6" s="69"/>
      <c r="EBH6" s="69"/>
      <c r="EBI6" s="69"/>
      <c r="EBJ6" s="69"/>
      <c r="EBK6" s="69"/>
      <c r="EBL6" s="69"/>
      <c r="EBM6" s="69"/>
      <c r="EBN6" s="69"/>
      <c r="EBO6" s="69"/>
      <c r="EBP6" s="69"/>
      <c r="EBQ6" s="69"/>
      <c r="EBR6" s="69"/>
      <c r="EBS6" s="69"/>
      <c r="EBT6" s="69"/>
      <c r="EBU6" s="69"/>
      <c r="EBV6" s="69"/>
      <c r="EBW6" s="69"/>
      <c r="EBX6" s="69"/>
      <c r="EBY6" s="69"/>
      <c r="EBZ6" s="69"/>
      <c r="ECA6" s="69"/>
      <c r="ECB6" s="69"/>
      <c r="ECC6" s="69"/>
      <c r="ECD6" s="69"/>
      <c r="ECE6" s="69"/>
      <c r="ECF6" s="69"/>
      <c r="ECG6" s="69"/>
      <c r="ECH6" s="69"/>
      <c r="ECI6" s="69"/>
      <c r="ECJ6" s="69"/>
      <c r="ECK6" s="69"/>
      <c r="ECL6" s="69"/>
      <c r="ECM6" s="69"/>
      <c r="ECN6" s="69"/>
      <c r="ECO6" s="69"/>
      <c r="ECP6" s="69"/>
      <c r="ECQ6" s="69"/>
      <c r="ECR6" s="69"/>
      <c r="ECS6" s="69"/>
      <c r="ECT6" s="69"/>
      <c r="ECU6" s="69"/>
      <c r="ECV6" s="69"/>
      <c r="ECW6" s="69"/>
      <c r="ECX6" s="69"/>
      <c r="ECY6" s="69"/>
      <c r="ECZ6" s="69"/>
      <c r="EDA6" s="69"/>
      <c r="EDB6" s="69"/>
      <c r="EDC6" s="69"/>
      <c r="EDD6" s="69"/>
      <c r="EDE6" s="69"/>
      <c r="EDF6" s="69"/>
      <c r="EDG6" s="69"/>
      <c r="EDH6" s="69"/>
      <c r="EDI6" s="69"/>
      <c r="EDJ6" s="69"/>
      <c r="EDK6" s="69"/>
      <c r="EDL6" s="69"/>
      <c r="EDM6" s="69"/>
      <c r="EDN6" s="69"/>
      <c r="EDO6" s="69"/>
      <c r="EDP6" s="69"/>
      <c r="EDQ6" s="69"/>
      <c r="EDR6" s="69"/>
      <c r="EDS6" s="69"/>
      <c r="EDT6" s="69"/>
      <c r="EDU6" s="69"/>
      <c r="EDV6" s="69"/>
      <c r="EDW6" s="69"/>
      <c r="EDX6" s="69"/>
      <c r="EDY6" s="69"/>
      <c r="EDZ6" s="69"/>
      <c r="EEA6" s="69"/>
      <c r="EEB6" s="69"/>
      <c r="EEC6" s="69"/>
      <c r="EED6" s="69"/>
      <c r="EEE6" s="69"/>
      <c r="EEF6" s="69"/>
      <c r="EEG6" s="69"/>
      <c r="EEH6" s="69"/>
      <c r="EEI6" s="69"/>
      <c r="EEJ6" s="69"/>
      <c r="EEK6" s="69"/>
      <c r="EEL6" s="69"/>
      <c r="EEM6" s="69"/>
      <c r="EEN6" s="69"/>
      <c r="EEO6" s="69"/>
      <c r="EEP6" s="69"/>
      <c r="EEQ6" s="69"/>
      <c r="EER6" s="69"/>
      <c r="EES6" s="69"/>
      <c r="EET6" s="69"/>
      <c r="EEU6" s="69"/>
      <c r="EEV6" s="69"/>
      <c r="EEW6" s="69"/>
      <c r="EEX6" s="69"/>
      <c r="EEY6" s="69"/>
      <c r="EEZ6" s="69"/>
      <c r="EFA6" s="69"/>
      <c r="EFB6" s="69"/>
      <c r="EFC6" s="69"/>
      <c r="EFD6" s="69"/>
      <c r="EFE6" s="69"/>
      <c r="EFF6" s="69"/>
      <c r="EFG6" s="69"/>
      <c r="EFH6" s="69"/>
      <c r="EFI6" s="69"/>
      <c r="EFJ6" s="69"/>
      <c r="EFK6" s="69"/>
      <c r="EFL6" s="69"/>
      <c r="EFM6" s="69"/>
      <c r="EFN6" s="69"/>
      <c r="EFO6" s="69"/>
      <c r="EFP6" s="69"/>
      <c r="EFQ6" s="69"/>
      <c r="EFR6" s="69"/>
      <c r="EFS6" s="69"/>
      <c r="EFT6" s="69"/>
      <c r="EFU6" s="69"/>
      <c r="EFV6" s="69"/>
      <c r="EFW6" s="69"/>
      <c r="EFX6" s="69"/>
      <c r="EFY6" s="69"/>
      <c r="EFZ6" s="69"/>
      <c r="EGA6" s="69"/>
      <c r="EGB6" s="69"/>
      <c r="EGC6" s="69"/>
      <c r="EGD6" s="69"/>
      <c r="EGE6" s="69"/>
      <c r="EGF6" s="69"/>
      <c r="EGG6" s="69"/>
      <c r="EGH6" s="69"/>
      <c r="EGI6" s="69"/>
      <c r="EGJ6" s="69"/>
      <c r="EGK6" s="69"/>
      <c r="EGL6" s="69"/>
      <c r="EGM6" s="69"/>
      <c r="EGN6" s="69"/>
      <c r="EGO6" s="69"/>
      <c r="EGP6" s="69"/>
      <c r="EGQ6" s="69"/>
      <c r="EGR6" s="69"/>
      <c r="EGS6" s="69"/>
      <c r="EGT6" s="69"/>
      <c r="EGU6" s="69"/>
      <c r="EGV6" s="69"/>
      <c r="EGW6" s="69"/>
      <c r="EGX6" s="69"/>
      <c r="EGY6" s="69"/>
      <c r="EGZ6" s="69"/>
      <c r="EHA6" s="69"/>
      <c r="EHB6" s="69"/>
      <c r="EHC6" s="69"/>
      <c r="EHD6" s="69"/>
      <c r="EHE6" s="69"/>
      <c r="EHF6" s="69"/>
      <c r="EHG6" s="69"/>
      <c r="EHH6" s="69"/>
      <c r="EHI6" s="69"/>
      <c r="EHJ6" s="69"/>
      <c r="EHK6" s="69"/>
      <c r="EHL6" s="69"/>
      <c r="EHM6" s="69"/>
      <c r="EHN6" s="69"/>
      <c r="EHO6" s="69"/>
      <c r="EHP6" s="69"/>
      <c r="EHQ6" s="69"/>
      <c r="EHR6" s="69"/>
      <c r="EHS6" s="69"/>
      <c r="EHT6" s="69"/>
      <c r="EHU6" s="69"/>
      <c r="EHV6" s="69"/>
      <c r="EHW6" s="69"/>
      <c r="EHX6" s="69"/>
      <c r="EHY6" s="69"/>
      <c r="EHZ6" s="69"/>
      <c r="EIA6" s="69"/>
      <c r="EIB6" s="69"/>
      <c r="EIC6" s="69"/>
      <c r="EID6" s="69"/>
      <c r="EIE6" s="69"/>
      <c r="EIF6" s="69"/>
      <c r="EIG6" s="69"/>
      <c r="EIH6" s="69"/>
      <c r="EII6" s="69"/>
      <c r="EIJ6" s="69"/>
      <c r="EIK6" s="69"/>
      <c r="EIL6" s="69"/>
      <c r="EIM6" s="69"/>
      <c r="EIN6" s="69"/>
      <c r="EIO6" s="69"/>
      <c r="EIP6" s="69"/>
      <c r="EIQ6" s="69"/>
      <c r="EIR6" s="69"/>
      <c r="EIS6" s="69"/>
      <c r="EIT6" s="69"/>
      <c r="EIU6" s="69"/>
      <c r="EIV6" s="69"/>
      <c r="EIW6" s="69"/>
      <c r="EIX6" s="69"/>
      <c r="EIY6" s="69"/>
      <c r="EIZ6" s="69"/>
      <c r="EJA6" s="69"/>
      <c r="EJB6" s="69"/>
      <c r="EJC6" s="69"/>
      <c r="EJD6" s="69"/>
      <c r="EJE6" s="69"/>
      <c r="EJF6" s="69"/>
      <c r="EJG6" s="69"/>
      <c r="EJH6" s="69"/>
      <c r="EJI6" s="69"/>
      <c r="EJJ6" s="69"/>
      <c r="EJK6" s="69"/>
      <c r="EJL6" s="69"/>
      <c r="EJM6" s="69"/>
      <c r="EJN6" s="69"/>
      <c r="EJO6" s="69"/>
      <c r="EJP6" s="69"/>
      <c r="EJQ6" s="69"/>
      <c r="EJR6" s="69"/>
      <c r="EJS6" s="69"/>
      <c r="EJT6" s="69"/>
      <c r="EJU6" s="69"/>
      <c r="EJV6" s="69"/>
      <c r="EJW6" s="69"/>
      <c r="EJX6" s="69"/>
      <c r="EJY6" s="69"/>
      <c r="EJZ6" s="69"/>
      <c r="EKA6" s="69"/>
      <c r="EKB6" s="69"/>
      <c r="EKC6" s="69"/>
      <c r="EKD6" s="69"/>
      <c r="EKE6" s="69"/>
      <c r="EKF6" s="69"/>
      <c r="EKG6" s="69"/>
      <c r="EKH6" s="69"/>
      <c r="EKI6" s="69"/>
      <c r="EKJ6" s="69"/>
      <c r="EKK6" s="69"/>
      <c r="EKL6" s="69"/>
      <c r="EKM6" s="69"/>
      <c r="EKN6" s="69"/>
      <c r="EKO6" s="69"/>
      <c r="EKP6" s="69"/>
      <c r="EKQ6" s="69"/>
      <c r="EKR6" s="69"/>
      <c r="EKS6" s="69"/>
      <c r="EKT6" s="69"/>
      <c r="EKU6" s="69"/>
      <c r="EKV6" s="69"/>
      <c r="EKW6" s="69"/>
      <c r="EKX6" s="69"/>
      <c r="EKY6" s="69"/>
      <c r="EKZ6" s="69"/>
      <c r="ELA6" s="69"/>
      <c r="ELB6" s="69"/>
      <c r="ELC6" s="69"/>
      <c r="ELD6" s="69"/>
      <c r="ELE6" s="69"/>
      <c r="ELF6" s="69"/>
      <c r="ELG6" s="69"/>
      <c r="ELH6" s="69"/>
      <c r="ELI6" s="69"/>
      <c r="ELJ6" s="69"/>
      <c r="ELK6" s="69"/>
      <c r="ELL6" s="69"/>
      <c r="ELM6" s="69"/>
      <c r="ELN6" s="69"/>
      <c r="ELO6" s="69"/>
      <c r="ELP6" s="69"/>
      <c r="ELQ6" s="69"/>
      <c r="ELR6" s="69"/>
      <c r="ELS6" s="69"/>
      <c r="ELT6" s="69"/>
      <c r="ELU6" s="69"/>
      <c r="ELV6" s="69"/>
      <c r="ELW6" s="69"/>
      <c r="ELX6" s="69"/>
      <c r="ELY6" s="69"/>
      <c r="ELZ6" s="69"/>
      <c r="EMA6" s="69"/>
      <c r="EMB6" s="69"/>
      <c r="EMC6" s="69"/>
      <c r="EMD6" s="69"/>
      <c r="EME6" s="69"/>
      <c r="EMF6" s="69"/>
      <c r="EMG6" s="69"/>
      <c r="EMH6" s="69"/>
      <c r="EMI6" s="69"/>
      <c r="EMJ6" s="69"/>
      <c r="EMK6" s="69"/>
      <c r="EML6" s="69"/>
      <c r="EMM6" s="69"/>
      <c r="EMN6" s="69"/>
      <c r="EMO6" s="69"/>
      <c r="EMP6" s="69"/>
      <c r="EMQ6" s="69"/>
      <c r="EMR6" s="69"/>
      <c r="EMS6" s="69"/>
      <c r="EMT6" s="69"/>
      <c r="EMU6" s="69"/>
      <c r="EMV6" s="69"/>
      <c r="EMW6" s="69"/>
      <c r="EMX6" s="69"/>
      <c r="EMY6" s="69"/>
      <c r="EMZ6" s="69"/>
      <c r="ENA6" s="69"/>
      <c r="ENB6" s="69"/>
      <c r="ENC6" s="69"/>
      <c r="END6" s="69"/>
      <c r="ENE6" s="69"/>
      <c r="ENF6" s="69"/>
      <c r="ENG6" s="69"/>
      <c r="ENH6" s="69"/>
      <c r="ENI6" s="69"/>
      <c r="ENJ6" s="69"/>
      <c r="ENK6" s="69"/>
      <c r="ENL6" s="69"/>
      <c r="ENM6" s="69"/>
      <c r="ENN6" s="69"/>
      <c r="ENO6" s="69"/>
      <c r="ENP6" s="69"/>
      <c r="ENQ6" s="69"/>
      <c r="ENR6" s="69"/>
      <c r="ENS6" s="69"/>
      <c r="ENT6" s="69"/>
      <c r="ENU6" s="69"/>
      <c r="ENV6" s="69"/>
      <c r="ENW6" s="69"/>
      <c r="ENX6" s="69"/>
      <c r="ENY6" s="69"/>
      <c r="ENZ6" s="69"/>
      <c r="EOA6" s="69"/>
      <c r="EOB6" s="69"/>
      <c r="EOC6" s="69"/>
      <c r="EOD6" s="69"/>
      <c r="EOE6" s="69"/>
      <c r="EOF6" s="69"/>
      <c r="EOG6" s="69"/>
      <c r="EOH6" s="69"/>
      <c r="EOI6" s="69"/>
      <c r="EOJ6" s="69"/>
      <c r="EOK6" s="69"/>
      <c r="EOL6" s="69"/>
      <c r="EOM6" s="69"/>
      <c r="EON6" s="69"/>
      <c r="EOO6" s="69"/>
      <c r="EOP6" s="69"/>
      <c r="EOQ6" s="69"/>
      <c r="EOR6" s="69"/>
      <c r="EOS6" s="69"/>
      <c r="EOT6" s="69"/>
      <c r="EOU6" s="69"/>
      <c r="EOV6" s="69"/>
      <c r="EOW6" s="69"/>
      <c r="EOX6" s="69"/>
      <c r="EOY6" s="69"/>
      <c r="EOZ6" s="69"/>
      <c r="EPA6" s="69"/>
      <c r="EPB6" s="69"/>
      <c r="EPC6" s="69"/>
      <c r="EPD6" s="69"/>
      <c r="EPE6" s="69"/>
      <c r="EPF6" s="69"/>
      <c r="EPG6" s="69"/>
      <c r="EPH6" s="69"/>
      <c r="EPI6" s="69"/>
      <c r="EPJ6" s="69"/>
      <c r="EPK6" s="69"/>
      <c r="EPL6" s="69"/>
      <c r="EPM6" s="69"/>
      <c r="EPN6" s="69"/>
      <c r="EPO6" s="69"/>
      <c r="EPP6" s="69"/>
      <c r="EPQ6" s="69"/>
      <c r="EPR6" s="69"/>
      <c r="EPS6" s="69"/>
      <c r="EPT6" s="69"/>
      <c r="EPU6" s="69"/>
      <c r="EPV6" s="69"/>
      <c r="EPW6" s="69"/>
      <c r="EPX6" s="69"/>
      <c r="EPY6" s="69"/>
      <c r="EPZ6" s="69"/>
      <c r="EQA6" s="69"/>
      <c r="EQB6" s="69"/>
      <c r="EQC6" s="69"/>
      <c r="EQD6" s="69"/>
      <c r="EQE6" s="69"/>
      <c r="EQF6" s="69"/>
      <c r="EQG6" s="69"/>
      <c r="EQH6" s="69"/>
      <c r="EQI6" s="69"/>
      <c r="EQJ6" s="69"/>
      <c r="EQK6" s="69"/>
      <c r="EQL6" s="69"/>
      <c r="EQM6" s="69"/>
      <c r="EQN6" s="69"/>
      <c r="EQO6" s="69"/>
      <c r="EQP6" s="69"/>
      <c r="EQQ6" s="69"/>
      <c r="EQR6" s="69"/>
      <c r="EQS6" s="69"/>
      <c r="EQT6" s="69"/>
      <c r="EQU6" s="69"/>
      <c r="EQV6" s="69"/>
      <c r="EQW6" s="69"/>
      <c r="EQX6" s="69"/>
      <c r="EQY6" s="69"/>
      <c r="EQZ6" s="69"/>
      <c r="ERA6" s="69"/>
      <c r="ERB6" s="69"/>
      <c r="ERC6" s="69"/>
      <c r="ERD6" s="69"/>
      <c r="ERE6" s="69"/>
      <c r="ERF6" s="69"/>
      <c r="ERG6" s="69"/>
      <c r="ERH6" s="69"/>
      <c r="ERI6" s="69"/>
      <c r="ERJ6" s="69"/>
      <c r="ERK6" s="69"/>
      <c r="ERL6" s="69"/>
      <c r="ERM6" s="69"/>
      <c r="ERN6" s="69"/>
      <c r="ERO6" s="69"/>
      <c r="ERP6" s="69"/>
      <c r="ERQ6" s="69"/>
      <c r="ERR6" s="69"/>
      <c r="ERS6" s="69"/>
      <c r="ERT6" s="69"/>
      <c r="ERU6" s="69"/>
      <c r="ERV6" s="69"/>
      <c r="ERW6" s="69"/>
      <c r="ERX6" s="69"/>
      <c r="ERY6" s="69"/>
      <c r="ERZ6" s="69"/>
      <c r="ESA6" s="69"/>
      <c r="ESB6" s="69"/>
      <c r="ESC6" s="69"/>
      <c r="ESD6" s="69"/>
      <c r="ESE6" s="69"/>
      <c r="ESF6" s="69"/>
      <c r="ESG6" s="69"/>
      <c r="ESH6" s="69"/>
      <c r="ESI6" s="69"/>
      <c r="ESJ6" s="69"/>
      <c r="ESK6" s="69"/>
      <c r="ESL6" s="69"/>
      <c r="ESM6" s="69"/>
      <c r="ESN6" s="69"/>
      <c r="ESO6" s="69"/>
      <c r="ESP6" s="69"/>
      <c r="ESQ6" s="69"/>
      <c r="ESR6" s="69"/>
      <c r="ESS6" s="69"/>
      <c r="EST6" s="69"/>
      <c r="ESU6" s="69"/>
      <c r="ESV6" s="69"/>
      <c r="ESW6" s="69"/>
      <c r="ESX6" s="69"/>
      <c r="ESY6" s="69"/>
      <c r="ESZ6" s="69"/>
      <c r="ETA6" s="69"/>
      <c r="ETB6" s="69"/>
      <c r="ETC6" s="69"/>
      <c r="ETD6" s="69"/>
      <c r="ETE6" s="69"/>
      <c r="ETF6" s="69"/>
      <c r="ETG6" s="69"/>
      <c r="ETH6" s="69"/>
      <c r="ETI6" s="69"/>
      <c r="ETJ6" s="69"/>
      <c r="ETK6" s="69"/>
      <c r="ETL6" s="69"/>
      <c r="ETM6" s="69"/>
      <c r="ETN6" s="69"/>
      <c r="ETO6" s="69"/>
      <c r="ETP6" s="69"/>
      <c r="ETQ6" s="69"/>
      <c r="ETR6" s="69"/>
      <c r="ETS6" s="69"/>
      <c r="ETT6" s="69"/>
      <c r="ETU6" s="69"/>
      <c r="ETV6" s="69"/>
      <c r="ETW6" s="69"/>
      <c r="ETX6" s="69"/>
      <c r="ETY6" s="69"/>
      <c r="ETZ6" s="69"/>
      <c r="EUA6" s="69"/>
      <c r="EUB6" s="69"/>
      <c r="EUC6" s="69"/>
      <c r="EUD6" s="69"/>
      <c r="EUE6" s="69"/>
      <c r="EUF6" s="69"/>
      <c r="EUG6" s="69"/>
      <c r="EUH6" s="69"/>
      <c r="EUI6" s="69"/>
      <c r="EUJ6" s="69"/>
      <c r="EUK6" s="69"/>
      <c r="EUL6" s="69"/>
      <c r="EUM6" s="69"/>
      <c r="EUN6" s="69"/>
      <c r="EUO6" s="69"/>
      <c r="EUP6" s="69"/>
      <c r="EUQ6" s="69"/>
      <c r="EUR6" s="69"/>
      <c r="EUS6" s="69"/>
      <c r="EUT6" s="69"/>
      <c r="EUU6" s="69"/>
      <c r="EUV6" s="69"/>
      <c r="EUW6" s="69"/>
      <c r="EUX6" s="69"/>
      <c r="EUY6" s="69"/>
      <c r="EUZ6" s="69"/>
      <c r="EVA6" s="69"/>
      <c r="EVB6" s="69"/>
      <c r="EVC6" s="69"/>
      <c r="EVD6" s="69"/>
      <c r="EVE6" s="69"/>
      <c r="EVF6" s="69"/>
      <c r="EVG6" s="69"/>
      <c r="EVH6" s="69"/>
      <c r="EVI6" s="69"/>
      <c r="EVJ6" s="69"/>
      <c r="EVK6" s="69"/>
      <c r="EVL6" s="69"/>
      <c r="EVM6" s="69"/>
      <c r="EVN6" s="69"/>
      <c r="EVO6" s="69"/>
      <c r="EVP6" s="69"/>
      <c r="EVQ6" s="69"/>
      <c r="EVR6" s="69"/>
      <c r="EVS6" s="69"/>
      <c r="EVT6" s="69"/>
      <c r="EVU6" s="69"/>
      <c r="EVV6" s="69"/>
      <c r="EVW6" s="69"/>
      <c r="EVX6" s="69"/>
      <c r="EVY6" s="69"/>
      <c r="EVZ6" s="69"/>
      <c r="EWA6" s="69"/>
      <c r="EWB6" s="69"/>
      <c r="EWC6" s="69"/>
      <c r="EWD6" s="69"/>
      <c r="EWE6" s="69"/>
      <c r="EWF6" s="69"/>
      <c r="EWG6" s="69"/>
      <c r="EWH6" s="69"/>
      <c r="EWI6" s="69"/>
      <c r="EWJ6" s="69"/>
      <c r="EWK6" s="69"/>
      <c r="EWL6" s="69"/>
      <c r="EWM6" s="69"/>
      <c r="EWN6" s="69"/>
      <c r="EWO6" s="69"/>
      <c r="EWP6" s="69"/>
      <c r="EWQ6" s="69"/>
      <c r="EWR6" s="69"/>
      <c r="EWS6" s="69"/>
      <c r="EWT6" s="69"/>
      <c r="EWU6" s="69"/>
      <c r="EWV6" s="69"/>
      <c r="EWW6" s="69"/>
      <c r="EWX6" s="69"/>
      <c r="EWY6" s="69"/>
      <c r="EWZ6" s="69"/>
      <c r="EXA6" s="69"/>
      <c r="EXB6" s="69"/>
      <c r="EXC6" s="69"/>
      <c r="EXD6" s="69"/>
      <c r="EXE6" s="69"/>
      <c r="EXF6" s="69"/>
      <c r="EXG6" s="69"/>
      <c r="EXH6" s="69"/>
      <c r="EXI6" s="69"/>
      <c r="EXJ6" s="69"/>
      <c r="EXK6" s="69"/>
      <c r="EXL6" s="69"/>
      <c r="EXM6" s="69"/>
      <c r="EXN6" s="69"/>
      <c r="EXO6" s="69"/>
      <c r="EXP6" s="69"/>
      <c r="EXQ6" s="69"/>
      <c r="EXR6" s="69"/>
      <c r="EXS6" s="69"/>
      <c r="EXT6" s="69"/>
      <c r="EXU6" s="69"/>
      <c r="EXV6" s="69"/>
      <c r="EXW6" s="69"/>
      <c r="EXX6" s="69"/>
      <c r="EXY6" s="69"/>
      <c r="EXZ6" s="69"/>
      <c r="EYA6" s="69"/>
      <c r="EYB6" s="69"/>
      <c r="EYC6" s="69"/>
      <c r="EYD6" s="69"/>
      <c r="EYE6" s="69"/>
      <c r="EYF6" s="69"/>
      <c r="EYG6" s="69"/>
      <c r="EYH6" s="69"/>
      <c r="EYI6" s="69"/>
      <c r="EYJ6" s="69"/>
      <c r="EYK6" s="69"/>
      <c r="EYL6" s="69"/>
      <c r="EYM6" s="69"/>
      <c r="EYN6" s="69"/>
      <c r="EYO6" s="69"/>
      <c r="EYP6" s="69"/>
      <c r="EYQ6" s="69"/>
      <c r="EYR6" s="69"/>
      <c r="EYS6" s="69"/>
      <c r="EYT6" s="69"/>
      <c r="EYU6" s="69"/>
      <c r="EYV6" s="69"/>
      <c r="EYW6" s="69"/>
      <c r="EYX6" s="69"/>
      <c r="EYY6" s="69"/>
      <c r="EYZ6" s="69"/>
      <c r="EZA6" s="69"/>
      <c r="EZB6" s="69"/>
      <c r="EZC6" s="69"/>
      <c r="EZD6" s="69"/>
      <c r="EZE6" s="69"/>
      <c r="EZF6" s="69"/>
      <c r="EZG6" s="69"/>
      <c r="EZH6" s="69"/>
      <c r="EZI6" s="69"/>
      <c r="EZJ6" s="69"/>
      <c r="EZK6" s="69"/>
      <c r="EZL6" s="69"/>
      <c r="EZM6" s="69"/>
      <c r="EZN6" s="69"/>
      <c r="EZO6" s="69"/>
      <c r="EZP6" s="69"/>
      <c r="EZQ6" s="69"/>
      <c r="EZR6" s="69"/>
      <c r="EZS6" s="69"/>
      <c r="EZT6" s="69"/>
      <c r="EZU6" s="69"/>
      <c r="EZV6" s="69"/>
      <c r="EZW6" s="69"/>
      <c r="EZX6" s="69"/>
      <c r="EZY6" s="69"/>
      <c r="EZZ6" s="69"/>
      <c r="FAA6" s="69"/>
      <c r="FAB6" s="69"/>
      <c r="FAC6" s="69"/>
      <c r="FAD6" s="69"/>
      <c r="FAE6" s="69"/>
      <c r="FAF6" s="69"/>
      <c r="FAG6" s="69"/>
      <c r="FAH6" s="69"/>
      <c r="FAI6" s="69"/>
      <c r="FAJ6" s="69"/>
      <c r="FAK6" s="69"/>
      <c r="FAL6" s="69"/>
      <c r="FAM6" s="69"/>
      <c r="FAN6" s="69"/>
      <c r="FAO6" s="69"/>
      <c r="FAP6" s="69"/>
      <c r="FAQ6" s="69"/>
      <c r="FAR6" s="69"/>
      <c r="FAS6" s="69"/>
      <c r="FAT6" s="69"/>
      <c r="FAU6" s="69"/>
      <c r="FAV6" s="69"/>
      <c r="FAW6" s="69"/>
      <c r="FAX6" s="69"/>
      <c r="FAY6" s="69"/>
      <c r="FAZ6" s="69"/>
      <c r="FBA6" s="69"/>
      <c r="FBB6" s="69"/>
      <c r="FBC6" s="69"/>
      <c r="FBD6" s="69"/>
      <c r="FBE6" s="69"/>
      <c r="FBF6" s="69"/>
      <c r="FBG6" s="69"/>
      <c r="FBH6" s="69"/>
      <c r="FBI6" s="69"/>
      <c r="FBJ6" s="69"/>
      <c r="FBK6" s="69"/>
      <c r="FBL6" s="69"/>
      <c r="FBM6" s="69"/>
      <c r="FBN6" s="69"/>
      <c r="FBO6" s="69"/>
      <c r="FBP6" s="69"/>
      <c r="FBQ6" s="69"/>
      <c r="FBR6" s="69"/>
      <c r="FBS6" s="69"/>
      <c r="FBT6" s="69"/>
      <c r="FBU6" s="69"/>
      <c r="FBV6" s="69"/>
      <c r="FBW6" s="69"/>
      <c r="FBX6" s="69"/>
      <c r="FBY6" s="69"/>
      <c r="FBZ6" s="69"/>
      <c r="FCA6" s="69"/>
      <c r="FCB6" s="69"/>
      <c r="FCC6" s="69"/>
      <c r="FCD6" s="69"/>
      <c r="FCE6" s="69"/>
      <c r="FCF6" s="69"/>
      <c r="FCG6" s="69"/>
      <c r="FCH6" s="69"/>
      <c r="FCI6" s="69"/>
      <c r="FCJ6" s="69"/>
      <c r="FCK6" s="69"/>
      <c r="FCL6" s="69"/>
      <c r="FCM6" s="69"/>
      <c r="FCN6" s="69"/>
      <c r="FCO6" s="69"/>
      <c r="FCP6" s="69"/>
      <c r="FCQ6" s="69"/>
      <c r="FCR6" s="69"/>
      <c r="FCS6" s="69"/>
      <c r="FCT6" s="69"/>
      <c r="FCU6" s="69"/>
      <c r="FCV6" s="69"/>
      <c r="FCW6" s="69"/>
      <c r="FCX6" s="69"/>
      <c r="FCY6" s="69"/>
      <c r="FCZ6" s="69"/>
      <c r="FDA6" s="69"/>
      <c r="FDB6" s="69"/>
      <c r="FDC6" s="69"/>
      <c r="FDD6" s="69"/>
      <c r="FDE6" s="69"/>
      <c r="FDF6" s="69"/>
      <c r="FDG6" s="69"/>
      <c r="FDH6" s="69"/>
      <c r="FDI6" s="69"/>
      <c r="FDJ6" s="69"/>
      <c r="FDK6" s="69"/>
      <c r="FDL6" s="69"/>
      <c r="FDM6" s="69"/>
      <c r="FDN6" s="69"/>
      <c r="FDO6" s="69"/>
      <c r="FDP6" s="69"/>
      <c r="FDQ6" s="69"/>
      <c r="FDR6" s="69"/>
      <c r="FDS6" s="69"/>
      <c r="FDT6" s="69"/>
      <c r="FDU6" s="69"/>
      <c r="FDV6" s="69"/>
      <c r="FDW6" s="69"/>
      <c r="FDX6" s="69"/>
      <c r="FDY6" s="69"/>
      <c r="FDZ6" s="69"/>
      <c r="FEA6" s="69"/>
      <c r="FEB6" s="69"/>
      <c r="FEC6" s="69"/>
      <c r="FED6" s="69"/>
      <c r="FEE6" s="69"/>
      <c r="FEF6" s="69"/>
      <c r="FEG6" s="69"/>
      <c r="FEH6" s="69"/>
      <c r="FEI6" s="69"/>
      <c r="FEJ6" s="69"/>
      <c r="FEK6" s="69"/>
      <c r="FEL6" s="69"/>
      <c r="FEM6" s="69"/>
      <c r="FEN6" s="69"/>
      <c r="FEO6" s="69"/>
      <c r="FEP6" s="69"/>
      <c r="FEQ6" s="69"/>
      <c r="FER6" s="69"/>
      <c r="FES6" s="69"/>
      <c r="FET6" s="69"/>
      <c r="FEU6" s="69"/>
      <c r="FEV6" s="69"/>
      <c r="FEW6" s="69"/>
      <c r="FEX6" s="69"/>
      <c r="FEY6" s="69"/>
      <c r="FEZ6" s="69"/>
      <c r="FFA6" s="69"/>
      <c r="FFB6" s="69"/>
      <c r="FFC6" s="69"/>
      <c r="FFD6" s="69"/>
      <c r="FFE6" s="69"/>
      <c r="FFF6" s="69"/>
      <c r="FFG6" s="69"/>
      <c r="FFH6" s="69"/>
      <c r="FFI6" s="69"/>
      <c r="FFJ6" s="69"/>
      <c r="FFK6" s="69"/>
      <c r="FFL6" s="69"/>
      <c r="FFM6" s="69"/>
      <c r="FFN6" s="69"/>
      <c r="FFO6" s="69"/>
      <c r="FFP6" s="69"/>
      <c r="FFQ6" s="69"/>
      <c r="FFR6" s="69"/>
      <c r="FFS6" s="69"/>
      <c r="FFT6" s="69"/>
      <c r="FFU6" s="69"/>
      <c r="FFV6" s="69"/>
      <c r="FFW6" s="69"/>
      <c r="FFX6" s="69"/>
      <c r="FFY6" s="69"/>
      <c r="FFZ6" s="69"/>
      <c r="FGA6" s="69"/>
      <c r="FGB6" s="69"/>
      <c r="FGC6" s="69"/>
      <c r="FGD6" s="69"/>
      <c r="FGE6" s="69"/>
      <c r="FGF6" s="69"/>
      <c r="FGG6" s="69"/>
      <c r="FGH6" s="69"/>
      <c r="FGI6" s="69"/>
      <c r="FGJ6" s="69"/>
      <c r="FGK6" s="69"/>
      <c r="FGL6" s="69"/>
      <c r="FGM6" s="69"/>
      <c r="FGN6" s="69"/>
      <c r="FGO6" s="69"/>
      <c r="FGP6" s="69"/>
      <c r="FGQ6" s="69"/>
      <c r="FGR6" s="69"/>
      <c r="FGS6" s="69"/>
      <c r="FGT6" s="69"/>
      <c r="FGU6" s="69"/>
      <c r="FGV6" s="69"/>
      <c r="FGW6" s="69"/>
      <c r="FGX6" s="69"/>
      <c r="FGY6" s="69"/>
      <c r="FGZ6" s="69"/>
      <c r="FHA6" s="69"/>
      <c r="FHB6" s="69"/>
      <c r="FHC6" s="69"/>
      <c r="FHD6" s="69"/>
      <c r="FHE6" s="69"/>
      <c r="FHF6" s="69"/>
      <c r="FHG6" s="69"/>
      <c r="FHH6" s="69"/>
      <c r="FHI6" s="69"/>
      <c r="FHJ6" s="69"/>
      <c r="FHK6" s="69"/>
      <c r="FHL6" s="69"/>
      <c r="FHM6" s="69"/>
      <c r="FHN6" s="69"/>
      <c r="FHO6" s="69"/>
      <c r="FHP6" s="69"/>
      <c r="FHQ6" s="69"/>
      <c r="FHR6" s="69"/>
      <c r="FHS6" s="69"/>
      <c r="FHT6" s="69"/>
      <c r="FHU6" s="69"/>
      <c r="FHV6" s="69"/>
      <c r="FHW6" s="69"/>
      <c r="FHX6" s="69"/>
      <c r="FHY6" s="69"/>
      <c r="FHZ6" s="69"/>
      <c r="FIA6" s="69"/>
      <c r="FIB6" s="69"/>
      <c r="FIC6" s="69"/>
      <c r="FID6" s="69"/>
      <c r="FIE6" s="69"/>
      <c r="FIF6" s="69"/>
      <c r="FIG6" s="69"/>
      <c r="FIH6" s="69"/>
      <c r="FII6" s="69"/>
      <c r="FIJ6" s="69"/>
      <c r="FIK6" s="69"/>
      <c r="FIL6" s="69"/>
      <c r="FIM6" s="69"/>
      <c r="FIN6" s="69"/>
      <c r="FIO6" s="69"/>
      <c r="FIP6" s="69"/>
      <c r="FIQ6" s="69"/>
      <c r="FIR6" s="69"/>
      <c r="FIS6" s="69"/>
      <c r="FIT6" s="69"/>
      <c r="FIU6" s="69"/>
      <c r="FIV6" s="69"/>
      <c r="FIW6" s="69"/>
      <c r="FIX6" s="69"/>
      <c r="FIY6" s="69"/>
      <c r="FIZ6" s="69"/>
      <c r="FJA6" s="69"/>
      <c r="FJB6" s="69"/>
      <c r="FJC6" s="69"/>
      <c r="FJD6" s="69"/>
      <c r="FJE6" s="69"/>
      <c r="FJF6" s="69"/>
      <c r="FJG6" s="69"/>
      <c r="FJH6" s="69"/>
      <c r="FJI6" s="69"/>
      <c r="FJJ6" s="69"/>
      <c r="FJK6" s="69"/>
      <c r="FJL6" s="69"/>
      <c r="FJM6" s="69"/>
      <c r="FJN6" s="69"/>
      <c r="FJO6" s="69"/>
      <c r="FJP6" s="69"/>
      <c r="FJQ6" s="69"/>
      <c r="FJR6" s="69"/>
      <c r="FJS6" s="69"/>
      <c r="FJT6" s="69"/>
      <c r="FJU6" s="69"/>
      <c r="FJV6" s="69"/>
      <c r="FJW6" s="69"/>
      <c r="FJX6" s="69"/>
      <c r="FJY6" s="69"/>
      <c r="FJZ6" s="69"/>
      <c r="FKA6" s="69"/>
      <c r="FKB6" s="69"/>
      <c r="FKC6" s="69"/>
      <c r="FKD6" s="69"/>
      <c r="FKE6" s="69"/>
      <c r="FKF6" s="69"/>
      <c r="FKG6" s="69"/>
      <c r="FKH6" s="69"/>
      <c r="FKI6" s="69"/>
      <c r="FKJ6" s="69"/>
      <c r="FKK6" s="69"/>
      <c r="FKL6" s="69"/>
      <c r="FKM6" s="69"/>
      <c r="FKN6" s="69"/>
      <c r="FKO6" s="69"/>
      <c r="FKP6" s="69"/>
      <c r="FKQ6" s="69"/>
      <c r="FKR6" s="69"/>
      <c r="FKS6" s="69"/>
      <c r="FKT6" s="69"/>
      <c r="FKU6" s="69"/>
      <c r="FKV6" s="69"/>
      <c r="FKW6" s="69"/>
      <c r="FKX6" s="69"/>
      <c r="FKY6" s="69"/>
      <c r="FKZ6" s="69"/>
      <c r="FLA6" s="69"/>
      <c r="FLB6" s="69"/>
      <c r="FLC6" s="69"/>
      <c r="FLD6" s="69"/>
      <c r="FLE6" s="69"/>
      <c r="FLF6" s="69"/>
      <c r="FLG6" s="69"/>
      <c r="FLH6" s="69"/>
      <c r="FLI6" s="69"/>
      <c r="FLJ6" s="69"/>
      <c r="FLK6" s="69"/>
      <c r="FLL6" s="69"/>
      <c r="FLM6" s="69"/>
      <c r="FLN6" s="69"/>
      <c r="FLO6" s="69"/>
      <c r="FLP6" s="69"/>
      <c r="FLQ6" s="69"/>
      <c r="FLR6" s="69"/>
      <c r="FLS6" s="69"/>
      <c r="FLT6" s="69"/>
      <c r="FLU6" s="69"/>
      <c r="FLV6" s="69"/>
      <c r="FLW6" s="69"/>
      <c r="FLX6" s="69"/>
      <c r="FLY6" s="69"/>
      <c r="FLZ6" s="69"/>
      <c r="FMA6" s="69"/>
      <c r="FMB6" s="69"/>
      <c r="FMC6" s="69"/>
      <c r="FMD6" s="69"/>
      <c r="FME6" s="69"/>
      <c r="FMF6" s="69"/>
      <c r="FMG6" s="69"/>
      <c r="FMH6" s="69"/>
      <c r="FMI6" s="69"/>
      <c r="FMJ6" s="69"/>
      <c r="FMK6" s="69"/>
      <c r="FML6" s="69"/>
      <c r="FMM6" s="69"/>
      <c r="FMN6" s="69"/>
      <c r="FMO6" s="69"/>
      <c r="FMP6" s="69"/>
      <c r="FMQ6" s="69"/>
      <c r="FMR6" s="69"/>
      <c r="FMS6" s="69"/>
      <c r="FMT6" s="69"/>
      <c r="FMU6" s="69"/>
      <c r="FMV6" s="69"/>
      <c r="FMW6" s="69"/>
      <c r="FMX6" s="69"/>
      <c r="FMY6" s="69"/>
      <c r="FMZ6" s="69"/>
      <c r="FNA6" s="69"/>
      <c r="FNB6" s="69"/>
      <c r="FNC6" s="69"/>
      <c r="FND6" s="69"/>
      <c r="FNE6" s="69"/>
      <c r="FNF6" s="69"/>
      <c r="FNG6" s="69"/>
      <c r="FNH6" s="69"/>
      <c r="FNI6" s="69"/>
      <c r="FNJ6" s="69"/>
      <c r="FNK6" s="69"/>
      <c r="FNL6" s="69"/>
      <c r="FNM6" s="69"/>
      <c r="FNN6" s="69"/>
      <c r="FNO6" s="69"/>
      <c r="FNP6" s="69"/>
      <c r="FNQ6" s="69"/>
      <c r="FNR6" s="69"/>
      <c r="FNS6" s="69"/>
      <c r="FNT6" s="69"/>
      <c r="FNU6" s="69"/>
      <c r="FNV6" s="69"/>
      <c r="FNW6" s="69"/>
      <c r="FNX6" s="69"/>
      <c r="FNY6" s="69"/>
      <c r="FNZ6" s="69"/>
      <c r="FOA6" s="69"/>
      <c r="FOB6" s="69"/>
      <c r="FOC6" s="69"/>
      <c r="FOD6" s="69"/>
      <c r="FOE6" s="69"/>
      <c r="FOF6" s="69"/>
      <c r="FOG6" s="69"/>
      <c r="FOH6" s="69"/>
      <c r="FOI6" s="69"/>
      <c r="FOJ6" s="69"/>
      <c r="FOK6" s="69"/>
      <c r="FOL6" s="69"/>
      <c r="FOM6" s="69"/>
      <c r="FON6" s="69"/>
      <c r="FOO6" s="69"/>
      <c r="FOP6" s="69"/>
      <c r="FOQ6" s="69"/>
      <c r="FOR6" s="69"/>
      <c r="FOS6" s="69"/>
      <c r="FOT6" s="69"/>
      <c r="FOU6" s="69"/>
      <c r="FOV6" s="69"/>
      <c r="FOW6" s="69"/>
      <c r="FOX6" s="69"/>
      <c r="FOY6" s="69"/>
      <c r="FOZ6" s="69"/>
      <c r="FPA6" s="69"/>
      <c r="FPB6" s="69"/>
      <c r="FPC6" s="69"/>
      <c r="FPD6" s="69"/>
      <c r="FPE6" s="69"/>
      <c r="FPF6" s="69"/>
      <c r="FPG6" s="69"/>
      <c r="FPH6" s="69"/>
      <c r="FPI6" s="69"/>
      <c r="FPJ6" s="69"/>
      <c r="FPK6" s="69"/>
      <c r="FPL6" s="69"/>
      <c r="FPM6" s="69"/>
      <c r="FPN6" s="69"/>
      <c r="FPO6" s="69"/>
      <c r="FPP6" s="69"/>
      <c r="FPQ6" s="69"/>
      <c r="FPR6" s="69"/>
      <c r="FPS6" s="69"/>
      <c r="FPT6" s="69"/>
      <c r="FPU6" s="69"/>
      <c r="FPV6" s="69"/>
      <c r="FPW6" s="69"/>
      <c r="FPX6" s="69"/>
      <c r="FPY6" s="69"/>
      <c r="FPZ6" s="69"/>
      <c r="FQA6" s="69"/>
      <c r="FQB6" s="69"/>
      <c r="FQC6" s="69"/>
      <c r="FQD6" s="69"/>
      <c r="FQE6" s="69"/>
      <c r="FQF6" s="69"/>
      <c r="FQG6" s="69"/>
      <c r="FQH6" s="69"/>
      <c r="FQI6" s="69"/>
      <c r="FQJ6" s="69"/>
      <c r="FQK6" s="69"/>
      <c r="FQL6" s="69"/>
      <c r="FQM6" s="69"/>
      <c r="FQN6" s="69"/>
      <c r="FQO6" s="69"/>
      <c r="FQP6" s="69"/>
      <c r="FQQ6" s="69"/>
      <c r="FQR6" s="69"/>
      <c r="FQS6" s="69"/>
      <c r="FQT6" s="69"/>
      <c r="FQU6" s="69"/>
      <c r="FQV6" s="69"/>
      <c r="FQW6" s="69"/>
      <c r="FQX6" s="69"/>
      <c r="FQY6" s="69"/>
      <c r="FQZ6" s="69"/>
      <c r="FRA6" s="69"/>
      <c r="FRB6" s="69"/>
      <c r="FRC6" s="69"/>
      <c r="FRD6" s="69"/>
      <c r="FRE6" s="69"/>
      <c r="FRF6" s="69"/>
      <c r="FRG6" s="69"/>
      <c r="FRH6" s="69"/>
      <c r="FRI6" s="69"/>
      <c r="FRJ6" s="69"/>
      <c r="FRK6" s="69"/>
      <c r="FRL6" s="69"/>
      <c r="FRM6" s="69"/>
      <c r="FRN6" s="69"/>
      <c r="FRO6" s="69"/>
      <c r="FRP6" s="69"/>
      <c r="FRQ6" s="69"/>
      <c r="FRR6" s="69"/>
      <c r="FRS6" s="69"/>
      <c r="FRT6" s="69"/>
      <c r="FRU6" s="69"/>
      <c r="FRV6" s="69"/>
      <c r="FRW6" s="69"/>
      <c r="FRX6" s="69"/>
      <c r="FRY6" s="69"/>
      <c r="FRZ6" s="69"/>
      <c r="FSA6" s="69"/>
      <c r="FSB6" s="69"/>
      <c r="FSC6" s="69"/>
      <c r="FSD6" s="69"/>
      <c r="FSE6" s="69"/>
      <c r="FSF6" s="69"/>
      <c r="FSG6" s="69"/>
      <c r="FSH6" s="69"/>
      <c r="FSI6" s="69"/>
      <c r="FSJ6" s="69"/>
      <c r="FSK6" s="69"/>
      <c r="FSL6" s="69"/>
      <c r="FSM6" s="69"/>
      <c r="FSN6" s="69"/>
      <c r="FSO6" s="69"/>
      <c r="FSP6" s="69"/>
      <c r="FSQ6" s="69"/>
      <c r="FSR6" s="69"/>
      <c r="FSS6" s="69"/>
      <c r="FST6" s="69"/>
      <c r="FSU6" s="69"/>
      <c r="FSV6" s="69"/>
      <c r="FSW6" s="69"/>
      <c r="FSX6" s="69"/>
      <c r="FSY6" s="69"/>
      <c r="FSZ6" s="69"/>
      <c r="FTA6" s="69"/>
      <c r="FTB6" s="69"/>
      <c r="FTC6" s="69"/>
      <c r="FTD6" s="69"/>
      <c r="FTE6" s="69"/>
      <c r="FTF6" s="69"/>
      <c r="FTG6" s="69"/>
      <c r="FTH6" s="69"/>
      <c r="FTI6" s="69"/>
      <c r="FTJ6" s="69"/>
      <c r="FTK6" s="69"/>
      <c r="FTL6" s="69"/>
      <c r="FTM6" s="69"/>
      <c r="FTN6" s="69"/>
      <c r="FTO6" s="69"/>
      <c r="FTP6" s="69"/>
      <c r="FTQ6" s="69"/>
      <c r="FTR6" s="69"/>
      <c r="FTS6" s="69"/>
      <c r="FTT6" s="69"/>
      <c r="FTU6" s="69"/>
      <c r="FTV6" s="69"/>
      <c r="FTW6" s="69"/>
      <c r="FTX6" s="69"/>
      <c r="FTY6" s="69"/>
      <c r="FTZ6" s="69"/>
      <c r="FUA6" s="69"/>
      <c r="FUB6" s="69"/>
      <c r="FUC6" s="69"/>
      <c r="FUD6" s="69"/>
      <c r="FUE6" s="69"/>
      <c r="FUF6" s="69"/>
      <c r="FUG6" s="69"/>
      <c r="FUH6" s="69"/>
      <c r="FUI6" s="69"/>
      <c r="FUJ6" s="69"/>
      <c r="FUK6" s="69"/>
      <c r="FUL6" s="69"/>
      <c r="FUM6" s="69"/>
      <c r="FUN6" s="69"/>
      <c r="FUO6" s="69"/>
      <c r="FUP6" s="69"/>
      <c r="FUQ6" s="69"/>
      <c r="FUR6" s="69"/>
      <c r="FUS6" s="69"/>
      <c r="FUT6" s="69"/>
      <c r="FUU6" s="69"/>
      <c r="FUV6" s="69"/>
      <c r="FUW6" s="69"/>
      <c r="FUX6" s="69"/>
      <c r="FUY6" s="69"/>
      <c r="FUZ6" s="69"/>
      <c r="FVA6" s="69"/>
      <c r="FVB6" s="69"/>
      <c r="FVC6" s="69"/>
      <c r="FVD6" s="69"/>
      <c r="FVE6" s="69"/>
      <c r="FVF6" s="69"/>
      <c r="FVG6" s="69"/>
      <c r="FVH6" s="69"/>
      <c r="FVI6" s="69"/>
      <c r="FVJ6" s="69"/>
      <c r="FVK6" s="69"/>
      <c r="FVL6" s="69"/>
      <c r="FVM6" s="69"/>
      <c r="FVN6" s="69"/>
      <c r="FVO6" s="69"/>
      <c r="FVP6" s="69"/>
      <c r="FVQ6" s="69"/>
      <c r="FVR6" s="69"/>
      <c r="FVS6" s="69"/>
      <c r="FVT6" s="69"/>
      <c r="FVU6" s="69"/>
      <c r="FVV6" s="69"/>
      <c r="FVW6" s="69"/>
      <c r="FVX6" s="69"/>
      <c r="FVY6" s="69"/>
      <c r="FVZ6" s="69"/>
      <c r="FWA6" s="69"/>
      <c r="FWB6" s="69"/>
      <c r="FWC6" s="69"/>
      <c r="FWD6" s="69"/>
      <c r="FWE6" s="69"/>
      <c r="FWF6" s="69"/>
      <c r="FWG6" s="69"/>
      <c r="FWH6" s="69"/>
      <c r="FWI6" s="69"/>
      <c r="FWJ6" s="69"/>
      <c r="FWK6" s="69"/>
      <c r="FWL6" s="69"/>
      <c r="FWM6" s="69"/>
      <c r="FWN6" s="69"/>
      <c r="FWO6" s="69"/>
      <c r="FWP6" s="69"/>
      <c r="FWQ6" s="69"/>
      <c r="FWR6" s="69"/>
      <c r="FWS6" s="69"/>
      <c r="FWT6" s="69"/>
      <c r="FWU6" s="69"/>
      <c r="FWV6" s="69"/>
      <c r="FWW6" s="69"/>
      <c r="FWX6" s="69"/>
      <c r="FWY6" s="69"/>
      <c r="FWZ6" s="69"/>
      <c r="FXA6" s="69"/>
      <c r="FXB6" s="69"/>
      <c r="FXC6" s="69"/>
      <c r="FXD6" s="69"/>
      <c r="FXE6" s="69"/>
      <c r="FXF6" s="69"/>
      <c r="FXG6" s="69"/>
      <c r="FXH6" s="69"/>
      <c r="FXI6" s="69"/>
      <c r="FXJ6" s="69"/>
      <c r="FXK6" s="69"/>
      <c r="FXL6" s="69"/>
      <c r="FXM6" s="69"/>
      <c r="FXN6" s="69"/>
      <c r="FXO6" s="69"/>
      <c r="FXP6" s="69"/>
      <c r="FXQ6" s="69"/>
      <c r="FXR6" s="69"/>
      <c r="FXS6" s="69"/>
      <c r="FXT6" s="69"/>
      <c r="FXU6" s="69"/>
      <c r="FXV6" s="69"/>
      <c r="FXW6" s="69"/>
      <c r="FXX6" s="69"/>
      <c r="FXY6" s="69"/>
      <c r="FXZ6" s="69"/>
      <c r="FYA6" s="69"/>
      <c r="FYB6" s="69"/>
      <c r="FYC6" s="69"/>
      <c r="FYD6" s="69"/>
      <c r="FYE6" s="69"/>
      <c r="FYF6" s="69"/>
      <c r="FYG6" s="69"/>
      <c r="FYH6" s="69"/>
      <c r="FYI6" s="69"/>
      <c r="FYJ6" s="69"/>
      <c r="FYK6" s="69"/>
      <c r="FYL6" s="69"/>
      <c r="FYM6" s="69"/>
      <c r="FYN6" s="69"/>
      <c r="FYO6" s="69"/>
      <c r="FYP6" s="69"/>
      <c r="FYQ6" s="69"/>
      <c r="FYR6" s="69"/>
      <c r="FYS6" s="69"/>
      <c r="FYT6" s="69"/>
      <c r="FYU6" s="69"/>
      <c r="FYV6" s="69"/>
      <c r="FYW6" s="69"/>
      <c r="FYX6" s="69"/>
      <c r="FYY6" s="69"/>
      <c r="FYZ6" s="69"/>
      <c r="FZA6" s="69"/>
      <c r="FZB6" s="69"/>
      <c r="FZC6" s="69"/>
      <c r="FZD6" s="69"/>
      <c r="FZE6" s="69"/>
      <c r="FZF6" s="69"/>
      <c r="FZG6" s="69"/>
      <c r="FZH6" s="69"/>
      <c r="FZI6" s="69"/>
      <c r="FZJ6" s="69"/>
      <c r="FZK6" s="69"/>
      <c r="FZL6" s="69"/>
      <c r="FZM6" s="69"/>
      <c r="FZN6" s="69"/>
      <c r="FZO6" s="69"/>
      <c r="FZP6" s="69"/>
      <c r="FZQ6" s="69"/>
      <c r="FZR6" s="69"/>
      <c r="FZS6" s="69"/>
      <c r="FZT6" s="69"/>
      <c r="FZU6" s="69"/>
      <c r="FZV6" s="69"/>
      <c r="FZW6" s="69"/>
      <c r="FZX6" s="69"/>
      <c r="FZY6" s="69"/>
      <c r="FZZ6" s="69"/>
      <c r="GAA6" s="69"/>
      <c r="GAB6" s="69"/>
      <c r="GAC6" s="69"/>
      <c r="GAD6" s="69"/>
      <c r="GAE6" s="69"/>
      <c r="GAF6" s="69"/>
      <c r="GAG6" s="69"/>
      <c r="GAH6" s="69"/>
      <c r="GAI6" s="69"/>
      <c r="GAJ6" s="69"/>
      <c r="GAK6" s="69"/>
      <c r="GAL6" s="69"/>
      <c r="GAM6" s="69"/>
      <c r="GAN6" s="69"/>
      <c r="GAO6" s="69"/>
      <c r="GAP6" s="69"/>
      <c r="GAQ6" s="69"/>
      <c r="GAR6" s="69"/>
      <c r="GAS6" s="69"/>
      <c r="GAT6" s="69"/>
      <c r="GAU6" s="69"/>
      <c r="GAV6" s="69"/>
      <c r="GAW6" s="69"/>
      <c r="GAX6" s="69"/>
      <c r="GAY6" s="69"/>
      <c r="GAZ6" s="69"/>
      <c r="GBA6" s="69"/>
      <c r="GBB6" s="69"/>
      <c r="GBC6" s="69"/>
      <c r="GBD6" s="69"/>
      <c r="GBE6" s="69"/>
      <c r="GBF6" s="69"/>
      <c r="GBG6" s="69"/>
      <c r="GBH6" s="69"/>
      <c r="GBI6" s="69"/>
      <c r="GBJ6" s="69"/>
      <c r="GBK6" s="69"/>
      <c r="GBL6" s="69"/>
      <c r="GBM6" s="69"/>
      <c r="GBN6" s="69"/>
      <c r="GBO6" s="69"/>
      <c r="GBP6" s="69"/>
      <c r="GBQ6" s="69"/>
      <c r="GBR6" s="69"/>
      <c r="GBS6" s="69"/>
      <c r="GBT6" s="69"/>
      <c r="GBU6" s="69"/>
      <c r="GBV6" s="69"/>
      <c r="GBW6" s="69"/>
      <c r="GBX6" s="69"/>
      <c r="GBY6" s="69"/>
      <c r="GBZ6" s="69"/>
      <c r="GCA6" s="69"/>
      <c r="GCB6" s="69"/>
      <c r="GCC6" s="69"/>
      <c r="GCD6" s="69"/>
      <c r="GCE6" s="69"/>
      <c r="GCF6" s="69"/>
      <c r="GCG6" s="69"/>
      <c r="GCH6" s="69"/>
      <c r="GCI6" s="69"/>
      <c r="GCJ6" s="69"/>
      <c r="GCK6" s="69"/>
      <c r="GCL6" s="69"/>
      <c r="GCM6" s="69"/>
      <c r="GCN6" s="69"/>
      <c r="GCO6" s="69"/>
      <c r="GCP6" s="69"/>
      <c r="GCQ6" s="69"/>
      <c r="GCR6" s="69"/>
      <c r="GCS6" s="69"/>
      <c r="GCT6" s="69"/>
      <c r="GCU6" s="69"/>
      <c r="GCV6" s="69"/>
      <c r="GCW6" s="69"/>
      <c r="GCX6" s="69"/>
      <c r="GCY6" s="69"/>
      <c r="GCZ6" s="69"/>
      <c r="GDA6" s="69"/>
      <c r="GDB6" s="69"/>
      <c r="GDC6" s="69"/>
      <c r="GDD6" s="69"/>
      <c r="GDE6" s="69"/>
      <c r="GDF6" s="69"/>
      <c r="GDG6" s="69"/>
      <c r="GDH6" s="69"/>
      <c r="GDI6" s="69"/>
      <c r="GDJ6" s="69"/>
      <c r="GDK6" s="69"/>
      <c r="GDL6" s="69"/>
      <c r="GDM6" s="69"/>
      <c r="GDN6" s="69"/>
      <c r="GDO6" s="69"/>
      <c r="GDP6" s="69"/>
      <c r="GDQ6" s="69"/>
      <c r="GDR6" s="69"/>
      <c r="GDS6" s="69"/>
      <c r="GDT6" s="69"/>
      <c r="GDU6" s="69"/>
      <c r="GDV6" s="69"/>
      <c r="GDW6" s="69"/>
      <c r="GDX6" s="69"/>
      <c r="GDY6" s="69"/>
      <c r="GDZ6" s="69"/>
      <c r="GEA6" s="69"/>
      <c r="GEB6" s="69"/>
      <c r="GEC6" s="69"/>
      <c r="GED6" s="69"/>
      <c r="GEE6" s="69"/>
      <c r="GEF6" s="69"/>
      <c r="GEG6" s="69"/>
      <c r="GEH6" s="69"/>
      <c r="GEI6" s="69"/>
      <c r="GEJ6" s="69"/>
      <c r="GEK6" s="69"/>
      <c r="GEL6" s="69"/>
      <c r="GEM6" s="69"/>
      <c r="GEN6" s="69"/>
      <c r="GEO6" s="69"/>
      <c r="GEP6" s="69"/>
      <c r="GEQ6" s="69"/>
      <c r="GER6" s="69"/>
      <c r="GES6" s="69"/>
      <c r="GET6" s="69"/>
      <c r="GEU6" s="69"/>
      <c r="GEV6" s="69"/>
      <c r="GEW6" s="69"/>
      <c r="GEX6" s="69"/>
      <c r="GEY6" s="69"/>
      <c r="GEZ6" s="69"/>
      <c r="GFA6" s="69"/>
      <c r="GFB6" s="69"/>
      <c r="GFC6" s="69"/>
      <c r="GFD6" s="69"/>
      <c r="GFE6" s="69"/>
      <c r="GFF6" s="69"/>
      <c r="GFG6" s="69"/>
      <c r="GFH6" s="69"/>
      <c r="GFI6" s="69"/>
      <c r="GFJ6" s="69"/>
      <c r="GFK6" s="69"/>
      <c r="GFL6" s="69"/>
      <c r="GFM6" s="69"/>
      <c r="GFN6" s="69"/>
      <c r="GFO6" s="69"/>
      <c r="GFP6" s="69"/>
      <c r="GFQ6" s="69"/>
      <c r="GFR6" s="69"/>
      <c r="GFS6" s="69"/>
      <c r="GFT6" s="69"/>
      <c r="GFU6" s="69"/>
      <c r="GFV6" s="69"/>
      <c r="GFW6" s="69"/>
      <c r="GFX6" s="69"/>
      <c r="GFY6" s="69"/>
      <c r="GFZ6" s="69"/>
      <c r="GGA6" s="69"/>
      <c r="GGB6" s="69"/>
      <c r="GGC6" s="69"/>
      <c r="GGD6" s="69"/>
      <c r="GGE6" s="69"/>
      <c r="GGF6" s="69"/>
      <c r="GGG6" s="69"/>
      <c r="GGH6" s="69"/>
      <c r="GGI6" s="69"/>
      <c r="GGJ6" s="69"/>
      <c r="GGK6" s="69"/>
      <c r="GGL6" s="69"/>
      <c r="GGM6" s="69"/>
      <c r="GGN6" s="69"/>
      <c r="GGO6" s="69"/>
      <c r="GGP6" s="69"/>
      <c r="GGQ6" s="69"/>
      <c r="GGR6" s="69"/>
      <c r="GGS6" s="69"/>
      <c r="GGT6" s="69"/>
      <c r="GGU6" s="69"/>
      <c r="GGV6" s="69"/>
      <c r="GGW6" s="69"/>
      <c r="GGX6" s="69"/>
      <c r="GGY6" s="69"/>
      <c r="GGZ6" s="69"/>
      <c r="GHA6" s="69"/>
      <c r="GHB6" s="69"/>
      <c r="GHC6" s="69"/>
      <c r="GHD6" s="69"/>
      <c r="GHE6" s="69"/>
      <c r="GHF6" s="69"/>
      <c r="GHG6" s="69"/>
      <c r="GHH6" s="69"/>
      <c r="GHI6" s="69"/>
      <c r="GHJ6" s="69"/>
      <c r="GHK6" s="69"/>
      <c r="GHL6" s="69"/>
      <c r="GHM6" s="69"/>
      <c r="GHN6" s="69"/>
      <c r="GHO6" s="69"/>
      <c r="GHP6" s="69"/>
      <c r="GHQ6" s="69"/>
      <c r="GHR6" s="69"/>
      <c r="GHS6" s="69"/>
      <c r="GHT6" s="69"/>
      <c r="GHU6" s="69"/>
      <c r="GHV6" s="69"/>
      <c r="GHW6" s="69"/>
      <c r="GHX6" s="69"/>
      <c r="GHY6" s="69"/>
      <c r="GHZ6" s="69"/>
      <c r="GIA6" s="69"/>
      <c r="GIB6" s="69"/>
      <c r="GIC6" s="69"/>
      <c r="GID6" s="69"/>
      <c r="GIE6" s="69"/>
      <c r="GIF6" s="69"/>
      <c r="GIG6" s="69"/>
      <c r="GIH6" s="69"/>
      <c r="GII6" s="69"/>
      <c r="GIJ6" s="69"/>
      <c r="GIK6" s="69"/>
      <c r="GIL6" s="69"/>
      <c r="GIM6" s="69"/>
      <c r="GIN6" s="69"/>
      <c r="GIO6" s="69"/>
      <c r="GIP6" s="69"/>
      <c r="GIQ6" s="69"/>
      <c r="GIR6" s="69"/>
      <c r="GIS6" s="69"/>
      <c r="GIT6" s="69"/>
      <c r="GIU6" s="69"/>
      <c r="GIV6" s="69"/>
      <c r="GIW6" s="69"/>
      <c r="GIX6" s="69"/>
      <c r="GIY6" s="69"/>
      <c r="GIZ6" s="69"/>
      <c r="GJA6" s="69"/>
      <c r="GJB6" s="69"/>
      <c r="GJC6" s="69"/>
      <c r="GJD6" s="69"/>
      <c r="GJE6" s="69"/>
      <c r="GJF6" s="69"/>
      <c r="GJG6" s="69"/>
      <c r="GJH6" s="69"/>
      <c r="GJI6" s="69"/>
      <c r="GJJ6" s="69"/>
      <c r="GJK6" s="69"/>
      <c r="GJL6" s="69"/>
      <c r="GJM6" s="69"/>
      <c r="GJN6" s="69"/>
      <c r="GJO6" s="69"/>
      <c r="GJP6" s="69"/>
      <c r="GJQ6" s="69"/>
      <c r="GJR6" s="69"/>
      <c r="GJS6" s="69"/>
      <c r="GJT6" s="69"/>
      <c r="GJU6" s="69"/>
      <c r="GJV6" s="69"/>
      <c r="GJW6" s="69"/>
      <c r="GJX6" s="69"/>
      <c r="GJY6" s="69"/>
      <c r="GJZ6" s="69"/>
      <c r="GKA6" s="69"/>
      <c r="GKB6" s="69"/>
      <c r="GKC6" s="69"/>
      <c r="GKD6" s="69"/>
      <c r="GKE6" s="69"/>
      <c r="GKF6" s="69"/>
      <c r="GKG6" s="69"/>
      <c r="GKH6" s="69"/>
      <c r="GKI6" s="69"/>
      <c r="GKJ6" s="69"/>
      <c r="GKK6" s="69"/>
      <c r="GKL6" s="69"/>
      <c r="GKM6" s="69"/>
      <c r="GKN6" s="69"/>
      <c r="GKO6" s="69"/>
      <c r="GKP6" s="69"/>
      <c r="GKQ6" s="69"/>
      <c r="GKR6" s="69"/>
      <c r="GKS6" s="69"/>
      <c r="GKT6" s="69"/>
      <c r="GKU6" s="69"/>
      <c r="GKV6" s="69"/>
      <c r="GKW6" s="69"/>
      <c r="GKX6" s="69"/>
      <c r="GKY6" s="69"/>
      <c r="GKZ6" s="69"/>
      <c r="GLA6" s="69"/>
      <c r="GLB6" s="69"/>
      <c r="GLC6" s="69"/>
      <c r="GLD6" s="69"/>
      <c r="GLE6" s="69"/>
      <c r="GLF6" s="69"/>
      <c r="GLG6" s="69"/>
      <c r="GLH6" s="69"/>
      <c r="GLI6" s="69"/>
      <c r="GLJ6" s="69"/>
      <c r="GLK6" s="69"/>
      <c r="GLL6" s="69"/>
      <c r="GLM6" s="69"/>
      <c r="GLN6" s="69"/>
      <c r="GLO6" s="69"/>
      <c r="GLP6" s="69"/>
      <c r="GLQ6" s="69"/>
      <c r="GLR6" s="69"/>
      <c r="GLS6" s="69"/>
      <c r="GLT6" s="69"/>
      <c r="GLU6" s="69"/>
      <c r="GLV6" s="69"/>
      <c r="GLW6" s="69"/>
      <c r="GLX6" s="69"/>
      <c r="GLY6" s="69"/>
      <c r="GLZ6" s="69"/>
      <c r="GMA6" s="69"/>
      <c r="GMB6" s="69"/>
      <c r="GMC6" s="69"/>
      <c r="GMD6" s="69"/>
      <c r="GME6" s="69"/>
      <c r="GMF6" s="69"/>
      <c r="GMG6" s="69"/>
      <c r="GMH6" s="69"/>
      <c r="GMI6" s="69"/>
      <c r="GMJ6" s="69"/>
      <c r="GMK6" s="69"/>
      <c r="GML6" s="69"/>
      <c r="GMM6" s="69"/>
      <c r="GMN6" s="69"/>
      <c r="GMO6" s="69"/>
      <c r="GMP6" s="69"/>
      <c r="GMQ6" s="69"/>
      <c r="GMR6" s="69"/>
      <c r="GMS6" s="69"/>
      <c r="GMT6" s="69"/>
      <c r="GMU6" s="69"/>
      <c r="GMV6" s="69"/>
      <c r="GMW6" s="69"/>
      <c r="GMX6" s="69"/>
      <c r="GMY6" s="69"/>
      <c r="GMZ6" s="69"/>
      <c r="GNA6" s="69"/>
      <c r="GNB6" s="69"/>
      <c r="GNC6" s="69"/>
      <c r="GND6" s="69"/>
      <c r="GNE6" s="69"/>
      <c r="GNF6" s="69"/>
      <c r="GNG6" s="69"/>
      <c r="GNH6" s="69"/>
      <c r="GNI6" s="69"/>
      <c r="GNJ6" s="69"/>
      <c r="GNK6" s="69"/>
      <c r="GNL6" s="69"/>
      <c r="GNM6" s="69"/>
      <c r="GNN6" s="69"/>
      <c r="GNO6" s="69"/>
      <c r="GNP6" s="69"/>
      <c r="GNQ6" s="69"/>
      <c r="GNR6" s="69"/>
      <c r="GNS6" s="69"/>
      <c r="GNT6" s="69"/>
      <c r="GNU6" s="69"/>
      <c r="GNV6" s="69"/>
      <c r="GNW6" s="69"/>
      <c r="GNX6" s="69"/>
      <c r="GNY6" s="69"/>
      <c r="GNZ6" s="69"/>
      <c r="GOA6" s="69"/>
      <c r="GOB6" s="69"/>
      <c r="GOC6" s="69"/>
      <c r="GOD6" s="69"/>
      <c r="GOE6" s="69"/>
      <c r="GOF6" s="69"/>
      <c r="GOG6" s="69"/>
      <c r="GOH6" s="69"/>
      <c r="GOI6" s="69"/>
      <c r="GOJ6" s="69"/>
      <c r="GOK6" s="69"/>
      <c r="GOL6" s="69"/>
      <c r="GOM6" s="69"/>
      <c r="GON6" s="69"/>
      <c r="GOO6" s="69"/>
      <c r="GOP6" s="69"/>
      <c r="GOQ6" s="69"/>
      <c r="GOR6" s="69"/>
      <c r="GOS6" s="69"/>
      <c r="GOT6" s="69"/>
      <c r="GOU6" s="69"/>
      <c r="GOV6" s="69"/>
      <c r="GOW6" s="69"/>
      <c r="GOX6" s="69"/>
      <c r="GOY6" s="69"/>
      <c r="GOZ6" s="69"/>
      <c r="GPA6" s="69"/>
      <c r="GPB6" s="69"/>
      <c r="GPC6" s="69"/>
      <c r="GPD6" s="69"/>
      <c r="GPE6" s="69"/>
      <c r="GPF6" s="69"/>
      <c r="GPG6" s="69"/>
      <c r="GPH6" s="69"/>
      <c r="GPI6" s="69"/>
      <c r="GPJ6" s="69"/>
      <c r="GPK6" s="69"/>
      <c r="GPL6" s="69"/>
      <c r="GPM6" s="69"/>
      <c r="GPN6" s="69"/>
      <c r="GPO6" s="69"/>
      <c r="GPP6" s="69"/>
      <c r="GPQ6" s="69"/>
      <c r="GPR6" s="69"/>
      <c r="GPS6" s="69"/>
      <c r="GPT6" s="69"/>
      <c r="GPU6" s="69"/>
      <c r="GPV6" s="69"/>
      <c r="GPW6" s="69"/>
      <c r="GPX6" s="69"/>
      <c r="GPY6" s="69"/>
      <c r="GPZ6" s="69"/>
      <c r="GQA6" s="69"/>
      <c r="GQB6" s="69"/>
      <c r="GQC6" s="69"/>
      <c r="GQD6" s="69"/>
      <c r="GQE6" s="69"/>
      <c r="GQF6" s="69"/>
      <c r="GQG6" s="69"/>
      <c r="GQH6" s="69"/>
      <c r="GQI6" s="69"/>
      <c r="GQJ6" s="69"/>
      <c r="GQK6" s="69"/>
      <c r="GQL6" s="69"/>
      <c r="GQM6" s="69"/>
      <c r="GQN6" s="69"/>
      <c r="GQO6" s="69"/>
      <c r="GQP6" s="69"/>
      <c r="GQQ6" s="69"/>
      <c r="GQR6" s="69"/>
      <c r="GQS6" s="69"/>
      <c r="GQT6" s="69"/>
      <c r="GQU6" s="69"/>
      <c r="GQV6" s="69"/>
      <c r="GQW6" s="69"/>
      <c r="GQX6" s="69"/>
      <c r="GQY6" s="69"/>
      <c r="GQZ6" s="69"/>
      <c r="GRA6" s="69"/>
      <c r="GRB6" s="69"/>
      <c r="GRC6" s="69"/>
      <c r="GRD6" s="69"/>
      <c r="GRE6" s="69"/>
      <c r="GRF6" s="69"/>
      <c r="GRG6" s="69"/>
      <c r="GRH6" s="69"/>
      <c r="GRI6" s="69"/>
      <c r="GRJ6" s="69"/>
      <c r="GRK6" s="69"/>
      <c r="GRL6" s="69"/>
      <c r="GRM6" s="69"/>
      <c r="GRN6" s="69"/>
      <c r="GRO6" s="69"/>
      <c r="GRP6" s="69"/>
      <c r="GRQ6" s="69"/>
      <c r="GRR6" s="69"/>
      <c r="GRS6" s="69"/>
      <c r="GRT6" s="69"/>
      <c r="GRU6" s="69"/>
      <c r="GRV6" s="69"/>
      <c r="GRW6" s="69"/>
      <c r="GRX6" s="69"/>
      <c r="GRY6" s="69"/>
      <c r="GRZ6" s="69"/>
      <c r="GSA6" s="69"/>
      <c r="GSB6" s="69"/>
      <c r="GSC6" s="69"/>
      <c r="GSD6" s="69"/>
      <c r="GSE6" s="69"/>
      <c r="GSF6" s="69"/>
      <c r="GSG6" s="69"/>
      <c r="GSH6" s="69"/>
      <c r="GSI6" s="69"/>
      <c r="GSJ6" s="69"/>
      <c r="GSK6" s="69"/>
      <c r="GSL6" s="69"/>
      <c r="GSM6" s="69"/>
      <c r="GSN6" s="69"/>
      <c r="GSO6" s="69"/>
      <c r="GSP6" s="69"/>
      <c r="GSQ6" s="69"/>
      <c r="GSR6" s="69"/>
      <c r="GSS6" s="69"/>
      <c r="GST6" s="69"/>
      <c r="GSU6" s="69"/>
      <c r="GSV6" s="69"/>
      <c r="GSW6" s="69"/>
      <c r="GSX6" s="69"/>
      <c r="GSY6" s="69"/>
      <c r="GSZ6" s="69"/>
      <c r="GTA6" s="69"/>
      <c r="GTB6" s="69"/>
      <c r="GTC6" s="69"/>
      <c r="GTD6" s="69"/>
      <c r="GTE6" s="69"/>
      <c r="GTF6" s="69"/>
      <c r="GTG6" s="69"/>
      <c r="GTH6" s="69"/>
      <c r="GTI6" s="69"/>
      <c r="GTJ6" s="69"/>
      <c r="GTK6" s="69"/>
      <c r="GTL6" s="69"/>
      <c r="GTM6" s="69"/>
      <c r="GTN6" s="69"/>
      <c r="GTO6" s="69"/>
      <c r="GTP6" s="69"/>
      <c r="GTQ6" s="69"/>
      <c r="GTR6" s="69"/>
      <c r="GTS6" s="69"/>
      <c r="GTT6" s="69"/>
      <c r="GTU6" s="69"/>
      <c r="GTV6" s="69"/>
      <c r="GTW6" s="69"/>
      <c r="GTX6" s="69"/>
      <c r="GTY6" s="69"/>
      <c r="GTZ6" s="69"/>
      <c r="GUA6" s="69"/>
      <c r="GUB6" s="69"/>
      <c r="GUC6" s="69"/>
      <c r="GUD6" s="69"/>
      <c r="GUE6" s="69"/>
      <c r="GUF6" s="69"/>
      <c r="GUG6" s="69"/>
      <c r="GUH6" s="69"/>
      <c r="GUI6" s="69"/>
      <c r="GUJ6" s="69"/>
      <c r="GUK6" s="69"/>
      <c r="GUL6" s="69"/>
      <c r="GUM6" s="69"/>
      <c r="GUN6" s="69"/>
      <c r="GUO6" s="69"/>
      <c r="GUP6" s="69"/>
      <c r="GUQ6" s="69"/>
      <c r="GUR6" s="69"/>
      <c r="GUS6" s="69"/>
      <c r="GUT6" s="69"/>
      <c r="GUU6" s="69"/>
      <c r="GUV6" s="69"/>
      <c r="GUW6" s="69"/>
      <c r="GUX6" s="69"/>
      <c r="GUY6" s="69"/>
      <c r="GUZ6" s="69"/>
      <c r="GVA6" s="69"/>
      <c r="GVB6" s="69"/>
      <c r="GVC6" s="69"/>
      <c r="GVD6" s="69"/>
      <c r="GVE6" s="69"/>
      <c r="GVF6" s="69"/>
      <c r="GVG6" s="69"/>
      <c r="GVH6" s="69"/>
      <c r="GVI6" s="69"/>
      <c r="GVJ6" s="69"/>
      <c r="GVK6" s="69"/>
      <c r="GVL6" s="69"/>
      <c r="GVM6" s="69"/>
      <c r="GVN6" s="69"/>
      <c r="GVO6" s="69"/>
      <c r="GVP6" s="69"/>
      <c r="GVQ6" s="69"/>
      <c r="GVR6" s="69"/>
      <c r="GVS6" s="69"/>
      <c r="GVT6" s="69"/>
      <c r="GVU6" s="69"/>
      <c r="GVV6" s="69"/>
      <c r="GVW6" s="69"/>
      <c r="GVX6" s="69"/>
      <c r="GVY6" s="69"/>
      <c r="GVZ6" s="69"/>
      <c r="GWA6" s="69"/>
      <c r="GWB6" s="69"/>
      <c r="GWC6" s="69"/>
      <c r="GWD6" s="69"/>
      <c r="GWE6" s="69"/>
      <c r="GWF6" s="69"/>
      <c r="GWG6" s="69"/>
      <c r="GWH6" s="69"/>
      <c r="GWI6" s="69"/>
      <c r="GWJ6" s="69"/>
      <c r="GWK6" s="69"/>
      <c r="GWL6" s="69"/>
      <c r="GWM6" s="69"/>
      <c r="GWN6" s="69"/>
      <c r="GWO6" s="69"/>
      <c r="GWP6" s="69"/>
      <c r="GWQ6" s="69"/>
      <c r="GWR6" s="69"/>
      <c r="GWS6" s="69"/>
      <c r="GWT6" s="69"/>
      <c r="GWU6" s="69"/>
      <c r="GWV6" s="69"/>
      <c r="GWW6" s="69"/>
      <c r="GWX6" s="69"/>
      <c r="GWY6" s="69"/>
      <c r="GWZ6" s="69"/>
      <c r="GXA6" s="69"/>
      <c r="GXB6" s="69"/>
      <c r="GXC6" s="69"/>
      <c r="GXD6" s="69"/>
      <c r="GXE6" s="69"/>
      <c r="GXF6" s="69"/>
      <c r="GXG6" s="69"/>
      <c r="GXH6" s="69"/>
      <c r="GXI6" s="69"/>
      <c r="GXJ6" s="69"/>
      <c r="GXK6" s="69"/>
      <c r="GXL6" s="69"/>
      <c r="GXM6" s="69"/>
      <c r="GXN6" s="69"/>
      <c r="GXO6" s="69"/>
      <c r="GXP6" s="69"/>
      <c r="GXQ6" s="69"/>
      <c r="GXR6" s="69"/>
      <c r="GXS6" s="69"/>
      <c r="GXT6" s="69"/>
      <c r="GXU6" s="69"/>
      <c r="GXV6" s="69"/>
      <c r="GXW6" s="69"/>
      <c r="GXX6" s="69"/>
      <c r="GXY6" s="69"/>
      <c r="GXZ6" s="69"/>
      <c r="GYA6" s="69"/>
      <c r="GYB6" s="69"/>
      <c r="GYC6" s="69"/>
      <c r="GYD6" s="69"/>
      <c r="GYE6" s="69"/>
      <c r="GYF6" s="69"/>
      <c r="GYG6" s="69"/>
      <c r="GYH6" s="69"/>
      <c r="GYI6" s="69"/>
      <c r="GYJ6" s="69"/>
      <c r="GYK6" s="69"/>
      <c r="GYL6" s="69"/>
      <c r="GYM6" s="69"/>
      <c r="GYN6" s="69"/>
      <c r="GYO6" s="69"/>
      <c r="GYP6" s="69"/>
      <c r="GYQ6" s="69"/>
      <c r="GYR6" s="69"/>
      <c r="GYS6" s="69"/>
      <c r="GYT6" s="69"/>
      <c r="GYU6" s="69"/>
      <c r="GYV6" s="69"/>
      <c r="GYW6" s="69"/>
      <c r="GYX6" s="69"/>
      <c r="GYY6" s="69"/>
      <c r="GYZ6" s="69"/>
      <c r="GZA6" s="69"/>
      <c r="GZB6" s="69"/>
      <c r="GZC6" s="69"/>
      <c r="GZD6" s="69"/>
      <c r="GZE6" s="69"/>
      <c r="GZF6" s="69"/>
      <c r="GZG6" s="69"/>
      <c r="GZH6" s="69"/>
      <c r="GZI6" s="69"/>
      <c r="GZJ6" s="69"/>
      <c r="GZK6" s="69"/>
      <c r="GZL6" s="69"/>
      <c r="GZM6" s="69"/>
      <c r="GZN6" s="69"/>
      <c r="GZO6" s="69"/>
      <c r="GZP6" s="69"/>
      <c r="GZQ6" s="69"/>
      <c r="GZR6" s="69"/>
      <c r="GZS6" s="69"/>
      <c r="GZT6" s="69"/>
      <c r="GZU6" s="69"/>
      <c r="GZV6" s="69"/>
      <c r="GZW6" s="69"/>
      <c r="GZX6" s="69"/>
      <c r="GZY6" s="69"/>
      <c r="GZZ6" s="69"/>
      <c r="HAA6" s="69"/>
      <c r="HAB6" s="69"/>
      <c r="HAC6" s="69"/>
      <c r="HAD6" s="69"/>
      <c r="HAE6" s="69"/>
      <c r="HAF6" s="69"/>
      <c r="HAG6" s="69"/>
      <c r="HAH6" s="69"/>
      <c r="HAI6" s="69"/>
      <c r="HAJ6" s="69"/>
      <c r="HAK6" s="69"/>
      <c r="HAL6" s="69"/>
      <c r="HAM6" s="69"/>
      <c r="HAN6" s="69"/>
      <c r="HAO6" s="69"/>
      <c r="HAP6" s="69"/>
      <c r="HAQ6" s="69"/>
      <c r="HAR6" s="69"/>
      <c r="HAS6" s="69"/>
      <c r="HAT6" s="69"/>
      <c r="HAU6" s="69"/>
      <c r="HAV6" s="69"/>
      <c r="HAW6" s="69"/>
      <c r="HAX6" s="69"/>
      <c r="HAY6" s="69"/>
      <c r="HAZ6" s="69"/>
      <c r="HBA6" s="69"/>
      <c r="HBB6" s="69"/>
      <c r="HBC6" s="69"/>
      <c r="HBD6" s="69"/>
      <c r="HBE6" s="69"/>
      <c r="HBF6" s="69"/>
      <c r="HBG6" s="69"/>
      <c r="HBH6" s="69"/>
      <c r="HBI6" s="69"/>
      <c r="HBJ6" s="69"/>
      <c r="HBK6" s="69"/>
      <c r="HBL6" s="69"/>
      <c r="HBM6" s="69"/>
      <c r="HBN6" s="69"/>
      <c r="HBO6" s="69"/>
      <c r="HBP6" s="69"/>
      <c r="HBQ6" s="69"/>
      <c r="HBR6" s="69"/>
      <c r="HBS6" s="69"/>
      <c r="HBT6" s="69"/>
      <c r="HBU6" s="69"/>
      <c r="HBV6" s="69"/>
      <c r="HBW6" s="69"/>
      <c r="HBX6" s="69"/>
      <c r="HBY6" s="69"/>
      <c r="HBZ6" s="69"/>
      <c r="HCA6" s="69"/>
      <c r="HCB6" s="69"/>
      <c r="HCC6" s="69"/>
      <c r="HCD6" s="69"/>
      <c r="HCE6" s="69"/>
      <c r="HCF6" s="69"/>
      <c r="HCG6" s="69"/>
      <c r="HCH6" s="69"/>
      <c r="HCI6" s="69"/>
      <c r="HCJ6" s="69"/>
      <c r="HCK6" s="69"/>
      <c r="HCL6" s="69"/>
      <c r="HCM6" s="69"/>
      <c r="HCN6" s="69"/>
      <c r="HCO6" s="69"/>
      <c r="HCP6" s="69"/>
      <c r="HCQ6" s="69"/>
      <c r="HCR6" s="69"/>
      <c r="HCS6" s="69"/>
      <c r="HCT6" s="69"/>
      <c r="HCU6" s="69"/>
      <c r="HCV6" s="69"/>
      <c r="HCW6" s="69"/>
      <c r="HCX6" s="69"/>
      <c r="HCY6" s="69"/>
      <c r="HCZ6" s="69"/>
      <c r="HDA6" s="69"/>
      <c r="HDB6" s="69"/>
      <c r="HDC6" s="69"/>
      <c r="HDD6" s="69"/>
      <c r="HDE6" s="69"/>
      <c r="HDF6" s="69"/>
      <c r="HDG6" s="69"/>
      <c r="HDH6" s="69"/>
      <c r="HDI6" s="69"/>
      <c r="HDJ6" s="69"/>
      <c r="HDK6" s="69"/>
      <c r="HDL6" s="69"/>
      <c r="HDM6" s="69"/>
      <c r="HDN6" s="69"/>
      <c r="HDO6" s="69"/>
      <c r="HDP6" s="69"/>
      <c r="HDQ6" s="69"/>
      <c r="HDR6" s="69"/>
      <c r="HDS6" s="69"/>
      <c r="HDT6" s="69"/>
      <c r="HDU6" s="69"/>
      <c r="HDV6" s="69"/>
      <c r="HDW6" s="69"/>
      <c r="HDX6" s="69"/>
      <c r="HDY6" s="69"/>
      <c r="HDZ6" s="69"/>
      <c r="HEA6" s="69"/>
      <c r="HEB6" s="69"/>
      <c r="HEC6" s="69"/>
      <c r="HED6" s="69"/>
      <c r="HEE6" s="69"/>
      <c r="HEF6" s="69"/>
      <c r="HEG6" s="69"/>
      <c r="HEH6" s="69"/>
      <c r="HEI6" s="69"/>
      <c r="HEJ6" s="69"/>
      <c r="HEK6" s="69"/>
      <c r="HEL6" s="69"/>
      <c r="HEM6" s="69"/>
      <c r="HEN6" s="69"/>
      <c r="HEO6" s="69"/>
      <c r="HEP6" s="69"/>
      <c r="HEQ6" s="69"/>
      <c r="HER6" s="69"/>
      <c r="HES6" s="69"/>
      <c r="HET6" s="69"/>
      <c r="HEU6" s="69"/>
      <c r="HEV6" s="69"/>
      <c r="HEW6" s="69"/>
      <c r="HEX6" s="69"/>
      <c r="HEY6" s="69"/>
      <c r="HEZ6" s="69"/>
      <c r="HFA6" s="69"/>
      <c r="HFB6" s="69"/>
      <c r="HFC6" s="69"/>
      <c r="HFD6" s="69"/>
      <c r="HFE6" s="69"/>
      <c r="HFF6" s="69"/>
      <c r="HFG6" s="69"/>
      <c r="HFH6" s="69"/>
      <c r="HFI6" s="69"/>
      <c r="HFJ6" s="69"/>
      <c r="HFK6" s="69"/>
      <c r="HFL6" s="69"/>
      <c r="HFM6" s="69"/>
      <c r="HFN6" s="69"/>
      <c r="HFO6" s="69"/>
      <c r="HFP6" s="69"/>
      <c r="HFQ6" s="69"/>
      <c r="HFR6" s="69"/>
      <c r="HFS6" s="69"/>
      <c r="HFT6" s="69"/>
      <c r="HFU6" s="69"/>
      <c r="HFV6" s="69"/>
      <c r="HFW6" s="69"/>
      <c r="HFX6" s="69"/>
      <c r="HFY6" s="69"/>
      <c r="HFZ6" s="69"/>
      <c r="HGA6" s="69"/>
      <c r="HGB6" s="69"/>
      <c r="HGC6" s="69"/>
      <c r="HGD6" s="69"/>
      <c r="HGE6" s="69"/>
      <c r="HGF6" s="69"/>
      <c r="HGG6" s="69"/>
      <c r="HGH6" s="69"/>
      <c r="HGI6" s="69"/>
      <c r="HGJ6" s="69"/>
      <c r="HGK6" s="69"/>
      <c r="HGL6" s="69"/>
      <c r="HGM6" s="69"/>
      <c r="HGN6" s="69"/>
      <c r="HGO6" s="69"/>
      <c r="HGP6" s="69"/>
      <c r="HGQ6" s="69"/>
      <c r="HGR6" s="69"/>
      <c r="HGS6" s="69"/>
      <c r="HGT6" s="69"/>
      <c r="HGU6" s="69"/>
      <c r="HGV6" s="69"/>
      <c r="HGW6" s="69"/>
      <c r="HGX6" s="69"/>
      <c r="HGY6" s="69"/>
      <c r="HGZ6" s="69"/>
      <c r="HHA6" s="69"/>
      <c r="HHB6" s="69"/>
      <c r="HHC6" s="69"/>
      <c r="HHD6" s="69"/>
      <c r="HHE6" s="69"/>
      <c r="HHF6" s="69"/>
      <c r="HHG6" s="69"/>
      <c r="HHH6" s="69"/>
      <c r="HHI6" s="69"/>
      <c r="HHJ6" s="69"/>
      <c r="HHK6" s="69"/>
      <c r="HHL6" s="69"/>
      <c r="HHM6" s="69"/>
      <c r="HHN6" s="69"/>
      <c r="HHO6" s="69"/>
      <c r="HHP6" s="69"/>
      <c r="HHQ6" s="69"/>
      <c r="HHR6" s="69"/>
      <c r="HHS6" s="69"/>
      <c r="HHT6" s="69"/>
      <c r="HHU6" s="69"/>
      <c r="HHV6" s="69"/>
      <c r="HHW6" s="69"/>
      <c r="HHX6" s="69"/>
      <c r="HHY6" s="69"/>
      <c r="HHZ6" s="69"/>
      <c r="HIA6" s="69"/>
      <c r="HIB6" s="69"/>
      <c r="HIC6" s="69"/>
      <c r="HID6" s="69"/>
      <c r="HIE6" s="69"/>
      <c r="HIF6" s="69"/>
      <c r="HIG6" s="69"/>
      <c r="HIH6" s="69"/>
      <c r="HII6" s="69"/>
      <c r="HIJ6" s="69"/>
      <c r="HIK6" s="69"/>
      <c r="HIL6" s="69"/>
      <c r="HIM6" s="69"/>
      <c r="HIN6" s="69"/>
      <c r="HIO6" s="69"/>
      <c r="HIP6" s="69"/>
      <c r="HIQ6" s="69"/>
      <c r="HIR6" s="69"/>
      <c r="HIS6" s="69"/>
      <c r="HIT6" s="69"/>
      <c r="HIU6" s="69"/>
      <c r="HIV6" s="69"/>
      <c r="HIW6" s="69"/>
      <c r="HIX6" s="69"/>
      <c r="HIY6" s="69"/>
      <c r="HIZ6" s="69"/>
      <c r="HJA6" s="69"/>
      <c r="HJB6" s="69"/>
      <c r="HJC6" s="69"/>
      <c r="HJD6" s="69"/>
      <c r="HJE6" s="69"/>
      <c r="HJF6" s="69"/>
      <c r="HJG6" s="69"/>
      <c r="HJH6" s="69"/>
      <c r="HJI6" s="69"/>
      <c r="HJJ6" s="69"/>
      <c r="HJK6" s="69"/>
      <c r="HJL6" s="69"/>
      <c r="HJM6" s="69"/>
      <c r="HJN6" s="69"/>
      <c r="HJO6" s="69"/>
      <c r="HJP6" s="69"/>
      <c r="HJQ6" s="69"/>
      <c r="HJR6" s="69"/>
      <c r="HJS6" s="69"/>
      <c r="HJT6" s="69"/>
      <c r="HJU6" s="69"/>
      <c r="HJV6" s="69"/>
      <c r="HJW6" s="69"/>
      <c r="HJX6" s="69"/>
      <c r="HJY6" s="69"/>
      <c r="HJZ6" s="69"/>
      <c r="HKA6" s="69"/>
      <c r="HKB6" s="69"/>
      <c r="HKC6" s="69"/>
      <c r="HKD6" s="69"/>
      <c r="HKE6" s="69"/>
      <c r="HKF6" s="69"/>
      <c r="HKG6" s="69"/>
      <c r="HKH6" s="69"/>
      <c r="HKI6" s="69"/>
      <c r="HKJ6" s="69"/>
      <c r="HKK6" s="69"/>
      <c r="HKL6" s="69"/>
      <c r="HKM6" s="69"/>
      <c r="HKN6" s="69"/>
      <c r="HKO6" s="69"/>
      <c r="HKP6" s="69"/>
      <c r="HKQ6" s="69"/>
      <c r="HKR6" s="69"/>
      <c r="HKS6" s="69"/>
      <c r="HKT6" s="69"/>
      <c r="HKU6" s="69"/>
      <c r="HKV6" s="69"/>
      <c r="HKW6" s="69"/>
      <c r="HKX6" s="69"/>
      <c r="HKY6" s="69"/>
      <c r="HKZ6" s="69"/>
      <c r="HLA6" s="69"/>
      <c r="HLB6" s="69"/>
      <c r="HLC6" s="69"/>
      <c r="HLD6" s="69"/>
      <c r="HLE6" s="69"/>
      <c r="HLF6" s="69"/>
      <c r="HLG6" s="69"/>
      <c r="HLH6" s="69"/>
      <c r="HLI6" s="69"/>
      <c r="HLJ6" s="69"/>
      <c r="HLK6" s="69"/>
      <c r="HLL6" s="69"/>
      <c r="HLM6" s="69"/>
      <c r="HLN6" s="69"/>
      <c r="HLO6" s="69"/>
      <c r="HLP6" s="69"/>
      <c r="HLQ6" s="69"/>
      <c r="HLR6" s="69"/>
      <c r="HLS6" s="69"/>
      <c r="HLT6" s="69"/>
      <c r="HLU6" s="69"/>
      <c r="HLV6" s="69"/>
      <c r="HLW6" s="69"/>
      <c r="HLX6" s="69"/>
      <c r="HLY6" s="69"/>
      <c r="HLZ6" s="69"/>
      <c r="HMA6" s="69"/>
      <c r="HMB6" s="69"/>
      <c r="HMC6" s="69"/>
      <c r="HMD6" s="69"/>
      <c r="HME6" s="69"/>
      <c r="HMF6" s="69"/>
      <c r="HMG6" s="69"/>
      <c r="HMH6" s="69"/>
      <c r="HMI6" s="69"/>
      <c r="HMJ6" s="69"/>
      <c r="HMK6" s="69"/>
      <c r="HML6" s="69"/>
      <c r="HMM6" s="69"/>
      <c r="HMN6" s="69"/>
      <c r="HMO6" s="69"/>
      <c r="HMP6" s="69"/>
      <c r="HMQ6" s="69"/>
      <c r="HMR6" s="69"/>
      <c r="HMS6" s="69"/>
      <c r="HMT6" s="69"/>
      <c r="HMU6" s="69"/>
      <c r="HMV6" s="69"/>
      <c r="HMW6" s="69"/>
      <c r="HMX6" s="69"/>
      <c r="HMY6" s="69"/>
      <c r="HMZ6" s="69"/>
      <c r="HNA6" s="69"/>
      <c r="HNB6" s="69"/>
      <c r="HNC6" s="69"/>
      <c r="HND6" s="69"/>
      <c r="HNE6" s="69"/>
      <c r="HNF6" s="69"/>
      <c r="HNG6" s="69"/>
      <c r="HNH6" s="69"/>
      <c r="HNI6" s="69"/>
      <c r="HNJ6" s="69"/>
      <c r="HNK6" s="69"/>
      <c r="HNL6" s="69"/>
      <c r="HNM6" s="69"/>
      <c r="HNN6" s="69"/>
      <c r="HNO6" s="69"/>
      <c r="HNP6" s="69"/>
      <c r="HNQ6" s="69"/>
      <c r="HNR6" s="69"/>
      <c r="HNS6" s="69"/>
      <c r="HNT6" s="69"/>
      <c r="HNU6" s="69"/>
      <c r="HNV6" s="69"/>
      <c r="HNW6" s="69"/>
      <c r="HNX6" s="69"/>
      <c r="HNY6" s="69"/>
      <c r="HNZ6" s="69"/>
      <c r="HOA6" s="69"/>
      <c r="HOB6" s="69"/>
      <c r="HOC6" s="69"/>
      <c r="HOD6" s="69"/>
      <c r="HOE6" s="69"/>
      <c r="HOF6" s="69"/>
      <c r="HOG6" s="69"/>
      <c r="HOH6" s="69"/>
      <c r="HOI6" s="69"/>
      <c r="HOJ6" s="69"/>
      <c r="HOK6" s="69"/>
      <c r="HOL6" s="69"/>
      <c r="HOM6" s="69"/>
      <c r="HON6" s="69"/>
      <c r="HOO6" s="69"/>
      <c r="HOP6" s="69"/>
      <c r="HOQ6" s="69"/>
      <c r="HOR6" s="69"/>
      <c r="HOS6" s="69"/>
      <c r="HOT6" s="69"/>
      <c r="HOU6" s="69"/>
      <c r="HOV6" s="69"/>
      <c r="HOW6" s="69"/>
      <c r="HOX6" s="69"/>
      <c r="HOY6" s="69"/>
      <c r="HOZ6" s="69"/>
      <c r="HPA6" s="69"/>
      <c r="HPB6" s="69"/>
      <c r="HPC6" s="69"/>
      <c r="HPD6" s="69"/>
      <c r="HPE6" s="69"/>
      <c r="HPF6" s="69"/>
      <c r="HPG6" s="69"/>
      <c r="HPH6" s="69"/>
      <c r="HPI6" s="69"/>
      <c r="HPJ6" s="69"/>
      <c r="HPK6" s="69"/>
      <c r="HPL6" s="69"/>
      <c r="HPM6" s="69"/>
      <c r="HPN6" s="69"/>
      <c r="HPO6" s="69"/>
      <c r="HPP6" s="69"/>
      <c r="HPQ6" s="69"/>
      <c r="HPR6" s="69"/>
      <c r="HPS6" s="69"/>
      <c r="HPT6" s="69"/>
      <c r="HPU6" s="69"/>
      <c r="HPV6" s="69"/>
      <c r="HPW6" s="69"/>
      <c r="HPX6" s="69"/>
      <c r="HPY6" s="69"/>
      <c r="HPZ6" s="69"/>
      <c r="HQA6" s="69"/>
      <c r="HQB6" s="69"/>
      <c r="HQC6" s="69"/>
      <c r="HQD6" s="69"/>
      <c r="HQE6" s="69"/>
      <c r="HQF6" s="69"/>
      <c r="HQG6" s="69"/>
      <c r="HQH6" s="69"/>
      <c r="HQI6" s="69"/>
      <c r="HQJ6" s="69"/>
      <c r="HQK6" s="69"/>
      <c r="HQL6" s="69"/>
      <c r="HQM6" s="69"/>
      <c r="HQN6" s="69"/>
      <c r="HQO6" s="69"/>
      <c r="HQP6" s="69"/>
      <c r="HQQ6" s="69"/>
      <c r="HQR6" s="69"/>
      <c r="HQS6" s="69"/>
      <c r="HQT6" s="69"/>
      <c r="HQU6" s="69"/>
      <c r="HQV6" s="69"/>
      <c r="HQW6" s="69"/>
      <c r="HQX6" s="69"/>
      <c r="HQY6" s="69"/>
      <c r="HQZ6" s="69"/>
      <c r="HRA6" s="69"/>
      <c r="HRB6" s="69"/>
      <c r="HRC6" s="69"/>
      <c r="HRD6" s="69"/>
      <c r="HRE6" s="69"/>
      <c r="HRF6" s="69"/>
      <c r="HRG6" s="69"/>
      <c r="HRH6" s="69"/>
      <c r="HRI6" s="69"/>
      <c r="HRJ6" s="69"/>
      <c r="HRK6" s="69"/>
      <c r="HRL6" s="69"/>
      <c r="HRM6" s="69"/>
      <c r="HRN6" s="69"/>
      <c r="HRO6" s="69"/>
      <c r="HRP6" s="69"/>
      <c r="HRQ6" s="69"/>
      <c r="HRR6" s="69"/>
      <c r="HRS6" s="69"/>
      <c r="HRT6" s="69"/>
      <c r="HRU6" s="69"/>
      <c r="HRV6" s="69"/>
      <c r="HRW6" s="69"/>
      <c r="HRX6" s="69"/>
      <c r="HRY6" s="69"/>
      <c r="HRZ6" s="69"/>
      <c r="HSA6" s="69"/>
      <c r="HSB6" s="69"/>
      <c r="HSC6" s="69"/>
      <c r="HSD6" s="69"/>
      <c r="HSE6" s="69"/>
      <c r="HSF6" s="69"/>
      <c r="HSG6" s="69"/>
      <c r="HSH6" s="69"/>
      <c r="HSI6" s="69"/>
      <c r="HSJ6" s="69"/>
      <c r="HSK6" s="69"/>
      <c r="HSL6" s="69"/>
      <c r="HSM6" s="69"/>
      <c r="HSN6" s="69"/>
      <c r="HSO6" s="69"/>
      <c r="HSP6" s="69"/>
      <c r="HSQ6" s="69"/>
      <c r="HSR6" s="69"/>
      <c r="HSS6" s="69"/>
      <c r="HST6" s="69"/>
      <c r="HSU6" s="69"/>
      <c r="HSV6" s="69"/>
      <c r="HSW6" s="69"/>
      <c r="HSX6" s="69"/>
      <c r="HSY6" s="69"/>
      <c r="HSZ6" s="69"/>
      <c r="HTA6" s="69"/>
      <c r="HTB6" s="69"/>
      <c r="HTC6" s="69"/>
      <c r="HTD6" s="69"/>
      <c r="HTE6" s="69"/>
      <c r="HTF6" s="69"/>
      <c r="HTG6" s="69"/>
      <c r="HTH6" s="69"/>
      <c r="HTI6" s="69"/>
      <c r="HTJ6" s="69"/>
      <c r="HTK6" s="69"/>
      <c r="HTL6" s="69"/>
      <c r="HTM6" s="69"/>
      <c r="HTN6" s="69"/>
      <c r="HTO6" s="69"/>
      <c r="HTP6" s="69"/>
      <c r="HTQ6" s="69"/>
      <c r="HTR6" s="69"/>
      <c r="HTS6" s="69"/>
      <c r="HTT6" s="69"/>
      <c r="HTU6" s="69"/>
      <c r="HTV6" s="69"/>
      <c r="HTW6" s="69"/>
      <c r="HTX6" s="69"/>
      <c r="HTY6" s="69"/>
      <c r="HTZ6" s="69"/>
      <c r="HUA6" s="69"/>
      <c r="HUB6" s="69"/>
      <c r="HUC6" s="69"/>
      <c r="HUD6" s="69"/>
      <c r="HUE6" s="69"/>
      <c r="HUF6" s="69"/>
      <c r="HUG6" s="69"/>
      <c r="HUH6" s="69"/>
      <c r="HUI6" s="69"/>
      <c r="HUJ6" s="69"/>
      <c r="HUK6" s="69"/>
      <c r="HUL6" s="69"/>
      <c r="HUM6" s="69"/>
      <c r="HUN6" s="69"/>
      <c r="HUO6" s="69"/>
      <c r="HUP6" s="69"/>
      <c r="HUQ6" s="69"/>
      <c r="HUR6" s="69"/>
      <c r="HUS6" s="69"/>
      <c r="HUT6" s="69"/>
      <c r="HUU6" s="69"/>
      <c r="HUV6" s="69"/>
      <c r="HUW6" s="69"/>
      <c r="HUX6" s="69"/>
      <c r="HUY6" s="69"/>
      <c r="HUZ6" s="69"/>
      <c r="HVA6" s="69"/>
      <c r="HVB6" s="69"/>
      <c r="HVC6" s="69"/>
      <c r="HVD6" s="69"/>
      <c r="HVE6" s="69"/>
      <c r="HVF6" s="69"/>
      <c r="HVG6" s="69"/>
      <c r="HVH6" s="69"/>
      <c r="HVI6" s="69"/>
      <c r="HVJ6" s="69"/>
      <c r="HVK6" s="69"/>
      <c r="HVL6" s="69"/>
      <c r="HVM6" s="69"/>
      <c r="HVN6" s="69"/>
      <c r="HVO6" s="69"/>
      <c r="HVP6" s="69"/>
      <c r="HVQ6" s="69"/>
      <c r="HVR6" s="69"/>
      <c r="HVS6" s="69"/>
      <c r="HVT6" s="69"/>
      <c r="HVU6" s="69"/>
      <c r="HVV6" s="69"/>
      <c r="HVW6" s="69"/>
      <c r="HVX6" s="69"/>
      <c r="HVY6" s="69"/>
      <c r="HVZ6" s="69"/>
      <c r="HWA6" s="69"/>
      <c r="HWB6" s="69"/>
      <c r="HWC6" s="69"/>
      <c r="HWD6" s="69"/>
      <c r="HWE6" s="69"/>
      <c r="HWF6" s="69"/>
      <c r="HWG6" s="69"/>
      <c r="HWH6" s="69"/>
      <c r="HWI6" s="69"/>
      <c r="HWJ6" s="69"/>
      <c r="HWK6" s="69"/>
      <c r="HWL6" s="69"/>
      <c r="HWM6" s="69"/>
      <c r="HWN6" s="69"/>
      <c r="HWO6" s="69"/>
      <c r="HWP6" s="69"/>
      <c r="HWQ6" s="69"/>
      <c r="HWR6" s="69"/>
      <c r="HWS6" s="69"/>
      <c r="HWT6" s="69"/>
      <c r="HWU6" s="69"/>
      <c r="HWV6" s="69"/>
      <c r="HWW6" s="69"/>
      <c r="HWX6" s="69"/>
      <c r="HWY6" s="69"/>
      <c r="HWZ6" s="69"/>
      <c r="HXA6" s="69"/>
      <c r="HXB6" s="69"/>
      <c r="HXC6" s="69"/>
      <c r="HXD6" s="69"/>
      <c r="HXE6" s="69"/>
      <c r="HXF6" s="69"/>
      <c r="HXG6" s="69"/>
      <c r="HXH6" s="69"/>
      <c r="HXI6" s="69"/>
      <c r="HXJ6" s="69"/>
      <c r="HXK6" s="69"/>
      <c r="HXL6" s="69"/>
      <c r="HXM6" s="69"/>
      <c r="HXN6" s="69"/>
      <c r="HXO6" s="69"/>
      <c r="HXP6" s="69"/>
      <c r="HXQ6" s="69"/>
      <c r="HXR6" s="69"/>
      <c r="HXS6" s="69"/>
      <c r="HXT6" s="69"/>
      <c r="HXU6" s="69"/>
      <c r="HXV6" s="69"/>
      <c r="HXW6" s="69"/>
      <c r="HXX6" s="69"/>
      <c r="HXY6" s="69"/>
      <c r="HXZ6" s="69"/>
      <c r="HYA6" s="69"/>
      <c r="HYB6" s="69"/>
      <c r="HYC6" s="69"/>
      <c r="HYD6" s="69"/>
      <c r="HYE6" s="69"/>
      <c r="HYF6" s="69"/>
      <c r="HYG6" s="69"/>
      <c r="HYH6" s="69"/>
      <c r="HYI6" s="69"/>
      <c r="HYJ6" s="69"/>
      <c r="HYK6" s="69"/>
      <c r="HYL6" s="69"/>
      <c r="HYM6" s="69"/>
      <c r="HYN6" s="69"/>
      <c r="HYO6" s="69"/>
      <c r="HYP6" s="69"/>
      <c r="HYQ6" s="69"/>
      <c r="HYR6" s="69"/>
      <c r="HYS6" s="69"/>
      <c r="HYT6" s="69"/>
      <c r="HYU6" s="69"/>
      <c r="HYV6" s="69"/>
      <c r="HYW6" s="69"/>
      <c r="HYX6" s="69"/>
      <c r="HYY6" s="69"/>
      <c r="HYZ6" s="69"/>
      <c r="HZA6" s="69"/>
      <c r="HZB6" s="69"/>
      <c r="HZC6" s="69"/>
      <c r="HZD6" s="69"/>
      <c r="HZE6" s="69"/>
      <c r="HZF6" s="69"/>
      <c r="HZG6" s="69"/>
      <c r="HZH6" s="69"/>
      <c r="HZI6" s="69"/>
      <c r="HZJ6" s="69"/>
      <c r="HZK6" s="69"/>
      <c r="HZL6" s="69"/>
      <c r="HZM6" s="69"/>
      <c r="HZN6" s="69"/>
      <c r="HZO6" s="69"/>
      <c r="HZP6" s="69"/>
      <c r="HZQ6" s="69"/>
      <c r="HZR6" s="69"/>
      <c r="HZS6" s="69"/>
      <c r="HZT6" s="69"/>
      <c r="HZU6" s="69"/>
      <c r="HZV6" s="69"/>
      <c r="HZW6" s="69"/>
      <c r="HZX6" s="69"/>
      <c r="HZY6" s="69"/>
      <c r="HZZ6" s="69"/>
      <c r="IAA6" s="69"/>
      <c r="IAB6" s="69"/>
      <c r="IAC6" s="69"/>
      <c r="IAD6" s="69"/>
      <c r="IAE6" s="69"/>
      <c r="IAF6" s="69"/>
      <c r="IAG6" s="69"/>
      <c r="IAH6" s="69"/>
      <c r="IAI6" s="69"/>
      <c r="IAJ6" s="69"/>
      <c r="IAK6" s="69"/>
      <c r="IAL6" s="69"/>
      <c r="IAM6" s="69"/>
      <c r="IAN6" s="69"/>
      <c r="IAO6" s="69"/>
      <c r="IAP6" s="69"/>
      <c r="IAQ6" s="69"/>
      <c r="IAR6" s="69"/>
      <c r="IAS6" s="69"/>
      <c r="IAT6" s="69"/>
      <c r="IAU6" s="69"/>
      <c r="IAV6" s="69"/>
      <c r="IAW6" s="69"/>
      <c r="IAX6" s="69"/>
      <c r="IAY6" s="69"/>
      <c r="IAZ6" s="69"/>
      <c r="IBA6" s="69"/>
      <c r="IBB6" s="69"/>
      <c r="IBC6" s="69"/>
      <c r="IBD6" s="69"/>
      <c r="IBE6" s="69"/>
      <c r="IBF6" s="69"/>
      <c r="IBG6" s="69"/>
      <c r="IBH6" s="69"/>
      <c r="IBI6" s="69"/>
      <c r="IBJ6" s="69"/>
      <c r="IBK6" s="69"/>
      <c r="IBL6" s="69"/>
      <c r="IBM6" s="69"/>
      <c r="IBN6" s="69"/>
      <c r="IBO6" s="69"/>
      <c r="IBP6" s="69"/>
      <c r="IBQ6" s="69"/>
      <c r="IBR6" s="69"/>
      <c r="IBS6" s="69"/>
      <c r="IBT6" s="69"/>
      <c r="IBU6" s="69"/>
      <c r="IBV6" s="69"/>
      <c r="IBW6" s="69"/>
      <c r="IBX6" s="69"/>
      <c r="IBY6" s="69"/>
      <c r="IBZ6" s="69"/>
      <c r="ICA6" s="69"/>
      <c r="ICB6" s="69"/>
      <c r="ICC6" s="69"/>
      <c r="ICD6" s="69"/>
      <c r="ICE6" s="69"/>
      <c r="ICF6" s="69"/>
      <c r="ICG6" s="69"/>
      <c r="ICH6" s="69"/>
      <c r="ICI6" s="69"/>
      <c r="ICJ6" s="69"/>
      <c r="ICK6" s="69"/>
      <c r="ICL6" s="69"/>
      <c r="ICM6" s="69"/>
      <c r="ICN6" s="69"/>
      <c r="ICO6" s="69"/>
      <c r="ICP6" s="69"/>
      <c r="ICQ6" s="69"/>
      <c r="ICR6" s="69"/>
      <c r="ICS6" s="69"/>
      <c r="ICT6" s="69"/>
      <c r="ICU6" s="69"/>
      <c r="ICV6" s="69"/>
      <c r="ICW6" s="69"/>
      <c r="ICX6" s="69"/>
      <c r="ICY6" s="69"/>
      <c r="ICZ6" s="69"/>
      <c r="IDA6" s="69"/>
      <c r="IDB6" s="69"/>
      <c r="IDC6" s="69"/>
      <c r="IDD6" s="69"/>
      <c r="IDE6" s="69"/>
      <c r="IDF6" s="69"/>
      <c r="IDG6" s="69"/>
      <c r="IDH6" s="69"/>
      <c r="IDI6" s="69"/>
      <c r="IDJ6" s="69"/>
      <c r="IDK6" s="69"/>
      <c r="IDL6" s="69"/>
      <c r="IDM6" s="69"/>
      <c r="IDN6" s="69"/>
      <c r="IDO6" s="69"/>
      <c r="IDP6" s="69"/>
      <c r="IDQ6" s="69"/>
      <c r="IDR6" s="69"/>
      <c r="IDS6" s="69"/>
      <c r="IDT6" s="69"/>
      <c r="IDU6" s="69"/>
      <c r="IDV6" s="69"/>
      <c r="IDW6" s="69"/>
      <c r="IDX6" s="69"/>
      <c r="IDY6" s="69"/>
      <c r="IDZ6" s="69"/>
      <c r="IEA6" s="69"/>
      <c r="IEB6" s="69"/>
      <c r="IEC6" s="69"/>
      <c r="IED6" s="69"/>
      <c r="IEE6" s="69"/>
      <c r="IEF6" s="69"/>
      <c r="IEG6" s="69"/>
      <c r="IEH6" s="69"/>
      <c r="IEI6" s="69"/>
      <c r="IEJ6" s="69"/>
      <c r="IEK6" s="69"/>
      <c r="IEL6" s="69"/>
      <c r="IEM6" s="69"/>
      <c r="IEN6" s="69"/>
      <c r="IEO6" s="69"/>
      <c r="IEP6" s="69"/>
      <c r="IEQ6" s="69"/>
      <c r="IER6" s="69"/>
      <c r="IES6" s="69"/>
      <c r="IET6" s="69"/>
      <c r="IEU6" s="69"/>
      <c r="IEV6" s="69"/>
      <c r="IEW6" s="69"/>
      <c r="IEX6" s="69"/>
      <c r="IEY6" s="69"/>
      <c r="IEZ6" s="69"/>
      <c r="IFA6" s="69"/>
      <c r="IFB6" s="69"/>
      <c r="IFC6" s="69"/>
      <c r="IFD6" s="69"/>
      <c r="IFE6" s="69"/>
      <c r="IFF6" s="69"/>
      <c r="IFG6" s="69"/>
      <c r="IFH6" s="69"/>
      <c r="IFI6" s="69"/>
      <c r="IFJ6" s="69"/>
      <c r="IFK6" s="69"/>
      <c r="IFL6" s="69"/>
      <c r="IFM6" s="69"/>
      <c r="IFN6" s="69"/>
      <c r="IFO6" s="69"/>
      <c r="IFP6" s="69"/>
      <c r="IFQ6" s="69"/>
      <c r="IFR6" s="69"/>
      <c r="IFS6" s="69"/>
      <c r="IFT6" s="69"/>
      <c r="IFU6" s="69"/>
      <c r="IFV6" s="69"/>
      <c r="IFW6" s="69"/>
      <c r="IFX6" s="69"/>
      <c r="IFY6" s="69"/>
      <c r="IFZ6" s="69"/>
      <c r="IGA6" s="69"/>
      <c r="IGB6" s="69"/>
      <c r="IGC6" s="69"/>
      <c r="IGD6" s="69"/>
      <c r="IGE6" s="69"/>
      <c r="IGF6" s="69"/>
      <c r="IGG6" s="69"/>
      <c r="IGH6" s="69"/>
      <c r="IGI6" s="69"/>
      <c r="IGJ6" s="69"/>
      <c r="IGK6" s="69"/>
      <c r="IGL6" s="69"/>
      <c r="IGM6" s="69"/>
      <c r="IGN6" s="69"/>
      <c r="IGO6" s="69"/>
      <c r="IGP6" s="69"/>
      <c r="IGQ6" s="69"/>
      <c r="IGR6" s="69"/>
      <c r="IGS6" s="69"/>
      <c r="IGT6" s="69"/>
      <c r="IGU6" s="69"/>
      <c r="IGV6" s="69"/>
      <c r="IGW6" s="69"/>
      <c r="IGX6" s="69"/>
      <c r="IGY6" s="69"/>
      <c r="IGZ6" s="69"/>
      <c r="IHA6" s="69"/>
      <c r="IHB6" s="69"/>
      <c r="IHC6" s="69"/>
      <c r="IHD6" s="69"/>
      <c r="IHE6" s="69"/>
      <c r="IHF6" s="69"/>
      <c r="IHG6" s="69"/>
      <c r="IHH6" s="69"/>
      <c r="IHI6" s="69"/>
      <c r="IHJ6" s="69"/>
      <c r="IHK6" s="69"/>
      <c r="IHL6" s="69"/>
      <c r="IHM6" s="69"/>
      <c r="IHN6" s="69"/>
      <c r="IHO6" s="69"/>
      <c r="IHP6" s="69"/>
      <c r="IHQ6" s="69"/>
      <c r="IHR6" s="69"/>
      <c r="IHS6" s="69"/>
      <c r="IHT6" s="69"/>
      <c r="IHU6" s="69"/>
      <c r="IHV6" s="69"/>
      <c r="IHW6" s="69"/>
      <c r="IHX6" s="69"/>
      <c r="IHY6" s="69"/>
      <c r="IHZ6" s="69"/>
      <c r="IIA6" s="69"/>
      <c r="IIB6" s="69"/>
      <c r="IIC6" s="69"/>
      <c r="IID6" s="69"/>
      <c r="IIE6" s="69"/>
      <c r="IIF6" s="69"/>
      <c r="IIG6" s="69"/>
      <c r="IIH6" s="69"/>
      <c r="III6" s="69"/>
      <c r="IIJ6" s="69"/>
      <c r="IIK6" s="69"/>
      <c r="IIL6" s="69"/>
      <c r="IIM6" s="69"/>
      <c r="IIN6" s="69"/>
      <c r="IIO6" s="69"/>
      <c r="IIP6" s="69"/>
      <c r="IIQ6" s="69"/>
      <c r="IIR6" s="69"/>
      <c r="IIS6" s="69"/>
      <c r="IIT6" s="69"/>
      <c r="IIU6" s="69"/>
      <c r="IIV6" s="69"/>
      <c r="IIW6" s="69"/>
      <c r="IIX6" s="69"/>
      <c r="IIY6" s="69"/>
      <c r="IIZ6" s="69"/>
      <c r="IJA6" s="69"/>
      <c r="IJB6" s="69"/>
      <c r="IJC6" s="69"/>
      <c r="IJD6" s="69"/>
      <c r="IJE6" s="69"/>
      <c r="IJF6" s="69"/>
      <c r="IJG6" s="69"/>
      <c r="IJH6" s="69"/>
      <c r="IJI6" s="69"/>
      <c r="IJJ6" s="69"/>
      <c r="IJK6" s="69"/>
      <c r="IJL6" s="69"/>
      <c r="IJM6" s="69"/>
      <c r="IJN6" s="69"/>
      <c r="IJO6" s="69"/>
      <c r="IJP6" s="69"/>
      <c r="IJQ6" s="69"/>
      <c r="IJR6" s="69"/>
      <c r="IJS6" s="69"/>
      <c r="IJT6" s="69"/>
      <c r="IJU6" s="69"/>
      <c r="IJV6" s="69"/>
      <c r="IJW6" s="69"/>
      <c r="IJX6" s="69"/>
      <c r="IJY6" s="69"/>
      <c r="IJZ6" s="69"/>
      <c r="IKA6" s="69"/>
      <c r="IKB6" s="69"/>
      <c r="IKC6" s="69"/>
      <c r="IKD6" s="69"/>
      <c r="IKE6" s="69"/>
      <c r="IKF6" s="69"/>
      <c r="IKG6" s="69"/>
      <c r="IKH6" s="69"/>
      <c r="IKI6" s="69"/>
      <c r="IKJ6" s="69"/>
      <c r="IKK6" s="69"/>
      <c r="IKL6" s="69"/>
      <c r="IKM6" s="69"/>
      <c r="IKN6" s="69"/>
      <c r="IKO6" s="69"/>
      <c r="IKP6" s="69"/>
      <c r="IKQ6" s="69"/>
      <c r="IKR6" s="69"/>
      <c r="IKS6" s="69"/>
      <c r="IKT6" s="69"/>
      <c r="IKU6" s="69"/>
      <c r="IKV6" s="69"/>
      <c r="IKW6" s="69"/>
      <c r="IKX6" s="69"/>
      <c r="IKY6" s="69"/>
      <c r="IKZ6" s="69"/>
      <c r="ILA6" s="69"/>
      <c r="ILB6" s="69"/>
      <c r="ILC6" s="69"/>
      <c r="ILD6" s="69"/>
      <c r="ILE6" s="69"/>
      <c r="ILF6" s="69"/>
      <c r="ILG6" s="69"/>
      <c r="ILH6" s="69"/>
      <c r="ILI6" s="69"/>
      <c r="ILJ6" s="69"/>
      <c r="ILK6" s="69"/>
      <c r="ILL6" s="69"/>
      <c r="ILM6" s="69"/>
      <c r="ILN6" s="69"/>
      <c r="ILO6" s="69"/>
      <c r="ILP6" s="69"/>
      <c r="ILQ6" s="69"/>
      <c r="ILR6" s="69"/>
      <c r="ILS6" s="69"/>
      <c r="ILT6" s="69"/>
      <c r="ILU6" s="69"/>
      <c r="ILV6" s="69"/>
      <c r="ILW6" s="69"/>
      <c r="ILX6" s="69"/>
      <c r="ILY6" s="69"/>
      <c r="ILZ6" s="69"/>
      <c r="IMA6" s="69"/>
      <c r="IMB6" s="69"/>
      <c r="IMC6" s="69"/>
      <c r="IMD6" s="69"/>
      <c r="IME6" s="69"/>
      <c r="IMF6" s="69"/>
      <c r="IMG6" s="69"/>
      <c r="IMH6" s="69"/>
      <c r="IMI6" s="69"/>
      <c r="IMJ6" s="69"/>
      <c r="IMK6" s="69"/>
      <c r="IML6" s="69"/>
      <c r="IMM6" s="69"/>
      <c r="IMN6" s="69"/>
      <c r="IMO6" s="69"/>
      <c r="IMP6" s="69"/>
      <c r="IMQ6" s="69"/>
      <c r="IMR6" s="69"/>
      <c r="IMS6" s="69"/>
      <c r="IMT6" s="69"/>
      <c r="IMU6" s="69"/>
      <c r="IMV6" s="69"/>
      <c r="IMW6" s="69"/>
      <c r="IMX6" s="69"/>
      <c r="IMY6" s="69"/>
      <c r="IMZ6" s="69"/>
      <c r="INA6" s="69"/>
      <c r="INB6" s="69"/>
      <c r="INC6" s="69"/>
      <c r="IND6" s="69"/>
      <c r="INE6" s="69"/>
      <c r="INF6" s="69"/>
      <c r="ING6" s="69"/>
      <c r="INH6" s="69"/>
      <c r="INI6" s="69"/>
      <c r="INJ6" s="69"/>
      <c r="INK6" s="69"/>
      <c r="INL6" s="69"/>
      <c r="INM6" s="69"/>
      <c r="INN6" s="69"/>
      <c r="INO6" s="69"/>
      <c r="INP6" s="69"/>
      <c r="INQ6" s="69"/>
      <c r="INR6" s="69"/>
      <c r="INS6" s="69"/>
      <c r="INT6" s="69"/>
      <c r="INU6" s="69"/>
      <c r="INV6" s="69"/>
      <c r="INW6" s="69"/>
      <c r="INX6" s="69"/>
      <c r="INY6" s="69"/>
      <c r="INZ6" s="69"/>
      <c r="IOA6" s="69"/>
      <c r="IOB6" s="69"/>
      <c r="IOC6" s="69"/>
      <c r="IOD6" s="69"/>
      <c r="IOE6" s="69"/>
      <c r="IOF6" s="69"/>
      <c r="IOG6" s="69"/>
      <c r="IOH6" s="69"/>
      <c r="IOI6" s="69"/>
      <c r="IOJ6" s="69"/>
      <c r="IOK6" s="69"/>
      <c r="IOL6" s="69"/>
      <c r="IOM6" s="69"/>
      <c r="ION6" s="69"/>
      <c r="IOO6" s="69"/>
      <c r="IOP6" s="69"/>
      <c r="IOQ6" s="69"/>
      <c r="IOR6" s="69"/>
      <c r="IOS6" s="69"/>
      <c r="IOT6" s="69"/>
      <c r="IOU6" s="69"/>
      <c r="IOV6" s="69"/>
      <c r="IOW6" s="69"/>
      <c r="IOX6" s="69"/>
      <c r="IOY6" s="69"/>
      <c r="IOZ6" s="69"/>
      <c r="IPA6" s="69"/>
      <c r="IPB6" s="69"/>
      <c r="IPC6" s="69"/>
      <c r="IPD6" s="69"/>
      <c r="IPE6" s="69"/>
      <c r="IPF6" s="69"/>
      <c r="IPG6" s="69"/>
      <c r="IPH6" s="69"/>
      <c r="IPI6" s="69"/>
      <c r="IPJ6" s="69"/>
      <c r="IPK6" s="69"/>
      <c r="IPL6" s="69"/>
      <c r="IPM6" s="69"/>
      <c r="IPN6" s="69"/>
      <c r="IPO6" s="69"/>
      <c r="IPP6" s="69"/>
      <c r="IPQ6" s="69"/>
      <c r="IPR6" s="69"/>
      <c r="IPS6" s="69"/>
      <c r="IPT6" s="69"/>
      <c r="IPU6" s="69"/>
      <c r="IPV6" s="69"/>
      <c r="IPW6" s="69"/>
      <c r="IPX6" s="69"/>
      <c r="IPY6" s="69"/>
      <c r="IPZ6" s="69"/>
      <c r="IQA6" s="69"/>
      <c r="IQB6" s="69"/>
      <c r="IQC6" s="69"/>
      <c r="IQD6" s="69"/>
      <c r="IQE6" s="69"/>
      <c r="IQF6" s="69"/>
      <c r="IQG6" s="69"/>
      <c r="IQH6" s="69"/>
      <c r="IQI6" s="69"/>
      <c r="IQJ6" s="69"/>
      <c r="IQK6" s="69"/>
      <c r="IQL6" s="69"/>
      <c r="IQM6" s="69"/>
      <c r="IQN6" s="69"/>
      <c r="IQO6" s="69"/>
      <c r="IQP6" s="69"/>
      <c r="IQQ6" s="69"/>
      <c r="IQR6" s="69"/>
      <c r="IQS6" s="69"/>
      <c r="IQT6" s="69"/>
      <c r="IQU6" s="69"/>
      <c r="IQV6" s="69"/>
      <c r="IQW6" s="69"/>
      <c r="IQX6" s="69"/>
      <c r="IQY6" s="69"/>
      <c r="IQZ6" s="69"/>
      <c r="IRA6" s="69"/>
      <c r="IRB6" s="69"/>
      <c r="IRC6" s="69"/>
      <c r="IRD6" s="69"/>
      <c r="IRE6" s="69"/>
      <c r="IRF6" s="69"/>
      <c r="IRG6" s="69"/>
      <c r="IRH6" s="69"/>
      <c r="IRI6" s="69"/>
      <c r="IRJ6" s="69"/>
      <c r="IRK6" s="69"/>
      <c r="IRL6" s="69"/>
      <c r="IRM6" s="69"/>
      <c r="IRN6" s="69"/>
      <c r="IRO6" s="69"/>
      <c r="IRP6" s="69"/>
      <c r="IRQ6" s="69"/>
      <c r="IRR6" s="69"/>
      <c r="IRS6" s="69"/>
      <c r="IRT6" s="69"/>
      <c r="IRU6" s="69"/>
      <c r="IRV6" s="69"/>
      <c r="IRW6" s="69"/>
      <c r="IRX6" s="69"/>
      <c r="IRY6" s="69"/>
      <c r="IRZ6" s="69"/>
      <c r="ISA6" s="69"/>
      <c r="ISB6" s="69"/>
      <c r="ISC6" s="69"/>
      <c r="ISD6" s="69"/>
      <c r="ISE6" s="69"/>
      <c r="ISF6" s="69"/>
      <c r="ISG6" s="69"/>
      <c r="ISH6" s="69"/>
      <c r="ISI6" s="69"/>
      <c r="ISJ6" s="69"/>
      <c r="ISK6" s="69"/>
      <c r="ISL6" s="69"/>
      <c r="ISM6" s="69"/>
      <c r="ISN6" s="69"/>
      <c r="ISO6" s="69"/>
      <c r="ISP6" s="69"/>
      <c r="ISQ6" s="69"/>
      <c r="ISR6" s="69"/>
      <c r="ISS6" s="69"/>
      <c r="IST6" s="69"/>
      <c r="ISU6" s="69"/>
      <c r="ISV6" s="69"/>
      <c r="ISW6" s="69"/>
      <c r="ISX6" s="69"/>
      <c r="ISY6" s="69"/>
      <c r="ISZ6" s="69"/>
      <c r="ITA6" s="69"/>
      <c r="ITB6" s="69"/>
      <c r="ITC6" s="69"/>
      <c r="ITD6" s="69"/>
      <c r="ITE6" s="69"/>
      <c r="ITF6" s="69"/>
      <c r="ITG6" s="69"/>
      <c r="ITH6" s="69"/>
      <c r="ITI6" s="69"/>
      <c r="ITJ6" s="69"/>
      <c r="ITK6" s="69"/>
      <c r="ITL6" s="69"/>
      <c r="ITM6" s="69"/>
      <c r="ITN6" s="69"/>
      <c r="ITO6" s="69"/>
      <c r="ITP6" s="69"/>
      <c r="ITQ6" s="69"/>
      <c r="ITR6" s="69"/>
      <c r="ITS6" s="69"/>
      <c r="ITT6" s="69"/>
      <c r="ITU6" s="69"/>
      <c r="ITV6" s="69"/>
      <c r="ITW6" s="69"/>
      <c r="ITX6" s="69"/>
      <c r="ITY6" s="69"/>
      <c r="ITZ6" s="69"/>
      <c r="IUA6" s="69"/>
      <c r="IUB6" s="69"/>
      <c r="IUC6" s="69"/>
      <c r="IUD6" s="69"/>
      <c r="IUE6" s="69"/>
      <c r="IUF6" s="69"/>
      <c r="IUG6" s="69"/>
      <c r="IUH6" s="69"/>
      <c r="IUI6" s="69"/>
      <c r="IUJ6" s="69"/>
      <c r="IUK6" s="69"/>
      <c r="IUL6" s="69"/>
      <c r="IUM6" s="69"/>
      <c r="IUN6" s="69"/>
      <c r="IUO6" s="69"/>
      <c r="IUP6" s="69"/>
      <c r="IUQ6" s="69"/>
      <c r="IUR6" s="69"/>
      <c r="IUS6" s="69"/>
      <c r="IUT6" s="69"/>
      <c r="IUU6" s="69"/>
      <c r="IUV6" s="69"/>
      <c r="IUW6" s="69"/>
      <c r="IUX6" s="69"/>
      <c r="IUY6" s="69"/>
      <c r="IUZ6" s="69"/>
      <c r="IVA6" s="69"/>
      <c r="IVB6" s="69"/>
      <c r="IVC6" s="69"/>
      <c r="IVD6" s="69"/>
      <c r="IVE6" s="69"/>
      <c r="IVF6" s="69"/>
      <c r="IVG6" s="69"/>
      <c r="IVH6" s="69"/>
      <c r="IVI6" s="69"/>
      <c r="IVJ6" s="69"/>
      <c r="IVK6" s="69"/>
      <c r="IVL6" s="69"/>
      <c r="IVM6" s="69"/>
      <c r="IVN6" s="69"/>
      <c r="IVO6" s="69"/>
      <c r="IVP6" s="69"/>
      <c r="IVQ6" s="69"/>
      <c r="IVR6" s="69"/>
      <c r="IVS6" s="69"/>
      <c r="IVT6" s="69"/>
      <c r="IVU6" s="69"/>
      <c r="IVV6" s="69"/>
      <c r="IVW6" s="69"/>
      <c r="IVX6" s="69"/>
      <c r="IVY6" s="69"/>
      <c r="IVZ6" s="69"/>
      <c r="IWA6" s="69"/>
      <c r="IWB6" s="69"/>
      <c r="IWC6" s="69"/>
      <c r="IWD6" s="69"/>
      <c r="IWE6" s="69"/>
      <c r="IWF6" s="69"/>
      <c r="IWG6" s="69"/>
      <c r="IWH6" s="69"/>
      <c r="IWI6" s="69"/>
      <c r="IWJ6" s="69"/>
      <c r="IWK6" s="69"/>
      <c r="IWL6" s="69"/>
      <c r="IWM6" s="69"/>
      <c r="IWN6" s="69"/>
      <c r="IWO6" s="69"/>
      <c r="IWP6" s="69"/>
      <c r="IWQ6" s="69"/>
      <c r="IWR6" s="69"/>
      <c r="IWS6" s="69"/>
      <c r="IWT6" s="69"/>
      <c r="IWU6" s="69"/>
      <c r="IWV6" s="69"/>
      <c r="IWW6" s="69"/>
      <c r="IWX6" s="69"/>
      <c r="IWY6" s="69"/>
      <c r="IWZ6" s="69"/>
      <c r="IXA6" s="69"/>
      <c r="IXB6" s="69"/>
      <c r="IXC6" s="69"/>
      <c r="IXD6" s="69"/>
      <c r="IXE6" s="69"/>
      <c r="IXF6" s="69"/>
      <c r="IXG6" s="69"/>
      <c r="IXH6" s="69"/>
      <c r="IXI6" s="69"/>
      <c r="IXJ6" s="69"/>
      <c r="IXK6" s="69"/>
      <c r="IXL6" s="69"/>
      <c r="IXM6" s="69"/>
      <c r="IXN6" s="69"/>
      <c r="IXO6" s="69"/>
      <c r="IXP6" s="69"/>
      <c r="IXQ6" s="69"/>
      <c r="IXR6" s="69"/>
      <c r="IXS6" s="69"/>
      <c r="IXT6" s="69"/>
      <c r="IXU6" s="69"/>
      <c r="IXV6" s="69"/>
      <c r="IXW6" s="69"/>
      <c r="IXX6" s="69"/>
      <c r="IXY6" s="69"/>
      <c r="IXZ6" s="69"/>
      <c r="IYA6" s="69"/>
      <c r="IYB6" s="69"/>
      <c r="IYC6" s="69"/>
      <c r="IYD6" s="69"/>
      <c r="IYE6" s="69"/>
      <c r="IYF6" s="69"/>
      <c r="IYG6" s="69"/>
      <c r="IYH6" s="69"/>
      <c r="IYI6" s="69"/>
      <c r="IYJ6" s="69"/>
      <c r="IYK6" s="69"/>
      <c r="IYL6" s="69"/>
      <c r="IYM6" s="69"/>
      <c r="IYN6" s="69"/>
      <c r="IYO6" s="69"/>
      <c r="IYP6" s="69"/>
      <c r="IYQ6" s="69"/>
      <c r="IYR6" s="69"/>
      <c r="IYS6" s="69"/>
      <c r="IYT6" s="69"/>
      <c r="IYU6" s="69"/>
      <c r="IYV6" s="69"/>
      <c r="IYW6" s="69"/>
      <c r="IYX6" s="69"/>
      <c r="IYY6" s="69"/>
      <c r="IYZ6" s="69"/>
      <c r="IZA6" s="69"/>
      <c r="IZB6" s="69"/>
      <c r="IZC6" s="69"/>
      <c r="IZD6" s="69"/>
      <c r="IZE6" s="69"/>
      <c r="IZF6" s="69"/>
      <c r="IZG6" s="69"/>
      <c r="IZH6" s="69"/>
      <c r="IZI6" s="69"/>
      <c r="IZJ6" s="69"/>
      <c r="IZK6" s="69"/>
      <c r="IZL6" s="69"/>
      <c r="IZM6" s="69"/>
      <c r="IZN6" s="69"/>
      <c r="IZO6" s="69"/>
      <c r="IZP6" s="69"/>
      <c r="IZQ6" s="69"/>
      <c r="IZR6" s="69"/>
      <c r="IZS6" s="69"/>
      <c r="IZT6" s="69"/>
      <c r="IZU6" s="69"/>
      <c r="IZV6" s="69"/>
      <c r="IZW6" s="69"/>
      <c r="IZX6" s="69"/>
      <c r="IZY6" s="69"/>
      <c r="IZZ6" s="69"/>
      <c r="JAA6" s="69"/>
      <c r="JAB6" s="69"/>
      <c r="JAC6" s="69"/>
      <c r="JAD6" s="69"/>
      <c r="JAE6" s="69"/>
      <c r="JAF6" s="69"/>
      <c r="JAG6" s="69"/>
      <c r="JAH6" s="69"/>
      <c r="JAI6" s="69"/>
      <c r="JAJ6" s="69"/>
      <c r="JAK6" s="69"/>
      <c r="JAL6" s="69"/>
      <c r="JAM6" s="69"/>
      <c r="JAN6" s="69"/>
      <c r="JAO6" s="69"/>
      <c r="JAP6" s="69"/>
      <c r="JAQ6" s="69"/>
      <c r="JAR6" s="69"/>
      <c r="JAS6" s="69"/>
      <c r="JAT6" s="69"/>
      <c r="JAU6" s="69"/>
      <c r="JAV6" s="69"/>
      <c r="JAW6" s="69"/>
      <c r="JAX6" s="69"/>
      <c r="JAY6" s="69"/>
      <c r="JAZ6" s="69"/>
      <c r="JBA6" s="69"/>
      <c r="JBB6" s="69"/>
      <c r="JBC6" s="69"/>
      <c r="JBD6" s="69"/>
      <c r="JBE6" s="69"/>
      <c r="JBF6" s="69"/>
      <c r="JBG6" s="69"/>
      <c r="JBH6" s="69"/>
      <c r="JBI6" s="69"/>
      <c r="JBJ6" s="69"/>
      <c r="JBK6" s="69"/>
      <c r="JBL6" s="69"/>
      <c r="JBM6" s="69"/>
      <c r="JBN6" s="69"/>
      <c r="JBO6" s="69"/>
      <c r="JBP6" s="69"/>
      <c r="JBQ6" s="69"/>
      <c r="JBR6" s="69"/>
      <c r="JBS6" s="69"/>
      <c r="JBT6" s="69"/>
      <c r="JBU6" s="69"/>
      <c r="JBV6" s="69"/>
      <c r="JBW6" s="69"/>
      <c r="JBX6" s="69"/>
      <c r="JBY6" s="69"/>
      <c r="JBZ6" s="69"/>
      <c r="JCA6" s="69"/>
      <c r="JCB6" s="69"/>
      <c r="JCC6" s="69"/>
      <c r="JCD6" s="69"/>
      <c r="JCE6" s="69"/>
      <c r="JCF6" s="69"/>
      <c r="JCG6" s="69"/>
      <c r="JCH6" s="69"/>
      <c r="JCI6" s="69"/>
      <c r="JCJ6" s="69"/>
      <c r="JCK6" s="69"/>
      <c r="JCL6" s="69"/>
      <c r="JCM6" s="69"/>
      <c r="JCN6" s="69"/>
      <c r="JCO6" s="69"/>
      <c r="JCP6" s="69"/>
      <c r="JCQ6" s="69"/>
      <c r="JCR6" s="69"/>
      <c r="JCS6" s="69"/>
      <c r="JCT6" s="69"/>
      <c r="JCU6" s="69"/>
      <c r="JCV6" s="69"/>
      <c r="JCW6" s="69"/>
      <c r="JCX6" s="69"/>
      <c r="JCY6" s="69"/>
      <c r="JCZ6" s="69"/>
      <c r="JDA6" s="69"/>
      <c r="JDB6" s="69"/>
      <c r="JDC6" s="69"/>
      <c r="JDD6" s="69"/>
      <c r="JDE6" s="69"/>
      <c r="JDF6" s="69"/>
      <c r="JDG6" s="69"/>
      <c r="JDH6" s="69"/>
      <c r="JDI6" s="69"/>
      <c r="JDJ6" s="69"/>
      <c r="JDK6" s="69"/>
      <c r="JDL6" s="69"/>
      <c r="JDM6" s="69"/>
      <c r="JDN6" s="69"/>
      <c r="JDO6" s="69"/>
      <c r="JDP6" s="69"/>
      <c r="JDQ6" s="69"/>
      <c r="JDR6" s="69"/>
      <c r="JDS6" s="69"/>
      <c r="JDT6" s="69"/>
      <c r="JDU6" s="69"/>
      <c r="JDV6" s="69"/>
      <c r="JDW6" s="69"/>
      <c r="JDX6" s="69"/>
      <c r="JDY6" s="69"/>
      <c r="JDZ6" s="69"/>
      <c r="JEA6" s="69"/>
      <c r="JEB6" s="69"/>
      <c r="JEC6" s="69"/>
      <c r="JED6" s="69"/>
      <c r="JEE6" s="69"/>
      <c r="JEF6" s="69"/>
      <c r="JEG6" s="69"/>
      <c r="JEH6" s="69"/>
      <c r="JEI6" s="69"/>
      <c r="JEJ6" s="69"/>
      <c r="JEK6" s="69"/>
      <c r="JEL6" s="69"/>
      <c r="JEM6" s="69"/>
      <c r="JEN6" s="69"/>
      <c r="JEO6" s="69"/>
      <c r="JEP6" s="69"/>
      <c r="JEQ6" s="69"/>
      <c r="JER6" s="69"/>
      <c r="JES6" s="69"/>
      <c r="JET6" s="69"/>
      <c r="JEU6" s="69"/>
      <c r="JEV6" s="69"/>
      <c r="JEW6" s="69"/>
      <c r="JEX6" s="69"/>
      <c r="JEY6" s="69"/>
      <c r="JEZ6" s="69"/>
      <c r="JFA6" s="69"/>
      <c r="JFB6" s="69"/>
      <c r="JFC6" s="69"/>
      <c r="JFD6" s="69"/>
      <c r="JFE6" s="69"/>
      <c r="JFF6" s="69"/>
      <c r="JFG6" s="69"/>
      <c r="JFH6" s="69"/>
      <c r="JFI6" s="69"/>
      <c r="JFJ6" s="69"/>
      <c r="JFK6" s="69"/>
      <c r="JFL6" s="69"/>
      <c r="JFM6" s="69"/>
      <c r="JFN6" s="69"/>
      <c r="JFO6" s="69"/>
      <c r="JFP6" s="69"/>
      <c r="JFQ6" s="69"/>
      <c r="JFR6" s="69"/>
      <c r="JFS6" s="69"/>
      <c r="JFT6" s="69"/>
      <c r="JFU6" s="69"/>
      <c r="JFV6" s="69"/>
      <c r="JFW6" s="69"/>
      <c r="JFX6" s="69"/>
      <c r="JFY6" s="69"/>
      <c r="JFZ6" s="69"/>
      <c r="JGA6" s="69"/>
      <c r="JGB6" s="69"/>
      <c r="JGC6" s="69"/>
      <c r="JGD6" s="69"/>
      <c r="JGE6" s="69"/>
      <c r="JGF6" s="69"/>
      <c r="JGG6" s="69"/>
      <c r="JGH6" s="69"/>
      <c r="JGI6" s="69"/>
      <c r="JGJ6" s="69"/>
      <c r="JGK6" s="69"/>
      <c r="JGL6" s="69"/>
      <c r="JGM6" s="69"/>
      <c r="JGN6" s="69"/>
      <c r="JGO6" s="69"/>
      <c r="JGP6" s="69"/>
      <c r="JGQ6" s="69"/>
      <c r="JGR6" s="69"/>
      <c r="JGS6" s="69"/>
      <c r="JGT6" s="69"/>
      <c r="JGU6" s="69"/>
      <c r="JGV6" s="69"/>
      <c r="JGW6" s="69"/>
      <c r="JGX6" s="69"/>
      <c r="JGY6" s="69"/>
      <c r="JGZ6" s="69"/>
      <c r="JHA6" s="69"/>
      <c r="JHB6" s="69"/>
      <c r="JHC6" s="69"/>
      <c r="JHD6" s="69"/>
      <c r="JHE6" s="69"/>
      <c r="JHF6" s="69"/>
      <c r="JHG6" s="69"/>
      <c r="JHH6" s="69"/>
      <c r="JHI6" s="69"/>
      <c r="JHJ6" s="69"/>
      <c r="JHK6" s="69"/>
      <c r="JHL6" s="69"/>
      <c r="JHM6" s="69"/>
      <c r="JHN6" s="69"/>
      <c r="JHO6" s="69"/>
      <c r="JHP6" s="69"/>
      <c r="JHQ6" s="69"/>
      <c r="JHR6" s="69"/>
      <c r="JHS6" s="69"/>
      <c r="JHT6" s="69"/>
      <c r="JHU6" s="69"/>
      <c r="JHV6" s="69"/>
      <c r="JHW6" s="69"/>
      <c r="JHX6" s="69"/>
      <c r="JHY6" s="69"/>
      <c r="JHZ6" s="69"/>
      <c r="JIA6" s="69"/>
      <c r="JIB6" s="69"/>
      <c r="JIC6" s="69"/>
      <c r="JID6" s="69"/>
      <c r="JIE6" s="69"/>
      <c r="JIF6" s="69"/>
      <c r="JIG6" s="69"/>
      <c r="JIH6" s="69"/>
      <c r="JII6" s="69"/>
      <c r="JIJ6" s="69"/>
      <c r="JIK6" s="69"/>
      <c r="JIL6" s="69"/>
      <c r="JIM6" s="69"/>
      <c r="JIN6" s="69"/>
      <c r="JIO6" s="69"/>
      <c r="JIP6" s="69"/>
      <c r="JIQ6" s="69"/>
      <c r="JIR6" s="69"/>
      <c r="JIS6" s="69"/>
      <c r="JIT6" s="69"/>
      <c r="JIU6" s="69"/>
      <c r="JIV6" s="69"/>
      <c r="JIW6" s="69"/>
      <c r="JIX6" s="69"/>
      <c r="JIY6" s="69"/>
      <c r="JIZ6" s="69"/>
      <c r="JJA6" s="69"/>
      <c r="JJB6" s="69"/>
      <c r="JJC6" s="69"/>
      <c r="JJD6" s="69"/>
      <c r="JJE6" s="69"/>
      <c r="JJF6" s="69"/>
      <c r="JJG6" s="69"/>
      <c r="JJH6" s="69"/>
      <c r="JJI6" s="69"/>
      <c r="JJJ6" s="69"/>
      <c r="JJK6" s="69"/>
      <c r="JJL6" s="69"/>
      <c r="JJM6" s="69"/>
      <c r="JJN6" s="69"/>
      <c r="JJO6" s="69"/>
      <c r="JJP6" s="69"/>
      <c r="JJQ6" s="69"/>
      <c r="JJR6" s="69"/>
      <c r="JJS6" s="69"/>
      <c r="JJT6" s="69"/>
      <c r="JJU6" s="69"/>
      <c r="JJV6" s="69"/>
      <c r="JJW6" s="69"/>
      <c r="JJX6" s="69"/>
      <c r="JJY6" s="69"/>
      <c r="JJZ6" s="69"/>
      <c r="JKA6" s="69"/>
      <c r="JKB6" s="69"/>
      <c r="JKC6" s="69"/>
      <c r="JKD6" s="69"/>
      <c r="JKE6" s="69"/>
      <c r="JKF6" s="69"/>
      <c r="JKG6" s="69"/>
      <c r="JKH6" s="69"/>
      <c r="JKI6" s="69"/>
      <c r="JKJ6" s="69"/>
      <c r="JKK6" s="69"/>
      <c r="JKL6" s="69"/>
      <c r="JKM6" s="69"/>
      <c r="JKN6" s="69"/>
      <c r="JKO6" s="69"/>
      <c r="JKP6" s="69"/>
      <c r="JKQ6" s="69"/>
      <c r="JKR6" s="69"/>
      <c r="JKS6" s="69"/>
      <c r="JKT6" s="69"/>
      <c r="JKU6" s="69"/>
      <c r="JKV6" s="69"/>
      <c r="JKW6" s="69"/>
      <c r="JKX6" s="69"/>
      <c r="JKY6" s="69"/>
      <c r="JKZ6" s="69"/>
      <c r="JLA6" s="69"/>
      <c r="JLB6" s="69"/>
      <c r="JLC6" s="69"/>
      <c r="JLD6" s="69"/>
      <c r="JLE6" s="69"/>
      <c r="JLF6" s="69"/>
      <c r="JLG6" s="69"/>
      <c r="JLH6" s="69"/>
      <c r="JLI6" s="69"/>
      <c r="JLJ6" s="69"/>
      <c r="JLK6" s="69"/>
      <c r="JLL6" s="69"/>
      <c r="JLM6" s="69"/>
      <c r="JLN6" s="69"/>
      <c r="JLO6" s="69"/>
      <c r="JLP6" s="69"/>
      <c r="JLQ6" s="69"/>
      <c r="JLR6" s="69"/>
      <c r="JLS6" s="69"/>
      <c r="JLT6" s="69"/>
      <c r="JLU6" s="69"/>
      <c r="JLV6" s="69"/>
      <c r="JLW6" s="69"/>
      <c r="JLX6" s="69"/>
      <c r="JLY6" s="69"/>
      <c r="JLZ6" s="69"/>
      <c r="JMA6" s="69"/>
      <c r="JMB6" s="69"/>
      <c r="JMC6" s="69"/>
      <c r="JMD6" s="69"/>
      <c r="JME6" s="69"/>
      <c r="JMF6" s="69"/>
      <c r="JMG6" s="69"/>
      <c r="JMH6" s="69"/>
      <c r="JMI6" s="69"/>
      <c r="JMJ6" s="69"/>
      <c r="JMK6" s="69"/>
      <c r="JML6" s="69"/>
      <c r="JMM6" s="69"/>
      <c r="JMN6" s="69"/>
      <c r="JMO6" s="69"/>
      <c r="JMP6" s="69"/>
      <c r="JMQ6" s="69"/>
      <c r="JMR6" s="69"/>
      <c r="JMS6" s="69"/>
      <c r="JMT6" s="69"/>
      <c r="JMU6" s="69"/>
      <c r="JMV6" s="69"/>
      <c r="JMW6" s="69"/>
      <c r="JMX6" s="69"/>
      <c r="JMY6" s="69"/>
      <c r="JMZ6" s="69"/>
      <c r="JNA6" s="69"/>
      <c r="JNB6" s="69"/>
      <c r="JNC6" s="69"/>
      <c r="JND6" s="69"/>
      <c r="JNE6" s="69"/>
      <c r="JNF6" s="69"/>
      <c r="JNG6" s="69"/>
      <c r="JNH6" s="69"/>
      <c r="JNI6" s="69"/>
      <c r="JNJ6" s="69"/>
      <c r="JNK6" s="69"/>
      <c r="JNL6" s="69"/>
      <c r="JNM6" s="69"/>
      <c r="JNN6" s="69"/>
      <c r="JNO6" s="69"/>
      <c r="JNP6" s="69"/>
      <c r="JNQ6" s="69"/>
      <c r="JNR6" s="69"/>
      <c r="JNS6" s="69"/>
      <c r="JNT6" s="69"/>
      <c r="JNU6" s="69"/>
      <c r="JNV6" s="69"/>
      <c r="JNW6" s="69"/>
      <c r="JNX6" s="69"/>
      <c r="JNY6" s="69"/>
      <c r="JNZ6" s="69"/>
      <c r="JOA6" s="69"/>
      <c r="JOB6" s="69"/>
      <c r="JOC6" s="69"/>
      <c r="JOD6" s="69"/>
      <c r="JOE6" s="69"/>
      <c r="JOF6" s="69"/>
      <c r="JOG6" s="69"/>
      <c r="JOH6" s="69"/>
      <c r="JOI6" s="69"/>
      <c r="JOJ6" s="69"/>
      <c r="JOK6" s="69"/>
      <c r="JOL6" s="69"/>
      <c r="JOM6" s="69"/>
      <c r="JON6" s="69"/>
      <c r="JOO6" s="69"/>
      <c r="JOP6" s="69"/>
      <c r="JOQ6" s="69"/>
      <c r="JOR6" s="69"/>
      <c r="JOS6" s="69"/>
      <c r="JOT6" s="69"/>
      <c r="JOU6" s="69"/>
      <c r="JOV6" s="69"/>
      <c r="JOW6" s="69"/>
      <c r="JOX6" s="69"/>
      <c r="JOY6" s="69"/>
      <c r="JOZ6" s="69"/>
      <c r="JPA6" s="69"/>
      <c r="JPB6" s="69"/>
      <c r="JPC6" s="69"/>
      <c r="JPD6" s="69"/>
      <c r="JPE6" s="69"/>
      <c r="JPF6" s="69"/>
      <c r="JPG6" s="69"/>
      <c r="JPH6" s="69"/>
      <c r="JPI6" s="69"/>
      <c r="JPJ6" s="69"/>
      <c r="JPK6" s="69"/>
      <c r="JPL6" s="69"/>
      <c r="JPM6" s="69"/>
      <c r="JPN6" s="69"/>
      <c r="JPO6" s="69"/>
      <c r="JPP6" s="69"/>
      <c r="JPQ6" s="69"/>
      <c r="JPR6" s="69"/>
      <c r="JPS6" s="69"/>
      <c r="JPT6" s="69"/>
      <c r="JPU6" s="69"/>
      <c r="JPV6" s="69"/>
      <c r="JPW6" s="69"/>
      <c r="JPX6" s="69"/>
      <c r="JPY6" s="69"/>
      <c r="JPZ6" s="69"/>
      <c r="JQA6" s="69"/>
      <c r="JQB6" s="69"/>
      <c r="JQC6" s="69"/>
      <c r="JQD6" s="69"/>
      <c r="JQE6" s="69"/>
      <c r="JQF6" s="69"/>
      <c r="JQG6" s="69"/>
      <c r="JQH6" s="69"/>
      <c r="JQI6" s="69"/>
      <c r="JQJ6" s="69"/>
      <c r="JQK6" s="69"/>
      <c r="JQL6" s="69"/>
      <c r="JQM6" s="69"/>
      <c r="JQN6" s="69"/>
      <c r="JQO6" s="69"/>
      <c r="JQP6" s="69"/>
      <c r="JQQ6" s="69"/>
      <c r="JQR6" s="69"/>
      <c r="JQS6" s="69"/>
      <c r="JQT6" s="69"/>
      <c r="JQU6" s="69"/>
      <c r="JQV6" s="69"/>
      <c r="JQW6" s="69"/>
      <c r="JQX6" s="69"/>
      <c r="JQY6" s="69"/>
      <c r="JQZ6" s="69"/>
      <c r="JRA6" s="69"/>
      <c r="JRB6" s="69"/>
      <c r="JRC6" s="69"/>
      <c r="JRD6" s="69"/>
      <c r="JRE6" s="69"/>
      <c r="JRF6" s="69"/>
      <c r="JRG6" s="69"/>
      <c r="JRH6" s="69"/>
      <c r="JRI6" s="69"/>
      <c r="JRJ6" s="69"/>
      <c r="JRK6" s="69"/>
      <c r="JRL6" s="69"/>
      <c r="JRM6" s="69"/>
      <c r="JRN6" s="69"/>
      <c r="JRO6" s="69"/>
      <c r="JRP6" s="69"/>
      <c r="JRQ6" s="69"/>
      <c r="JRR6" s="69"/>
      <c r="JRS6" s="69"/>
      <c r="JRT6" s="69"/>
      <c r="JRU6" s="69"/>
      <c r="JRV6" s="69"/>
      <c r="JRW6" s="69"/>
      <c r="JRX6" s="69"/>
      <c r="JRY6" s="69"/>
      <c r="JRZ6" s="69"/>
      <c r="JSA6" s="69"/>
      <c r="JSB6" s="69"/>
      <c r="JSC6" s="69"/>
      <c r="JSD6" s="69"/>
      <c r="JSE6" s="69"/>
      <c r="JSF6" s="69"/>
      <c r="JSG6" s="69"/>
      <c r="JSH6" s="69"/>
      <c r="JSI6" s="69"/>
      <c r="JSJ6" s="69"/>
      <c r="JSK6" s="69"/>
      <c r="JSL6" s="69"/>
      <c r="JSM6" s="69"/>
      <c r="JSN6" s="69"/>
      <c r="JSO6" s="69"/>
      <c r="JSP6" s="69"/>
      <c r="JSQ6" s="69"/>
      <c r="JSR6" s="69"/>
      <c r="JSS6" s="69"/>
      <c r="JST6" s="69"/>
      <c r="JSU6" s="69"/>
      <c r="JSV6" s="69"/>
      <c r="JSW6" s="69"/>
      <c r="JSX6" s="69"/>
      <c r="JSY6" s="69"/>
      <c r="JSZ6" s="69"/>
      <c r="JTA6" s="69"/>
      <c r="JTB6" s="69"/>
      <c r="JTC6" s="69"/>
      <c r="JTD6" s="69"/>
      <c r="JTE6" s="69"/>
      <c r="JTF6" s="69"/>
      <c r="JTG6" s="69"/>
      <c r="JTH6" s="69"/>
      <c r="JTI6" s="69"/>
      <c r="JTJ6" s="69"/>
      <c r="JTK6" s="69"/>
      <c r="JTL6" s="69"/>
      <c r="JTM6" s="69"/>
      <c r="JTN6" s="69"/>
      <c r="JTO6" s="69"/>
      <c r="JTP6" s="69"/>
      <c r="JTQ6" s="69"/>
      <c r="JTR6" s="69"/>
      <c r="JTS6" s="69"/>
      <c r="JTT6" s="69"/>
      <c r="JTU6" s="69"/>
      <c r="JTV6" s="69"/>
      <c r="JTW6" s="69"/>
      <c r="JTX6" s="69"/>
      <c r="JTY6" s="69"/>
      <c r="JTZ6" s="69"/>
      <c r="JUA6" s="69"/>
      <c r="JUB6" s="69"/>
      <c r="JUC6" s="69"/>
      <c r="JUD6" s="69"/>
      <c r="JUE6" s="69"/>
      <c r="JUF6" s="69"/>
      <c r="JUG6" s="69"/>
      <c r="JUH6" s="69"/>
      <c r="JUI6" s="69"/>
      <c r="JUJ6" s="69"/>
      <c r="JUK6" s="69"/>
      <c r="JUL6" s="69"/>
      <c r="JUM6" s="69"/>
      <c r="JUN6" s="69"/>
      <c r="JUO6" s="69"/>
      <c r="JUP6" s="69"/>
      <c r="JUQ6" s="69"/>
      <c r="JUR6" s="69"/>
      <c r="JUS6" s="69"/>
      <c r="JUT6" s="69"/>
      <c r="JUU6" s="69"/>
      <c r="JUV6" s="69"/>
      <c r="JUW6" s="69"/>
      <c r="JUX6" s="69"/>
      <c r="JUY6" s="69"/>
      <c r="JUZ6" s="69"/>
      <c r="JVA6" s="69"/>
      <c r="JVB6" s="69"/>
      <c r="JVC6" s="69"/>
      <c r="JVD6" s="69"/>
      <c r="JVE6" s="69"/>
      <c r="JVF6" s="69"/>
      <c r="JVG6" s="69"/>
      <c r="JVH6" s="69"/>
      <c r="JVI6" s="69"/>
      <c r="JVJ6" s="69"/>
      <c r="JVK6" s="69"/>
      <c r="JVL6" s="69"/>
      <c r="JVM6" s="69"/>
      <c r="JVN6" s="69"/>
      <c r="JVO6" s="69"/>
      <c r="JVP6" s="69"/>
      <c r="JVQ6" s="69"/>
      <c r="JVR6" s="69"/>
      <c r="JVS6" s="69"/>
      <c r="JVT6" s="69"/>
      <c r="JVU6" s="69"/>
      <c r="JVV6" s="69"/>
      <c r="JVW6" s="69"/>
      <c r="JVX6" s="69"/>
      <c r="JVY6" s="69"/>
      <c r="JVZ6" s="69"/>
      <c r="JWA6" s="69"/>
      <c r="JWB6" s="69"/>
      <c r="JWC6" s="69"/>
      <c r="JWD6" s="69"/>
      <c r="JWE6" s="69"/>
      <c r="JWF6" s="69"/>
      <c r="JWG6" s="69"/>
      <c r="JWH6" s="69"/>
      <c r="JWI6" s="69"/>
      <c r="JWJ6" s="69"/>
      <c r="JWK6" s="69"/>
      <c r="JWL6" s="69"/>
      <c r="JWM6" s="69"/>
      <c r="JWN6" s="69"/>
      <c r="JWO6" s="69"/>
      <c r="JWP6" s="69"/>
      <c r="JWQ6" s="69"/>
      <c r="JWR6" s="69"/>
      <c r="JWS6" s="69"/>
      <c r="JWT6" s="69"/>
      <c r="JWU6" s="69"/>
      <c r="JWV6" s="69"/>
      <c r="JWW6" s="69"/>
      <c r="JWX6" s="69"/>
      <c r="JWY6" s="69"/>
      <c r="JWZ6" s="69"/>
      <c r="JXA6" s="69"/>
      <c r="JXB6" s="69"/>
      <c r="JXC6" s="69"/>
      <c r="JXD6" s="69"/>
      <c r="JXE6" s="69"/>
      <c r="JXF6" s="69"/>
      <c r="JXG6" s="69"/>
      <c r="JXH6" s="69"/>
      <c r="JXI6" s="69"/>
      <c r="JXJ6" s="69"/>
      <c r="JXK6" s="69"/>
      <c r="JXL6" s="69"/>
      <c r="JXM6" s="69"/>
      <c r="JXN6" s="69"/>
      <c r="JXO6" s="69"/>
      <c r="JXP6" s="69"/>
      <c r="JXQ6" s="69"/>
      <c r="JXR6" s="69"/>
      <c r="JXS6" s="69"/>
      <c r="JXT6" s="69"/>
      <c r="JXU6" s="69"/>
      <c r="JXV6" s="69"/>
      <c r="JXW6" s="69"/>
      <c r="JXX6" s="69"/>
      <c r="JXY6" s="69"/>
      <c r="JXZ6" s="69"/>
      <c r="JYA6" s="69"/>
      <c r="JYB6" s="69"/>
      <c r="JYC6" s="69"/>
      <c r="JYD6" s="69"/>
      <c r="JYE6" s="69"/>
      <c r="JYF6" s="69"/>
      <c r="JYG6" s="69"/>
      <c r="JYH6" s="69"/>
      <c r="JYI6" s="69"/>
      <c r="JYJ6" s="69"/>
      <c r="JYK6" s="69"/>
      <c r="JYL6" s="69"/>
      <c r="JYM6" s="69"/>
      <c r="JYN6" s="69"/>
      <c r="JYO6" s="69"/>
      <c r="JYP6" s="69"/>
      <c r="JYQ6" s="69"/>
      <c r="JYR6" s="69"/>
      <c r="JYS6" s="69"/>
      <c r="JYT6" s="69"/>
      <c r="JYU6" s="69"/>
      <c r="JYV6" s="69"/>
      <c r="JYW6" s="69"/>
      <c r="JYX6" s="69"/>
      <c r="JYY6" s="69"/>
      <c r="JYZ6" s="69"/>
      <c r="JZA6" s="69"/>
      <c r="JZB6" s="69"/>
      <c r="JZC6" s="69"/>
      <c r="JZD6" s="69"/>
      <c r="JZE6" s="69"/>
      <c r="JZF6" s="69"/>
      <c r="JZG6" s="69"/>
      <c r="JZH6" s="69"/>
      <c r="JZI6" s="69"/>
      <c r="JZJ6" s="69"/>
      <c r="JZK6" s="69"/>
      <c r="JZL6" s="69"/>
      <c r="JZM6" s="69"/>
      <c r="JZN6" s="69"/>
      <c r="JZO6" s="69"/>
      <c r="JZP6" s="69"/>
      <c r="JZQ6" s="69"/>
      <c r="JZR6" s="69"/>
      <c r="JZS6" s="69"/>
      <c r="JZT6" s="69"/>
      <c r="JZU6" s="69"/>
      <c r="JZV6" s="69"/>
      <c r="JZW6" s="69"/>
      <c r="JZX6" s="69"/>
      <c r="JZY6" s="69"/>
      <c r="JZZ6" s="69"/>
      <c r="KAA6" s="69"/>
      <c r="KAB6" s="69"/>
      <c r="KAC6" s="69"/>
      <c r="KAD6" s="69"/>
      <c r="KAE6" s="69"/>
      <c r="KAF6" s="69"/>
      <c r="KAG6" s="69"/>
      <c r="KAH6" s="69"/>
      <c r="KAI6" s="69"/>
      <c r="KAJ6" s="69"/>
      <c r="KAK6" s="69"/>
      <c r="KAL6" s="69"/>
      <c r="KAM6" s="69"/>
      <c r="KAN6" s="69"/>
      <c r="KAO6" s="69"/>
      <c r="KAP6" s="69"/>
      <c r="KAQ6" s="69"/>
      <c r="KAR6" s="69"/>
      <c r="KAS6" s="69"/>
      <c r="KAT6" s="69"/>
      <c r="KAU6" s="69"/>
      <c r="KAV6" s="69"/>
      <c r="KAW6" s="69"/>
      <c r="KAX6" s="69"/>
      <c r="KAY6" s="69"/>
      <c r="KAZ6" s="69"/>
      <c r="KBA6" s="69"/>
      <c r="KBB6" s="69"/>
      <c r="KBC6" s="69"/>
      <c r="KBD6" s="69"/>
      <c r="KBE6" s="69"/>
      <c r="KBF6" s="69"/>
      <c r="KBG6" s="69"/>
      <c r="KBH6" s="69"/>
      <c r="KBI6" s="69"/>
      <c r="KBJ6" s="69"/>
      <c r="KBK6" s="69"/>
      <c r="KBL6" s="69"/>
      <c r="KBM6" s="69"/>
      <c r="KBN6" s="69"/>
      <c r="KBO6" s="69"/>
      <c r="KBP6" s="69"/>
      <c r="KBQ6" s="69"/>
      <c r="KBR6" s="69"/>
      <c r="KBS6" s="69"/>
      <c r="KBT6" s="69"/>
      <c r="KBU6" s="69"/>
      <c r="KBV6" s="69"/>
      <c r="KBW6" s="69"/>
      <c r="KBX6" s="69"/>
      <c r="KBY6" s="69"/>
      <c r="KBZ6" s="69"/>
      <c r="KCA6" s="69"/>
      <c r="KCB6" s="69"/>
      <c r="KCC6" s="69"/>
      <c r="KCD6" s="69"/>
      <c r="KCE6" s="69"/>
      <c r="KCF6" s="69"/>
      <c r="KCG6" s="69"/>
      <c r="KCH6" s="69"/>
      <c r="KCI6" s="69"/>
      <c r="KCJ6" s="69"/>
      <c r="KCK6" s="69"/>
      <c r="KCL6" s="69"/>
      <c r="KCM6" s="69"/>
      <c r="KCN6" s="69"/>
      <c r="KCO6" s="69"/>
      <c r="KCP6" s="69"/>
      <c r="KCQ6" s="69"/>
      <c r="KCR6" s="69"/>
      <c r="KCS6" s="69"/>
      <c r="KCT6" s="69"/>
      <c r="KCU6" s="69"/>
      <c r="KCV6" s="69"/>
      <c r="KCW6" s="69"/>
      <c r="KCX6" s="69"/>
      <c r="KCY6" s="69"/>
      <c r="KCZ6" s="69"/>
      <c r="KDA6" s="69"/>
      <c r="KDB6" s="69"/>
      <c r="KDC6" s="69"/>
      <c r="KDD6" s="69"/>
      <c r="KDE6" s="69"/>
      <c r="KDF6" s="69"/>
      <c r="KDG6" s="69"/>
      <c r="KDH6" s="69"/>
      <c r="KDI6" s="69"/>
      <c r="KDJ6" s="69"/>
      <c r="KDK6" s="69"/>
      <c r="KDL6" s="69"/>
      <c r="KDM6" s="69"/>
      <c r="KDN6" s="69"/>
      <c r="KDO6" s="69"/>
      <c r="KDP6" s="69"/>
      <c r="KDQ6" s="69"/>
      <c r="KDR6" s="69"/>
      <c r="KDS6" s="69"/>
      <c r="KDT6" s="69"/>
      <c r="KDU6" s="69"/>
      <c r="KDV6" s="69"/>
      <c r="KDW6" s="69"/>
      <c r="KDX6" s="69"/>
      <c r="KDY6" s="69"/>
      <c r="KDZ6" s="69"/>
      <c r="KEA6" s="69"/>
      <c r="KEB6" s="69"/>
      <c r="KEC6" s="69"/>
      <c r="KED6" s="69"/>
      <c r="KEE6" s="69"/>
      <c r="KEF6" s="69"/>
      <c r="KEG6" s="69"/>
      <c r="KEH6" s="69"/>
      <c r="KEI6" s="69"/>
      <c r="KEJ6" s="69"/>
      <c r="KEK6" s="69"/>
      <c r="KEL6" s="69"/>
      <c r="KEM6" s="69"/>
      <c r="KEN6" s="69"/>
      <c r="KEO6" s="69"/>
      <c r="KEP6" s="69"/>
      <c r="KEQ6" s="69"/>
      <c r="KER6" s="69"/>
      <c r="KES6" s="69"/>
      <c r="KET6" s="69"/>
      <c r="KEU6" s="69"/>
      <c r="KEV6" s="69"/>
      <c r="KEW6" s="69"/>
      <c r="KEX6" s="69"/>
      <c r="KEY6" s="69"/>
      <c r="KEZ6" s="69"/>
      <c r="KFA6" s="69"/>
      <c r="KFB6" s="69"/>
      <c r="KFC6" s="69"/>
      <c r="KFD6" s="69"/>
      <c r="KFE6" s="69"/>
      <c r="KFF6" s="69"/>
      <c r="KFG6" s="69"/>
      <c r="KFH6" s="69"/>
      <c r="KFI6" s="69"/>
      <c r="KFJ6" s="69"/>
      <c r="KFK6" s="69"/>
      <c r="KFL6" s="69"/>
      <c r="KFM6" s="69"/>
      <c r="KFN6" s="69"/>
      <c r="KFO6" s="69"/>
      <c r="KFP6" s="69"/>
      <c r="KFQ6" s="69"/>
      <c r="KFR6" s="69"/>
      <c r="KFS6" s="69"/>
      <c r="KFT6" s="69"/>
      <c r="KFU6" s="69"/>
      <c r="KFV6" s="69"/>
      <c r="KFW6" s="69"/>
      <c r="KFX6" s="69"/>
      <c r="KFY6" s="69"/>
      <c r="KFZ6" s="69"/>
      <c r="KGA6" s="69"/>
      <c r="KGB6" s="69"/>
      <c r="KGC6" s="69"/>
      <c r="KGD6" s="69"/>
      <c r="KGE6" s="69"/>
      <c r="KGF6" s="69"/>
      <c r="KGG6" s="69"/>
      <c r="KGH6" s="69"/>
      <c r="KGI6" s="69"/>
      <c r="KGJ6" s="69"/>
      <c r="KGK6" s="69"/>
      <c r="KGL6" s="69"/>
      <c r="KGM6" s="69"/>
      <c r="KGN6" s="69"/>
      <c r="KGO6" s="69"/>
      <c r="KGP6" s="69"/>
      <c r="KGQ6" s="69"/>
      <c r="KGR6" s="69"/>
      <c r="KGS6" s="69"/>
      <c r="KGT6" s="69"/>
      <c r="KGU6" s="69"/>
      <c r="KGV6" s="69"/>
      <c r="KGW6" s="69"/>
      <c r="KGX6" s="69"/>
      <c r="KGY6" s="69"/>
      <c r="KGZ6" s="69"/>
      <c r="KHA6" s="69"/>
      <c r="KHB6" s="69"/>
      <c r="KHC6" s="69"/>
      <c r="KHD6" s="69"/>
      <c r="KHE6" s="69"/>
      <c r="KHF6" s="69"/>
      <c r="KHG6" s="69"/>
      <c r="KHH6" s="69"/>
      <c r="KHI6" s="69"/>
      <c r="KHJ6" s="69"/>
      <c r="KHK6" s="69"/>
      <c r="KHL6" s="69"/>
      <c r="KHM6" s="69"/>
      <c r="KHN6" s="69"/>
      <c r="KHO6" s="69"/>
      <c r="KHP6" s="69"/>
      <c r="KHQ6" s="69"/>
      <c r="KHR6" s="69"/>
      <c r="KHS6" s="69"/>
      <c r="KHT6" s="69"/>
      <c r="KHU6" s="69"/>
      <c r="KHV6" s="69"/>
      <c r="KHW6" s="69"/>
      <c r="KHX6" s="69"/>
      <c r="KHY6" s="69"/>
      <c r="KHZ6" s="69"/>
      <c r="KIA6" s="69"/>
      <c r="KIB6" s="69"/>
      <c r="KIC6" s="69"/>
      <c r="KID6" s="69"/>
      <c r="KIE6" s="69"/>
      <c r="KIF6" s="69"/>
      <c r="KIG6" s="69"/>
      <c r="KIH6" s="69"/>
      <c r="KII6" s="69"/>
      <c r="KIJ6" s="69"/>
      <c r="KIK6" s="69"/>
      <c r="KIL6" s="69"/>
      <c r="KIM6" s="69"/>
      <c r="KIN6" s="69"/>
      <c r="KIO6" s="69"/>
      <c r="KIP6" s="69"/>
      <c r="KIQ6" s="69"/>
      <c r="KIR6" s="69"/>
      <c r="KIS6" s="69"/>
      <c r="KIT6" s="69"/>
      <c r="KIU6" s="69"/>
      <c r="KIV6" s="69"/>
      <c r="KIW6" s="69"/>
      <c r="KIX6" s="69"/>
      <c r="KIY6" s="69"/>
      <c r="KIZ6" s="69"/>
      <c r="KJA6" s="69"/>
      <c r="KJB6" s="69"/>
      <c r="KJC6" s="69"/>
      <c r="KJD6" s="69"/>
      <c r="KJE6" s="69"/>
      <c r="KJF6" s="69"/>
      <c r="KJG6" s="69"/>
      <c r="KJH6" s="69"/>
      <c r="KJI6" s="69"/>
      <c r="KJJ6" s="69"/>
      <c r="KJK6" s="69"/>
      <c r="KJL6" s="69"/>
      <c r="KJM6" s="69"/>
      <c r="KJN6" s="69"/>
      <c r="KJO6" s="69"/>
      <c r="KJP6" s="69"/>
      <c r="KJQ6" s="69"/>
      <c r="KJR6" s="69"/>
      <c r="KJS6" s="69"/>
      <c r="KJT6" s="69"/>
      <c r="KJU6" s="69"/>
      <c r="KJV6" s="69"/>
      <c r="KJW6" s="69"/>
      <c r="KJX6" s="69"/>
      <c r="KJY6" s="69"/>
      <c r="KJZ6" s="69"/>
      <c r="KKA6" s="69"/>
      <c r="KKB6" s="69"/>
      <c r="KKC6" s="69"/>
      <c r="KKD6" s="69"/>
      <c r="KKE6" s="69"/>
      <c r="KKF6" s="69"/>
      <c r="KKG6" s="69"/>
      <c r="KKH6" s="69"/>
      <c r="KKI6" s="69"/>
      <c r="KKJ6" s="69"/>
      <c r="KKK6" s="69"/>
      <c r="KKL6" s="69"/>
      <c r="KKM6" s="69"/>
      <c r="KKN6" s="69"/>
      <c r="KKO6" s="69"/>
      <c r="KKP6" s="69"/>
      <c r="KKQ6" s="69"/>
      <c r="KKR6" s="69"/>
      <c r="KKS6" s="69"/>
      <c r="KKT6" s="69"/>
      <c r="KKU6" s="69"/>
      <c r="KKV6" s="69"/>
      <c r="KKW6" s="69"/>
      <c r="KKX6" s="69"/>
      <c r="KKY6" s="69"/>
      <c r="KKZ6" s="69"/>
      <c r="KLA6" s="69"/>
      <c r="KLB6" s="69"/>
      <c r="KLC6" s="69"/>
      <c r="KLD6" s="69"/>
      <c r="KLE6" s="69"/>
      <c r="KLF6" s="69"/>
      <c r="KLG6" s="69"/>
      <c r="KLH6" s="69"/>
      <c r="KLI6" s="69"/>
      <c r="KLJ6" s="69"/>
      <c r="KLK6" s="69"/>
      <c r="KLL6" s="69"/>
      <c r="KLM6" s="69"/>
      <c r="KLN6" s="69"/>
      <c r="KLO6" s="69"/>
      <c r="KLP6" s="69"/>
      <c r="KLQ6" s="69"/>
      <c r="KLR6" s="69"/>
      <c r="KLS6" s="69"/>
      <c r="KLT6" s="69"/>
      <c r="KLU6" s="69"/>
      <c r="KLV6" s="69"/>
      <c r="KLW6" s="69"/>
      <c r="KLX6" s="69"/>
      <c r="KLY6" s="69"/>
      <c r="KLZ6" s="69"/>
      <c r="KMA6" s="69"/>
      <c r="KMB6" s="69"/>
      <c r="KMC6" s="69"/>
      <c r="KMD6" s="69"/>
      <c r="KME6" s="69"/>
      <c r="KMF6" s="69"/>
      <c r="KMG6" s="69"/>
      <c r="KMH6" s="69"/>
      <c r="KMI6" s="69"/>
      <c r="KMJ6" s="69"/>
      <c r="KMK6" s="69"/>
      <c r="KML6" s="69"/>
      <c r="KMM6" s="69"/>
      <c r="KMN6" s="69"/>
      <c r="KMO6" s="69"/>
      <c r="KMP6" s="69"/>
      <c r="KMQ6" s="69"/>
      <c r="KMR6" s="69"/>
      <c r="KMS6" s="69"/>
      <c r="KMT6" s="69"/>
      <c r="KMU6" s="69"/>
      <c r="KMV6" s="69"/>
      <c r="KMW6" s="69"/>
      <c r="KMX6" s="69"/>
      <c r="KMY6" s="69"/>
      <c r="KMZ6" s="69"/>
      <c r="KNA6" s="69"/>
      <c r="KNB6" s="69"/>
      <c r="KNC6" s="69"/>
      <c r="KND6" s="69"/>
      <c r="KNE6" s="69"/>
      <c r="KNF6" s="69"/>
      <c r="KNG6" s="69"/>
      <c r="KNH6" s="69"/>
      <c r="KNI6" s="69"/>
      <c r="KNJ6" s="69"/>
      <c r="KNK6" s="69"/>
      <c r="KNL6" s="69"/>
      <c r="KNM6" s="69"/>
      <c r="KNN6" s="69"/>
      <c r="KNO6" s="69"/>
      <c r="KNP6" s="69"/>
      <c r="KNQ6" s="69"/>
      <c r="KNR6" s="69"/>
      <c r="KNS6" s="69"/>
      <c r="KNT6" s="69"/>
      <c r="KNU6" s="69"/>
      <c r="KNV6" s="69"/>
      <c r="KNW6" s="69"/>
      <c r="KNX6" s="69"/>
      <c r="KNY6" s="69"/>
      <c r="KNZ6" s="69"/>
      <c r="KOA6" s="69"/>
      <c r="KOB6" s="69"/>
      <c r="KOC6" s="69"/>
      <c r="KOD6" s="69"/>
      <c r="KOE6" s="69"/>
      <c r="KOF6" s="69"/>
      <c r="KOG6" s="69"/>
      <c r="KOH6" s="69"/>
      <c r="KOI6" s="69"/>
      <c r="KOJ6" s="69"/>
      <c r="KOK6" s="69"/>
      <c r="KOL6" s="69"/>
      <c r="KOM6" s="69"/>
      <c r="KON6" s="69"/>
      <c r="KOO6" s="69"/>
      <c r="KOP6" s="69"/>
      <c r="KOQ6" s="69"/>
      <c r="KOR6" s="69"/>
      <c r="KOS6" s="69"/>
      <c r="KOT6" s="69"/>
      <c r="KOU6" s="69"/>
      <c r="KOV6" s="69"/>
      <c r="KOW6" s="69"/>
      <c r="KOX6" s="69"/>
      <c r="KOY6" s="69"/>
      <c r="KOZ6" s="69"/>
      <c r="KPA6" s="69"/>
      <c r="KPB6" s="69"/>
      <c r="KPC6" s="69"/>
      <c r="KPD6" s="69"/>
      <c r="KPE6" s="69"/>
      <c r="KPF6" s="69"/>
      <c r="KPG6" s="69"/>
      <c r="KPH6" s="69"/>
      <c r="KPI6" s="69"/>
      <c r="KPJ6" s="69"/>
      <c r="KPK6" s="69"/>
      <c r="KPL6" s="69"/>
      <c r="KPM6" s="69"/>
      <c r="KPN6" s="69"/>
      <c r="KPO6" s="69"/>
      <c r="KPP6" s="69"/>
      <c r="KPQ6" s="69"/>
      <c r="KPR6" s="69"/>
      <c r="KPS6" s="69"/>
      <c r="KPT6" s="69"/>
      <c r="KPU6" s="69"/>
      <c r="KPV6" s="69"/>
      <c r="KPW6" s="69"/>
      <c r="KPX6" s="69"/>
      <c r="KPY6" s="69"/>
      <c r="KPZ6" s="69"/>
      <c r="KQA6" s="69"/>
      <c r="KQB6" s="69"/>
      <c r="KQC6" s="69"/>
      <c r="KQD6" s="69"/>
      <c r="KQE6" s="69"/>
      <c r="KQF6" s="69"/>
      <c r="KQG6" s="69"/>
      <c r="KQH6" s="69"/>
      <c r="KQI6" s="69"/>
      <c r="KQJ6" s="69"/>
      <c r="KQK6" s="69"/>
      <c r="KQL6" s="69"/>
      <c r="KQM6" s="69"/>
      <c r="KQN6" s="69"/>
      <c r="KQO6" s="69"/>
      <c r="KQP6" s="69"/>
      <c r="KQQ6" s="69"/>
      <c r="KQR6" s="69"/>
      <c r="KQS6" s="69"/>
      <c r="KQT6" s="69"/>
      <c r="KQU6" s="69"/>
      <c r="KQV6" s="69"/>
      <c r="KQW6" s="69"/>
      <c r="KQX6" s="69"/>
      <c r="KQY6" s="69"/>
      <c r="KQZ6" s="69"/>
      <c r="KRA6" s="69"/>
      <c r="KRB6" s="69"/>
      <c r="KRC6" s="69"/>
      <c r="KRD6" s="69"/>
      <c r="KRE6" s="69"/>
      <c r="KRF6" s="69"/>
      <c r="KRG6" s="69"/>
      <c r="KRH6" s="69"/>
      <c r="KRI6" s="69"/>
      <c r="KRJ6" s="69"/>
      <c r="KRK6" s="69"/>
      <c r="KRL6" s="69"/>
      <c r="KRM6" s="69"/>
      <c r="KRN6" s="69"/>
      <c r="KRO6" s="69"/>
      <c r="KRP6" s="69"/>
      <c r="KRQ6" s="69"/>
      <c r="KRR6" s="69"/>
      <c r="KRS6" s="69"/>
      <c r="KRT6" s="69"/>
      <c r="KRU6" s="69"/>
      <c r="KRV6" s="69"/>
      <c r="KRW6" s="69"/>
      <c r="KRX6" s="69"/>
      <c r="KRY6" s="69"/>
      <c r="KRZ6" s="69"/>
      <c r="KSA6" s="69"/>
      <c r="KSB6" s="69"/>
      <c r="KSC6" s="69"/>
      <c r="KSD6" s="69"/>
      <c r="KSE6" s="69"/>
      <c r="KSF6" s="69"/>
      <c r="KSG6" s="69"/>
      <c r="KSH6" s="69"/>
      <c r="KSI6" s="69"/>
      <c r="KSJ6" s="69"/>
      <c r="KSK6" s="69"/>
      <c r="KSL6" s="69"/>
      <c r="KSM6" s="69"/>
      <c r="KSN6" s="69"/>
      <c r="KSO6" s="69"/>
      <c r="KSP6" s="69"/>
      <c r="KSQ6" s="69"/>
      <c r="KSR6" s="69"/>
      <c r="KSS6" s="69"/>
      <c r="KST6" s="69"/>
      <c r="KSU6" s="69"/>
      <c r="KSV6" s="69"/>
      <c r="KSW6" s="69"/>
      <c r="KSX6" s="69"/>
      <c r="KSY6" s="69"/>
      <c r="KSZ6" s="69"/>
      <c r="KTA6" s="69"/>
      <c r="KTB6" s="69"/>
      <c r="KTC6" s="69"/>
      <c r="KTD6" s="69"/>
      <c r="KTE6" s="69"/>
      <c r="KTF6" s="69"/>
      <c r="KTG6" s="69"/>
      <c r="KTH6" s="69"/>
      <c r="KTI6" s="69"/>
      <c r="KTJ6" s="69"/>
      <c r="KTK6" s="69"/>
      <c r="KTL6" s="69"/>
      <c r="KTM6" s="69"/>
      <c r="KTN6" s="69"/>
      <c r="KTO6" s="69"/>
      <c r="KTP6" s="69"/>
      <c r="KTQ6" s="69"/>
      <c r="KTR6" s="69"/>
      <c r="KTS6" s="69"/>
      <c r="KTT6" s="69"/>
      <c r="KTU6" s="69"/>
      <c r="KTV6" s="69"/>
      <c r="KTW6" s="69"/>
      <c r="KTX6" s="69"/>
      <c r="KTY6" s="69"/>
      <c r="KTZ6" s="69"/>
      <c r="KUA6" s="69"/>
      <c r="KUB6" s="69"/>
      <c r="KUC6" s="69"/>
      <c r="KUD6" s="69"/>
      <c r="KUE6" s="69"/>
      <c r="KUF6" s="69"/>
      <c r="KUG6" s="69"/>
      <c r="KUH6" s="69"/>
      <c r="KUI6" s="69"/>
      <c r="KUJ6" s="69"/>
      <c r="KUK6" s="69"/>
      <c r="KUL6" s="69"/>
      <c r="KUM6" s="69"/>
      <c r="KUN6" s="69"/>
      <c r="KUO6" s="69"/>
      <c r="KUP6" s="69"/>
      <c r="KUQ6" s="69"/>
      <c r="KUR6" s="69"/>
      <c r="KUS6" s="69"/>
      <c r="KUT6" s="69"/>
      <c r="KUU6" s="69"/>
      <c r="KUV6" s="69"/>
      <c r="KUW6" s="69"/>
      <c r="KUX6" s="69"/>
      <c r="KUY6" s="69"/>
      <c r="KUZ6" s="69"/>
      <c r="KVA6" s="69"/>
      <c r="KVB6" s="69"/>
      <c r="KVC6" s="69"/>
      <c r="KVD6" s="69"/>
      <c r="KVE6" s="69"/>
      <c r="KVF6" s="69"/>
      <c r="KVG6" s="69"/>
      <c r="KVH6" s="69"/>
      <c r="KVI6" s="69"/>
      <c r="KVJ6" s="69"/>
      <c r="KVK6" s="69"/>
      <c r="KVL6" s="69"/>
      <c r="KVM6" s="69"/>
      <c r="KVN6" s="69"/>
      <c r="KVO6" s="69"/>
      <c r="KVP6" s="69"/>
      <c r="KVQ6" s="69"/>
      <c r="KVR6" s="69"/>
      <c r="KVS6" s="69"/>
      <c r="KVT6" s="69"/>
      <c r="KVU6" s="69"/>
      <c r="KVV6" s="69"/>
      <c r="KVW6" s="69"/>
      <c r="KVX6" s="69"/>
      <c r="KVY6" s="69"/>
      <c r="KVZ6" s="69"/>
      <c r="KWA6" s="69"/>
      <c r="KWB6" s="69"/>
      <c r="KWC6" s="69"/>
      <c r="KWD6" s="69"/>
      <c r="KWE6" s="69"/>
      <c r="KWF6" s="69"/>
      <c r="KWG6" s="69"/>
      <c r="KWH6" s="69"/>
      <c r="KWI6" s="69"/>
      <c r="KWJ6" s="69"/>
      <c r="KWK6" s="69"/>
      <c r="KWL6" s="69"/>
      <c r="KWM6" s="69"/>
      <c r="KWN6" s="69"/>
      <c r="KWO6" s="69"/>
      <c r="KWP6" s="69"/>
      <c r="KWQ6" s="69"/>
      <c r="KWR6" s="69"/>
      <c r="KWS6" s="69"/>
      <c r="KWT6" s="69"/>
      <c r="KWU6" s="69"/>
      <c r="KWV6" s="69"/>
      <c r="KWW6" s="69"/>
      <c r="KWX6" s="69"/>
      <c r="KWY6" s="69"/>
      <c r="KWZ6" s="69"/>
      <c r="KXA6" s="69"/>
      <c r="KXB6" s="69"/>
      <c r="KXC6" s="69"/>
      <c r="KXD6" s="69"/>
      <c r="KXE6" s="69"/>
      <c r="KXF6" s="69"/>
      <c r="KXG6" s="69"/>
      <c r="KXH6" s="69"/>
      <c r="KXI6" s="69"/>
      <c r="KXJ6" s="69"/>
      <c r="KXK6" s="69"/>
      <c r="KXL6" s="69"/>
      <c r="KXM6" s="69"/>
      <c r="KXN6" s="69"/>
      <c r="KXO6" s="69"/>
      <c r="KXP6" s="69"/>
      <c r="KXQ6" s="69"/>
      <c r="KXR6" s="69"/>
      <c r="KXS6" s="69"/>
      <c r="KXT6" s="69"/>
      <c r="KXU6" s="69"/>
      <c r="KXV6" s="69"/>
      <c r="KXW6" s="69"/>
      <c r="KXX6" s="69"/>
      <c r="KXY6" s="69"/>
      <c r="KXZ6" s="69"/>
      <c r="KYA6" s="69"/>
      <c r="KYB6" s="69"/>
      <c r="KYC6" s="69"/>
      <c r="KYD6" s="69"/>
      <c r="KYE6" s="69"/>
      <c r="KYF6" s="69"/>
      <c r="KYG6" s="69"/>
      <c r="KYH6" s="69"/>
      <c r="KYI6" s="69"/>
      <c r="KYJ6" s="69"/>
      <c r="KYK6" s="69"/>
      <c r="KYL6" s="69"/>
      <c r="KYM6" s="69"/>
      <c r="KYN6" s="69"/>
      <c r="KYO6" s="69"/>
      <c r="KYP6" s="69"/>
      <c r="KYQ6" s="69"/>
      <c r="KYR6" s="69"/>
      <c r="KYS6" s="69"/>
      <c r="KYT6" s="69"/>
      <c r="KYU6" s="69"/>
      <c r="KYV6" s="69"/>
      <c r="KYW6" s="69"/>
      <c r="KYX6" s="69"/>
      <c r="KYY6" s="69"/>
      <c r="KYZ6" s="69"/>
      <c r="KZA6" s="69"/>
      <c r="KZB6" s="69"/>
      <c r="KZC6" s="69"/>
      <c r="KZD6" s="69"/>
      <c r="KZE6" s="69"/>
      <c r="KZF6" s="69"/>
      <c r="KZG6" s="69"/>
      <c r="KZH6" s="69"/>
      <c r="KZI6" s="69"/>
      <c r="KZJ6" s="69"/>
      <c r="KZK6" s="69"/>
      <c r="KZL6" s="69"/>
      <c r="KZM6" s="69"/>
      <c r="KZN6" s="69"/>
      <c r="KZO6" s="69"/>
      <c r="KZP6" s="69"/>
      <c r="KZQ6" s="69"/>
      <c r="KZR6" s="69"/>
      <c r="KZS6" s="69"/>
      <c r="KZT6" s="69"/>
      <c r="KZU6" s="69"/>
      <c r="KZV6" s="69"/>
      <c r="KZW6" s="69"/>
      <c r="KZX6" s="69"/>
      <c r="KZY6" s="69"/>
      <c r="KZZ6" s="69"/>
      <c r="LAA6" s="69"/>
      <c r="LAB6" s="69"/>
      <c r="LAC6" s="69"/>
      <c r="LAD6" s="69"/>
      <c r="LAE6" s="69"/>
      <c r="LAF6" s="69"/>
      <c r="LAG6" s="69"/>
      <c r="LAH6" s="69"/>
      <c r="LAI6" s="69"/>
      <c r="LAJ6" s="69"/>
      <c r="LAK6" s="69"/>
      <c r="LAL6" s="69"/>
      <c r="LAM6" s="69"/>
      <c r="LAN6" s="69"/>
      <c r="LAO6" s="69"/>
      <c r="LAP6" s="69"/>
      <c r="LAQ6" s="69"/>
      <c r="LAR6" s="69"/>
      <c r="LAS6" s="69"/>
      <c r="LAT6" s="69"/>
      <c r="LAU6" s="69"/>
      <c r="LAV6" s="69"/>
      <c r="LAW6" s="69"/>
      <c r="LAX6" s="69"/>
      <c r="LAY6" s="69"/>
      <c r="LAZ6" s="69"/>
      <c r="LBA6" s="69"/>
      <c r="LBB6" s="69"/>
      <c r="LBC6" s="69"/>
      <c r="LBD6" s="69"/>
      <c r="LBE6" s="69"/>
      <c r="LBF6" s="69"/>
      <c r="LBG6" s="69"/>
      <c r="LBH6" s="69"/>
      <c r="LBI6" s="69"/>
      <c r="LBJ6" s="69"/>
      <c r="LBK6" s="69"/>
      <c r="LBL6" s="69"/>
      <c r="LBM6" s="69"/>
      <c r="LBN6" s="69"/>
      <c r="LBO6" s="69"/>
      <c r="LBP6" s="69"/>
      <c r="LBQ6" s="69"/>
      <c r="LBR6" s="69"/>
      <c r="LBS6" s="69"/>
      <c r="LBT6" s="69"/>
      <c r="LBU6" s="69"/>
      <c r="LBV6" s="69"/>
      <c r="LBW6" s="69"/>
      <c r="LBX6" s="69"/>
      <c r="LBY6" s="69"/>
      <c r="LBZ6" s="69"/>
      <c r="LCA6" s="69"/>
      <c r="LCB6" s="69"/>
      <c r="LCC6" s="69"/>
      <c r="LCD6" s="69"/>
      <c r="LCE6" s="69"/>
      <c r="LCF6" s="69"/>
      <c r="LCG6" s="69"/>
      <c r="LCH6" s="69"/>
      <c r="LCI6" s="69"/>
      <c r="LCJ6" s="69"/>
      <c r="LCK6" s="69"/>
      <c r="LCL6" s="69"/>
      <c r="LCM6" s="69"/>
      <c r="LCN6" s="69"/>
      <c r="LCO6" s="69"/>
      <c r="LCP6" s="69"/>
      <c r="LCQ6" s="69"/>
      <c r="LCR6" s="69"/>
      <c r="LCS6" s="69"/>
      <c r="LCT6" s="69"/>
      <c r="LCU6" s="69"/>
      <c r="LCV6" s="69"/>
      <c r="LCW6" s="69"/>
      <c r="LCX6" s="69"/>
      <c r="LCY6" s="69"/>
      <c r="LCZ6" s="69"/>
      <c r="LDA6" s="69"/>
      <c r="LDB6" s="69"/>
      <c r="LDC6" s="69"/>
      <c r="LDD6" s="69"/>
      <c r="LDE6" s="69"/>
      <c r="LDF6" s="69"/>
      <c r="LDG6" s="69"/>
      <c r="LDH6" s="69"/>
      <c r="LDI6" s="69"/>
      <c r="LDJ6" s="69"/>
      <c r="LDK6" s="69"/>
      <c r="LDL6" s="69"/>
      <c r="LDM6" s="69"/>
      <c r="LDN6" s="69"/>
      <c r="LDO6" s="69"/>
      <c r="LDP6" s="69"/>
      <c r="LDQ6" s="69"/>
      <c r="LDR6" s="69"/>
      <c r="LDS6" s="69"/>
      <c r="LDT6" s="69"/>
      <c r="LDU6" s="69"/>
      <c r="LDV6" s="69"/>
      <c r="LDW6" s="69"/>
      <c r="LDX6" s="69"/>
      <c r="LDY6" s="69"/>
      <c r="LDZ6" s="69"/>
      <c r="LEA6" s="69"/>
      <c r="LEB6" s="69"/>
      <c r="LEC6" s="69"/>
      <c r="LED6" s="69"/>
      <c r="LEE6" s="69"/>
      <c r="LEF6" s="69"/>
      <c r="LEG6" s="69"/>
      <c r="LEH6" s="69"/>
      <c r="LEI6" s="69"/>
      <c r="LEJ6" s="69"/>
      <c r="LEK6" s="69"/>
      <c r="LEL6" s="69"/>
      <c r="LEM6" s="69"/>
      <c r="LEN6" s="69"/>
      <c r="LEO6" s="69"/>
      <c r="LEP6" s="69"/>
      <c r="LEQ6" s="69"/>
      <c r="LER6" s="69"/>
      <c r="LES6" s="69"/>
      <c r="LET6" s="69"/>
      <c r="LEU6" s="69"/>
      <c r="LEV6" s="69"/>
      <c r="LEW6" s="69"/>
      <c r="LEX6" s="69"/>
      <c r="LEY6" s="69"/>
      <c r="LEZ6" s="69"/>
      <c r="LFA6" s="69"/>
      <c r="LFB6" s="69"/>
      <c r="LFC6" s="69"/>
      <c r="LFD6" s="69"/>
      <c r="LFE6" s="69"/>
      <c r="LFF6" s="69"/>
      <c r="LFG6" s="69"/>
      <c r="LFH6" s="69"/>
      <c r="LFI6" s="69"/>
      <c r="LFJ6" s="69"/>
      <c r="LFK6" s="69"/>
      <c r="LFL6" s="69"/>
      <c r="LFM6" s="69"/>
      <c r="LFN6" s="69"/>
      <c r="LFO6" s="69"/>
      <c r="LFP6" s="69"/>
      <c r="LFQ6" s="69"/>
      <c r="LFR6" s="69"/>
      <c r="LFS6" s="69"/>
      <c r="LFT6" s="69"/>
      <c r="LFU6" s="69"/>
      <c r="LFV6" s="69"/>
      <c r="LFW6" s="69"/>
      <c r="LFX6" s="69"/>
      <c r="LFY6" s="69"/>
      <c r="LFZ6" s="69"/>
      <c r="LGA6" s="69"/>
      <c r="LGB6" s="69"/>
      <c r="LGC6" s="69"/>
      <c r="LGD6" s="69"/>
      <c r="LGE6" s="69"/>
      <c r="LGF6" s="69"/>
      <c r="LGG6" s="69"/>
      <c r="LGH6" s="69"/>
      <c r="LGI6" s="69"/>
      <c r="LGJ6" s="69"/>
      <c r="LGK6" s="69"/>
      <c r="LGL6" s="69"/>
      <c r="LGM6" s="69"/>
      <c r="LGN6" s="69"/>
      <c r="LGO6" s="69"/>
      <c r="LGP6" s="69"/>
      <c r="LGQ6" s="69"/>
      <c r="LGR6" s="69"/>
      <c r="LGS6" s="69"/>
      <c r="LGT6" s="69"/>
      <c r="LGU6" s="69"/>
      <c r="LGV6" s="69"/>
      <c r="LGW6" s="69"/>
      <c r="LGX6" s="69"/>
      <c r="LGY6" s="69"/>
      <c r="LGZ6" s="69"/>
      <c r="LHA6" s="69"/>
      <c r="LHB6" s="69"/>
      <c r="LHC6" s="69"/>
      <c r="LHD6" s="69"/>
      <c r="LHE6" s="69"/>
      <c r="LHF6" s="69"/>
      <c r="LHG6" s="69"/>
      <c r="LHH6" s="69"/>
      <c r="LHI6" s="69"/>
      <c r="LHJ6" s="69"/>
      <c r="LHK6" s="69"/>
      <c r="LHL6" s="69"/>
      <c r="LHM6" s="69"/>
      <c r="LHN6" s="69"/>
      <c r="LHO6" s="69"/>
      <c r="LHP6" s="69"/>
      <c r="LHQ6" s="69"/>
      <c r="LHR6" s="69"/>
      <c r="LHS6" s="69"/>
      <c r="LHT6" s="69"/>
      <c r="LHU6" s="69"/>
      <c r="LHV6" s="69"/>
      <c r="LHW6" s="69"/>
      <c r="LHX6" s="69"/>
      <c r="LHY6" s="69"/>
      <c r="LHZ6" s="69"/>
      <c r="LIA6" s="69"/>
      <c r="LIB6" s="69"/>
      <c r="LIC6" s="69"/>
      <c r="LID6" s="69"/>
      <c r="LIE6" s="69"/>
      <c r="LIF6" s="69"/>
      <c r="LIG6" s="69"/>
      <c r="LIH6" s="69"/>
      <c r="LII6" s="69"/>
      <c r="LIJ6" s="69"/>
      <c r="LIK6" s="69"/>
      <c r="LIL6" s="69"/>
      <c r="LIM6" s="69"/>
      <c r="LIN6" s="69"/>
      <c r="LIO6" s="69"/>
      <c r="LIP6" s="69"/>
      <c r="LIQ6" s="69"/>
      <c r="LIR6" s="69"/>
      <c r="LIS6" s="69"/>
      <c r="LIT6" s="69"/>
      <c r="LIU6" s="69"/>
      <c r="LIV6" s="69"/>
      <c r="LIW6" s="69"/>
      <c r="LIX6" s="69"/>
      <c r="LIY6" s="69"/>
      <c r="LIZ6" s="69"/>
      <c r="LJA6" s="69"/>
      <c r="LJB6" s="69"/>
      <c r="LJC6" s="69"/>
      <c r="LJD6" s="69"/>
      <c r="LJE6" s="69"/>
      <c r="LJF6" s="69"/>
      <c r="LJG6" s="69"/>
      <c r="LJH6" s="69"/>
      <c r="LJI6" s="69"/>
      <c r="LJJ6" s="69"/>
      <c r="LJK6" s="69"/>
      <c r="LJL6" s="69"/>
      <c r="LJM6" s="69"/>
      <c r="LJN6" s="69"/>
      <c r="LJO6" s="69"/>
      <c r="LJP6" s="69"/>
      <c r="LJQ6" s="69"/>
      <c r="LJR6" s="69"/>
      <c r="LJS6" s="69"/>
      <c r="LJT6" s="69"/>
      <c r="LJU6" s="69"/>
      <c r="LJV6" s="69"/>
      <c r="LJW6" s="69"/>
      <c r="LJX6" s="69"/>
      <c r="LJY6" s="69"/>
      <c r="LJZ6" s="69"/>
      <c r="LKA6" s="69"/>
      <c r="LKB6" s="69"/>
      <c r="LKC6" s="69"/>
      <c r="LKD6" s="69"/>
      <c r="LKE6" s="69"/>
      <c r="LKF6" s="69"/>
      <c r="LKG6" s="69"/>
      <c r="LKH6" s="69"/>
      <c r="LKI6" s="69"/>
      <c r="LKJ6" s="69"/>
      <c r="LKK6" s="69"/>
      <c r="LKL6" s="69"/>
      <c r="LKM6" s="69"/>
      <c r="LKN6" s="69"/>
      <c r="LKO6" s="69"/>
      <c r="LKP6" s="69"/>
      <c r="LKQ6" s="69"/>
      <c r="LKR6" s="69"/>
      <c r="LKS6" s="69"/>
      <c r="LKT6" s="69"/>
      <c r="LKU6" s="69"/>
      <c r="LKV6" s="69"/>
      <c r="LKW6" s="69"/>
      <c r="LKX6" s="69"/>
      <c r="LKY6" s="69"/>
      <c r="LKZ6" s="69"/>
      <c r="LLA6" s="69"/>
      <c r="LLB6" s="69"/>
      <c r="LLC6" s="69"/>
      <c r="LLD6" s="69"/>
      <c r="LLE6" s="69"/>
      <c r="LLF6" s="69"/>
      <c r="LLG6" s="69"/>
      <c r="LLH6" s="69"/>
      <c r="LLI6" s="69"/>
      <c r="LLJ6" s="69"/>
      <c r="LLK6" s="69"/>
      <c r="LLL6" s="69"/>
      <c r="LLM6" s="69"/>
      <c r="LLN6" s="69"/>
      <c r="LLO6" s="69"/>
      <c r="LLP6" s="69"/>
      <c r="LLQ6" s="69"/>
      <c r="LLR6" s="69"/>
      <c r="LLS6" s="69"/>
      <c r="LLT6" s="69"/>
      <c r="LLU6" s="69"/>
      <c r="LLV6" s="69"/>
      <c r="LLW6" s="69"/>
      <c r="LLX6" s="69"/>
      <c r="LLY6" s="69"/>
      <c r="LLZ6" s="69"/>
      <c r="LMA6" s="69"/>
      <c r="LMB6" s="69"/>
      <c r="LMC6" s="69"/>
      <c r="LMD6" s="69"/>
      <c r="LME6" s="69"/>
      <c r="LMF6" s="69"/>
      <c r="LMG6" s="69"/>
      <c r="LMH6" s="69"/>
      <c r="LMI6" s="69"/>
      <c r="LMJ6" s="69"/>
      <c r="LMK6" s="69"/>
      <c r="LML6" s="69"/>
      <c r="LMM6" s="69"/>
      <c r="LMN6" s="69"/>
      <c r="LMO6" s="69"/>
      <c r="LMP6" s="69"/>
      <c r="LMQ6" s="69"/>
      <c r="LMR6" s="69"/>
      <c r="LMS6" s="69"/>
      <c r="LMT6" s="69"/>
      <c r="LMU6" s="69"/>
      <c r="LMV6" s="69"/>
      <c r="LMW6" s="69"/>
      <c r="LMX6" s="69"/>
      <c r="LMY6" s="69"/>
      <c r="LMZ6" s="69"/>
      <c r="LNA6" s="69"/>
      <c r="LNB6" s="69"/>
      <c r="LNC6" s="69"/>
      <c r="LND6" s="69"/>
      <c r="LNE6" s="69"/>
      <c r="LNF6" s="69"/>
      <c r="LNG6" s="69"/>
      <c r="LNH6" s="69"/>
      <c r="LNI6" s="69"/>
      <c r="LNJ6" s="69"/>
      <c r="LNK6" s="69"/>
      <c r="LNL6" s="69"/>
      <c r="LNM6" s="69"/>
      <c r="LNN6" s="69"/>
      <c r="LNO6" s="69"/>
      <c r="LNP6" s="69"/>
      <c r="LNQ6" s="69"/>
      <c r="LNR6" s="69"/>
      <c r="LNS6" s="69"/>
      <c r="LNT6" s="69"/>
      <c r="LNU6" s="69"/>
      <c r="LNV6" s="69"/>
      <c r="LNW6" s="69"/>
      <c r="LNX6" s="69"/>
      <c r="LNY6" s="69"/>
      <c r="LNZ6" s="69"/>
      <c r="LOA6" s="69"/>
      <c r="LOB6" s="69"/>
      <c r="LOC6" s="69"/>
      <c r="LOD6" s="69"/>
      <c r="LOE6" s="69"/>
      <c r="LOF6" s="69"/>
      <c r="LOG6" s="69"/>
      <c r="LOH6" s="69"/>
      <c r="LOI6" s="69"/>
      <c r="LOJ6" s="69"/>
      <c r="LOK6" s="69"/>
      <c r="LOL6" s="69"/>
      <c r="LOM6" s="69"/>
      <c r="LON6" s="69"/>
      <c r="LOO6" s="69"/>
      <c r="LOP6" s="69"/>
      <c r="LOQ6" s="69"/>
      <c r="LOR6" s="69"/>
      <c r="LOS6" s="69"/>
      <c r="LOT6" s="69"/>
      <c r="LOU6" s="69"/>
      <c r="LOV6" s="69"/>
      <c r="LOW6" s="69"/>
      <c r="LOX6" s="69"/>
      <c r="LOY6" s="69"/>
      <c r="LOZ6" s="69"/>
      <c r="LPA6" s="69"/>
      <c r="LPB6" s="69"/>
      <c r="LPC6" s="69"/>
      <c r="LPD6" s="69"/>
      <c r="LPE6" s="69"/>
      <c r="LPF6" s="69"/>
      <c r="LPG6" s="69"/>
      <c r="LPH6" s="69"/>
      <c r="LPI6" s="69"/>
      <c r="LPJ6" s="69"/>
      <c r="LPK6" s="69"/>
      <c r="LPL6" s="69"/>
      <c r="LPM6" s="69"/>
      <c r="LPN6" s="69"/>
      <c r="LPO6" s="69"/>
      <c r="LPP6" s="69"/>
      <c r="LPQ6" s="69"/>
      <c r="LPR6" s="69"/>
      <c r="LPS6" s="69"/>
      <c r="LPT6" s="69"/>
      <c r="LPU6" s="69"/>
      <c r="LPV6" s="69"/>
      <c r="LPW6" s="69"/>
      <c r="LPX6" s="69"/>
      <c r="LPY6" s="69"/>
      <c r="LPZ6" s="69"/>
      <c r="LQA6" s="69"/>
      <c r="LQB6" s="69"/>
      <c r="LQC6" s="69"/>
      <c r="LQD6" s="69"/>
      <c r="LQE6" s="69"/>
      <c r="LQF6" s="69"/>
      <c r="LQG6" s="69"/>
      <c r="LQH6" s="69"/>
      <c r="LQI6" s="69"/>
      <c r="LQJ6" s="69"/>
      <c r="LQK6" s="69"/>
      <c r="LQL6" s="69"/>
      <c r="LQM6" s="69"/>
      <c r="LQN6" s="69"/>
      <c r="LQO6" s="69"/>
      <c r="LQP6" s="69"/>
      <c r="LQQ6" s="69"/>
      <c r="LQR6" s="69"/>
      <c r="LQS6" s="69"/>
      <c r="LQT6" s="69"/>
      <c r="LQU6" s="69"/>
      <c r="LQV6" s="69"/>
      <c r="LQW6" s="69"/>
      <c r="LQX6" s="69"/>
      <c r="LQY6" s="69"/>
      <c r="LQZ6" s="69"/>
      <c r="LRA6" s="69"/>
      <c r="LRB6" s="69"/>
      <c r="LRC6" s="69"/>
      <c r="LRD6" s="69"/>
      <c r="LRE6" s="69"/>
      <c r="LRF6" s="69"/>
      <c r="LRG6" s="69"/>
      <c r="LRH6" s="69"/>
      <c r="LRI6" s="69"/>
      <c r="LRJ6" s="69"/>
      <c r="LRK6" s="69"/>
      <c r="LRL6" s="69"/>
      <c r="LRM6" s="69"/>
      <c r="LRN6" s="69"/>
      <c r="LRO6" s="69"/>
      <c r="LRP6" s="69"/>
      <c r="LRQ6" s="69"/>
      <c r="LRR6" s="69"/>
      <c r="LRS6" s="69"/>
      <c r="LRT6" s="69"/>
      <c r="LRU6" s="69"/>
      <c r="LRV6" s="69"/>
      <c r="LRW6" s="69"/>
      <c r="LRX6" s="69"/>
      <c r="LRY6" s="69"/>
      <c r="LRZ6" s="69"/>
      <c r="LSA6" s="69"/>
      <c r="LSB6" s="69"/>
      <c r="LSC6" s="69"/>
      <c r="LSD6" s="69"/>
      <c r="LSE6" s="69"/>
      <c r="LSF6" s="69"/>
      <c r="LSG6" s="69"/>
      <c r="LSH6" s="69"/>
      <c r="LSI6" s="69"/>
      <c r="LSJ6" s="69"/>
      <c r="LSK6" s="69"/>
      <c r="LSL6" s="69"/>
      <c r="LSM6" s="69"/>
      <c r="LSN6" s="69"/>
      <c r="LSO6" s="69"/>
      <c r="LSP6" s="69"/>
      <c r="LSQ6" s="69"/>
      <c r="LSR6" s="69"/>
      <c r="LSS6" s="69"/>
      <c r="LST6" s="69"/>
      <c r="LSU6" s="69"/>
      <c r="LSV6" s="69"/>
      <c r="LSW6" s="69"/>
      <c r="LSX6" s="69"/>
      <c r="LSY6" s="69"/>
      <c r="LSZ6" s="69"/>
      <c r="LTA6" s="69"/>
      <c r="LTB6" s="69"/>
      <c r="LTC6" s="69"/>
      <c r="LTD6" s="69"/>
      <c r="LTE6" s="69"/>
      <c r="LTF6" s="69"/>
      <c r="LTG6" s="69"/>
      <c r="LTH6" s="69"/>
      <c r="LTI6" s="69"/>
      <c r="LTJ6" s="69"/>
      <c r="LTK6" s="69"/>
      <c r="LTL6" s="69"/>
      <c r="LTM6" s="69"/>
      <c r="LTN6" s="69"/>
      <c r="LTO6" s="69"/>
      <c r="LTP6" s="69"/>
      <c r="LTQ6" s="69"/>
      <c r="LTR6" s="69"/>
      <c r="LTS6" s="69"/>
      <c r="LTT6" s="69"/>
      <c r="LTU6" s="69"/>
      <c r="LTV6" s="69"/>
      <c r="LTW6" s="69"/>
      <c r="LTX6" s="69"/>
      <c r="LTY6" s="69"/>
      <c r="LTZ6" s="69"/>
      <c r="LUA6" s="69"/>
      <c r="LUB6" s="69"/>
      <c r="LUC6" s="69"/>
      <c r="LUD6" s="69"/>
      <c r="LUE6" s="69"/>
      <c r="LUF6" s="69"/>
      <c r="LUG6" s="69"/>
      <c r="LUH6" s="69"/>
      <c r="LUI6" s="69"/>
      <c r="LUJ6" s="69"/>
      <c r="LUK6" s="69"/>
      <c r="LUL6" s="69"/>
      <c r="LUM6" s="69"/>
      <c r="LUN6" s="69"/>
      <c r="LUO6" s="69"/>
      <c r="LUP6" s="69"/>
      <c r="LUQ6" s="69"/>
      <c r="LUR6" s="69"/>
      <c r="LUS6" s="69"/>
      <c r="LUT6" s="69"/>
      <c r="LUU6" s="69"/>
      <c r="LUV6" s="69"/>
      <c r="LUW6" s="69"/>
      <c r="LUX6" s="69"/>
      <c r="LUY6" s="69"/>
      <c r="LUZ6" s="69"/>
      <c r="LVA6" s="69"/>
      <c r="LVB6" s="69"/>
      <c r="LVC6" s="69"/>
      <c r="LVD6" s="69"/>
      <c r="LVE6" s="69"/>
      <c r="LVF6" s="69"/>
      <c r="LVG6" s="69"/>
      <c r="LVH6" s="69"/>
      <c r="LVI6" s="69"/>
      <c r="LVJ6" s="69"/>
      <c r="LVK6" s="69"/>
      <c r="LVL6" s="69"/>
      <c r="LVM6" s="69"/>
      <c r="LVN6" s="69"/>
      <c r="LVO6" s="69"/>
      <c r="LVP6" s="69"/>
      <c r="LVQ6" s="69"/>
      <c r="LVR6" s="69"/>
      <c r="LVS6" s="69"/>
      <c r="LVT6" s="69"/>
      <c r="LVU6" s="69"/>
      <c r="LVV6" s="69"/>
      <c r="LVW6" s="69"/>
      <c r="LVX6" s="69"/>
      <c r="LVY6" s="69"/>
      <c r="LVZ6" s="69"/>
      <c r="LWA6" s="69"/>
      <c r="LWB6" s="69"/>
      <c r="LWC6" s="69"/>
      <c r="LWD6" s="69"/>
      <c r="LWE6" s="69"/>
      <c r="LWF6" s="69"/>
      <c r="LWG6" s="69"/>
      <c r="LWH6" s="69"/>
      <c r="LWI6" s="69"/>
      <c r="LWJ6" s="69"/>
      <c r="LWK6" s="69"/>
      <c r="LWL6" s="69"/>
      <c r="LWM6" s="69"/>
      <c r="LWN6" s="69"/>
      <c r="LWO6" s="69"/>
      <c r="LWP6" s="69"/>
      <c r="LWQ6" s="69"/>
      <c r="LWR6" s="69"/>
      <c r="LWS6" s="69"/>
      <c r="LWT6" s="69"/>
      <c r="LWU6" s="69"/>
      <c r="LWV6" s="69"/>
      <c r="LWW6" s="69"/>
      <c r="LWX6" s="69"/>
      <c r="LWY6" s="69"/>
      <c r="LWZ6" s="69"/>
      <c r="LXA6" s="69"/>
      <c r="LXB6" s="69"/>
      <c r="LXC6" s="69"/>
      <c r="LXD6" s="69"/>
      <c r="LXE6" s="69"/>
      <c r="LXF6" s="69"/>
      <c r="LXG6" s="69"/>
      <c r="LXH6" s="69"/>
      <c r="LXI6" s="69"/>
      <c r="LXJ6" s="69"/>
      <c r="LXK6" s="69"/>
      <c r="LXL6" s="69"/>
      <c r="LXM6" s="69"/>
      <c r="LXN6" s="69"/>
      <c r="LXO6" s="69"/>
      <c r="LXP6" s="69"/>
      <c r="LXQ6" s="69"/>
      <c r="LXR6" s="69"/>
      <c r="LXS6" s="69"/>
      <c r="LXT6" s="69"/>
      <c r="LXU6" s="69"/>
      <c r="LXV6" s="69"/>
      <c r="LXW6" s="69"/>
      <c r="LXX6" s="69"/>
      <c r="LXY6" s="69"/>
      <c r="LXZ6" s="69"/>
      <c r="LYA6" s="69"/>
      <c r="LYB6" s="69"/>
      <c r="LYC6" s="69"/>
      <c r="LYD6" s="69"/>
      <c r="LYE6" s="69"/>
      <c r="LYF6" s="69"/>
      <c r="LYG6" s="69"/>
      <c r="LYH6" s="69"/>
      <c r="LYI6" s="69"/>
      <c r="LYJ6" s="69"/>
      <c r="LYK6" s="69"/>
      <c r="LYL6" s="69"/>
      <c r="LYM6" s="69"/>
      <c r="LYN6" s="69"/>
      <c r="LYO6" s="69"/>
      <c r="LYP6" s="69"/>
      <c r="LYQ6" s="69"/>
      <c r="LYR6" s="69"/>
      <c r="LYS6" s="69"/>
      <c r="LYT6" s="69"/>
      <c r="LYU6" s="69"/>
      <c r="LYV6" s="69"/>
      <c r="LYW6" s="69"/>
      <c r="LYX6" s="69"/>
      <c r="LYY6" s="69"/>
      <c r="LYZ6" s="69"/>
      <c r="LZA6" s="69"/>
      <c r="LZB6" s="69"/>
      <c r="LZC6" s="69"/>
      <c r="LZD6" s="69"/>
      <c r="LZE6" s="69"/>
      <c r="LZF6" s="69"/>
      <c r="LZG6" s="69"/>
      <c r="LZH6" s="69"/>
      <c r="LZI6" s="69"/>
      <c r="LZJ6" s="69"/>
      <c r="LZK6" s="69"/>
      <c r="LZL6" s="69"/>
      <c r="LZM6" s="69"/>
      <c r="LZN6" s="69"/>
      <c r="LZO6" s="69"/>
      <c r="LZP6" s="69"/>
      <c r="LZQ6" s="69"/>
      <c r="LZR6" s="69"/>
      <c r="LZS6" s="69"/>
      <c r="LZT6" s="69"/>
      <c r="LZU6" s="69"/>
      <c r="LZV6" s="69"/>
      <c r="LZW6" s="69"/>
      <c r="LZX6" s="69"/>
      <c r="LZY6" s="69"/>
      <c r="LZZ6" s="69"/>
      <c r="MAA6" s="69"/>
      <c r="MAB6" s="69"/>
      <c r="MAC6" s="69"/>
      <c r="MAD6" s="69"/>
      <c r="MAE6" s="69"/>
      <c r="MAF6" s="69"/>
      <c r="MAG6" s="69"/>
      <c r="MAH6" s="69"/>
      <c r="MAI6" s="69"/>
      <c r="MAJ6" s="69"/>
      <c r="MAK6" s="69"/>
      <c r="MAL6" s="69"/>
      <c r="MAM6" s="69"/>
      <c r="MAN6" s="69"/>
      <c r="MAO6" s="69"/>
      <c r="MAP6" s="69"/>
      <c r="MAQ6" s="69"/>
      <c r="MAR6" s="69"/>
      <c r="MAS6" s="69"/>
      <c r="MAT6" s="69"/>
      <c r="MAU6" s="69"/>
      <c r="MAV6" s="69"/>
      <c r="MAW6" s="69"/>
      <c r="MAX6" s="69"/>
      <c r="MAY6" s="69"/>
      <c r="MAZ6" s="69"/>
      <c r="MBA6" s="69"/>
      <c r="MBB6" s="69"/>
      <c r="MBC6" s="69"/>
      <c r="MBD6" s="69"/>
      <c r="MBE6" s="69"/>
      <c r="MBF6" s="69"/>
      <c r="MBG6" s="69"/>
      <c r="MBH6" s="69"/>
      <c r="MBI6" s="69"/>
      <c r="MBJ6" s="69"/>
      <c r="MBK6" s="69"/>
      <c r="MBL6" s="69"/>
      <c r="MBM6" s="69"/>
      <c r="MBN6" s="69"/>
      <c r="MBO6" s="69"/>
      <c r="MBP6" s="69"/>
      <c r="MBQ6" s="69"/>
      <c r="MBR6" s="69"/>
      <c r="MBS6" s="69"/>
      <c r="MBT6" s="69"/>
      <c r="MBU6" s="69"/>
      <c r="MBV6" s="69"/>
      <c r="MBW6" s="69"/>
      <c r="MBX6" s="69"/>
      <c r="MBY6" s="69"/>
      <c r="MBZ6" s="69"/>
      <c r="MCA6" s="69"/>
      <c r="MCB6" s="69"/>
      <c r="MCC6" s="69"/>
      <c r="MCD6" s="69"/>
      <c r="MCE6" s="69"/>
      <c r="MCF6" s="69"/>
      <c r="MCG6" s="69"/>
      <c r="MCH6" s="69"/>
      <c r="MCI6" s="69"/>
      <c r="MCJ6" s="69"/>
      <c r="MCK6" s="69"/>
      <c r="MCL6" s="69"/>
      <c r="MCM6" s="69"/>
      <c r="MCN6" s="69"/>
      <c r="MCO6" s="69"/>
      <c r="MCP6" s="69"/>
      <c r="MCQ6" s="69"/>
      <c r="MCR6" s="69"/>
      <c r="MCS6" s="69"/>
      <c r="MCT6" s="69"/>
      <c r="MCU6" s="69"/>
      <c r="MCV6" s="69"/>
      <c r="MCW6" s="69"/>
      <c r="MCX6" s="69"/>
      <c r="MCY6" s="69"/>
      <c r="MCZ6" s="69"/>
      <c r="MDA6" s="69"/>
      <c r="MDB6" s="69"/>
      <c r="MDC6" s="69"/>
      <c r="MDD6" s="69"/>
      <c r="MDE6" s="69"/>
      <c r="MDF6" s="69"/>
      <c r="MDG6" s="69"/>
      <c r="MDH6" s="69"/>
      <c r="MDI6" s="69"/>
      <c r="MDJ6" s="69"/>
      <c r="MDK6" s="69"/>
      <c r="MDL6" s="69"/>
      <c r="MDM6" s="69"/>
      <c r="MDN6" s="69"/>
      <c r="MDO6" s="69"/>
      <c r="MDP6" s="69"/>
      <c r="MDQ6" s="69"/>
      <c r="MDR6" s="69"/>
      <c r="MDS6" s="69"/>
      <c r="MDT6" s="69"/>
      <c r="MDU6" s="69"/>
      <c r="MDV6" s="69"/>
      <c r="MDW6" s="69"/>
      <c r="MDX6" s="69"/>
      <c r="MDY6" s="69"/>
      <c r="MDZ6" s="69"/>
      <c r="MEA6" s="69"/>
      <c r="MEB6" s="69"/>
      <c r="MEC6" s="69"/>
      <c r="MED6" s="69"/>
      <c r="MEE6" s="69"/>
      <c r="MEF6" s="69"/>
      <c r="MEG6" s="69"/>
      <c r="MEH6" s="69"/>
      <c r="MEI6" s="69"/>
      <c r="MEJ6" s="69"/>
      <c r="MEK6" s="69"/>
      <c r="MEL6" s="69"/>
      <c r="MEM6" s="69"/>
      <c r="MEN6" s="69"/>
      <c r="MEO6" s="69"/>
      <c r="MEP6" s="69"/>
      <c r="MEQ6" s="69"/>
      <c r="MER6" s="69"/>
      <c r="MES6" s="69"/>
      <c r="MET6" s="69"/>
      <c r="MEU6" s="69"/>
      <c r="MEV6" s="69"/>
      <c r="MEW6" s="69"/>
      <c r="MEX6" s="69"/>
      <c r="MEY6" s="69"/>
      <c r="MEZ6" s="69"/>
      <c r="MFA6" s="69"/>
      <c r="MFB6" s="69"/>
      <c r="MFC6" s="69"/>
      <c r="MFD6" s="69"/>
      <c r="MFE6" s="69"/>
      <c r="MFF6" s="69"/>
      <c r="MFG6" s="69"/>
      <c r="MFH6" s="69"/>
      <c r="MFI6" s="69"/>
      <c r="MFJ6" s="69"/>
      <c r="MFK6" s="69"/>
      <c r="MFL6" s="69"/>
      <c r="MFM6" s="69"/>
      <c r="MFN6" s="69"/>
      <c r="MFO6" s="69"/>
      <c r="MFP6" s="69"/>
      <c r="MFQ6" s="69"/>
      <c r="MFR6" s="69"/>
      <c r="MFS6" s="69"/>
      <c r="MFT6" s="69"/>
      <c r="MFU6" s="69"/>
      <c r="MFV6" s="69"/>
      <c r="MFW6" s="69"/>
      <c r="MFX6" s="69"/>
      <c r="MFY6" s="69"/>
      <c r="MFZ6" s="69"/>
      <c r="MGA6" s="69"/>
      <c r="MGB6" s="69"/>
      <c r="MGC6" s="69"/>
      <c r="MGD6" s="69"/>
      <c r="MGE6" s="69"/>
      <c r="MGF6" s="69"/>
      <c r="MGG6" s="69"/>
      <c r="MGH6" s="69"/>
      <c r="MGI6" s="69"/>
      <c r="MGJ6" s="69"/>
      <c r="MGK6" s="69"/>
      <c r="MGL6" s="69"/>
      <c r="MGM6" s="69"/>
      <c r="MGN6" s="69"/>
      <c r="MGO6" s="69"/>
      <c r="MGP6" s="69"/>
      <c r="MGQ6" s="69"/>
      <c r="MGR6" s="69"/>
      <c r="MGS6" s="69"/>
      <c r="MGT6" s="69"/>
      <c r="MGU6" s="69"/>
      <c r="MGV6" s="69"/>
      <c r="MGW6" s="69"/>
      <c r="MGX6" s="69"/>
      <c r="MGY6" s="69"/>
      <c r="MGZ6" s="69"/>
      <c r="MHA6" s="69"/>
      <c r="MHB6" s="69"/>
      <c r="MHC6" s="69"/>
      <c r="MHD6" s="69"/>
      <c r="MHE6" s="69"/>
      <c r="MHF6" s="69"/>
      <c r="MHG6" s="69"/>
      <c r="MHH6" s="69"/>
      <c r="MHI6" s="69"/>
      <c r="MHJ6" s="69"/>
      <c r="MHK6" s="69"/>
      <c r="MHL6" s="69"/>
      <c r="MHM6" s="69"/>
      <c r="MHN6" s="69"/>
      <c r="MHO6" s="69"/>
      <c r="MHP6" s="69"/>
      <c r="MHQ6" s="69"/>
      <c r="MHR6" s="69"/>
      <c r="MHS6" s="69"/>
      <c r="MHT6" s="69"/>
      <c r="MHU6" s="69"/>
      <c r="MHV6" s="69"/>
      <c r="MHW6" s="69"/>
      <c r="MHX6" s="69"/>
      <c r="MHY6" s="69"/>
      <c r="MHZ6" s="69"/>
      <c r="MIA6" s="69"/>
      <c r="MIB6" s="69"/>
      <c r="MIC6" s="69"/>
      <c r="MID6" s="69"/>
      <c r="MIE6" s="69"/>
      <c r="MIF6" s="69"/>
      <c r="MIG6" s="69"/>
      <c r="MIH6" s="69"/>
      <c r="MII6" s="69"/>
      <c r="MIJ6" s="69"/>
      <c r="MIK6" s="69"/>
      <c r="MIL6" s="69"/>
      <c r="MIM6" s="69"/>
      <c r="MIN6" s="69"/>
      <c r="MIO6" s="69"/>
      <c r="MIP6" s="69"/>
      <c r="MIQ6" s="69"/>
      <c r="MIR6" s="69"/>
      <c r="MIS6" s="69"/>
      <c r="MIT6" s="69"/>
      <c r="MIU6" s="69"/>
      <c r="MIV6" s="69"/>
      <c r="MIW6" s="69"/>
      <c r="MIX6" s="69"/>
      <c r="MIY6" s="69"/>
      <c r="MIZ6" s="69"/>
      <c r="MJA6" s="69"/>
      <c r="MJB6" s="69"/>
      <c r="MJC6" s="69"/>
      <c r="MJD6" s="69"/>
      <c r="MJE6" s="69"/>
      <c r="MJF6" s="69"/>
      <c r="MJG6" s="69"/>
      <c r="MJH6" s="69"/>
      <c r="MJI6" s="69"/>
      <c r="MJJ6" s="69"/>
      <c r="MJK6" s="69"/>
      <c r="MJL6" s="69"/>
      <c r="MJM6" s="69"/>
      <c r="MJN6" s="69"/>
      <c r="MJO6" s="69"/>
      <c r="MJP6" s="69"/>
      <c r="MJQ6" s="69"/>
      <c r="MJR6" s="69"/>
      <c r="MJS6" s="69"/>
      <c r="MJT6" s="69"/>
      <c r="MJU6" s="69"/>
      <c r="MJV6" s="69"/>
      <c r="MJW6" s="69"/>
      <c r="MJX6" s="69"/>
      <c r="MJY6" s="69"/>
      <c r="MJZ6" s="69"/>
      <c r="MKA6" s="69"/>
      <c r="MKB6" s="69"/>
      <c r="MKC6" s="69"/>
      <c r="MKD6" s="69"/>
      <c r="MKE6" s="69"/>
      <c r="MKF6" s="69"/>
      <c r="MKG6" s="69"/>
      <c r="MKH6" s="69"/>
      <c r="MKI6" s="69"/>
      <c r="MKJ6" s="69"/>
      <c r="MKK6" s="69"/>
      <c r="MKL6" s="69"/>
      <c r="MKM6" s="69"/>
      <c r="MKN6" s="69"/>
      <c r="MKO6" s="69"/>
      <c r="MKP6" s="69"/>
      <c r="MKQ6" s="69"/>
      <c r="MKR6" s="69"/>
      <c r="MKS6" s="69"/>
      <c r="MKT6" s="69"/>
      <c r="MKU6" s="69"/>
      <c r="MKV6" s="69"/>
      <c r="MKW6" s="69"/>
      <c r="MKX6" s="69"/>
      <c r="MKY6" s="69"/>
      <c r="MKZ6" s="69"/>
      <c r="MLA6" s="69"/>
      <c r="MLB6" s="69"/>
      <c r="MLC6" s="69"/>
      <c r="MLD6" s="69"/>
      <c r="MLE6" s="69"/>
      <c r="MLF6" s="69"/>
      <c r="MLG6" s="69"/>
      <c r="MLH6" s="69"/>
      <c r="MLI6" s="69"/>
      <c r="MLJ6" s="69"/>
      <c r="MLK6" s="69"/>
      <c r="MLL6" s="69"/>
      <c r="MLM6" s="69"/>
      <c r="MLN6" s="69"/>
      <c r="MLO6" s="69"/>
      <c r="MLP6" s="69"/>
      <c r="MLQ6" s="69"/>
      <c r="MLR6" s="69"/>
      <c r="MLS6" s="69"/>
      <c r="MLT6" s="69"/>
      <c r="MLU6" s="69"/>
      <c r="MLV6" s="69"/>
      <c r="MLW6" s="69"/>
      <c r="MLX6" s="69"/>
      <c r="MLY6" s="69"/>
      <c r="MLZ6" s="69"/>
      <c r="MMA6" s="69"/>
      <c r="MMB6" s="69"/>
      <c r="MMC6" s="69"/>
      <c r="MMD6" s="69"/>
      <c r="MME6" s="69"/>
      <c r="MMF6" s="69"/>
      <c r="MMG6" s="69"/>
      <c r="MMH6" s="69"/>
      <c r="MMI6" s="69"/>
      <c r="MMJ6" s="69"/>
      <c r="MMK6" s="69"/>
      <c r="MML6" s="69"/>
      <c r="MMM6" s="69"/>
      <c r="MMN6" s="69"/>
      <c r="MMO6" s="69"/>
      <c r="MMP6" s="69"/>
      <c r="MMQ6" s="69"/>
      <c r="MMR6" s="69"/>
      <c r="MMS6" s="69"/>
      <c r="MMT6" s="69"/>
      <c r="MMU6" s="69"/>
      <c r="MMV6" s="69"/>
      <c r="MMW6" s="69"/>
      <c r="MMX6" s="69"/>
      <c r="MMY6" s="69"/>
      <c r="MMZ6" s="69"/>
      <c r="MNA6" s="69"/>
      <c r="MNB6" s="69"/>
      <c r="MNC6" s="69"/>
      <c r="MND6" s="69"/>
      <c r="MNE6" s="69"/>
      <c r="MNF6" s="69"/>
      <c r="MNG6" s="69"/>
      <c r="MNH6" s="69"/>
      <c r="MNI6" s="69"/>
      <c r="MNJ6" s="69"/>
      <c r="MNK6" s="69"/>
      <c r="MNL6" s="69"/>
      <c r="MNM6" s="69"/>
      <c r="MNN6" s="69"/>
      <c r="MNO6" s="69"/>
      <c r="MNP6" s="69"/>
      <c r="MNQ6" s="69"/>
      <c r="MNR6" s="69"/>
      <c r="MNS6" s="69"/>
      <c r="MNT6" s="69"/>
      <c r="MNU6" s="69"/>
      <c r="MNV6" s="69"/>
      <c r="MNW6" s="69"/>
      <c r="MNX6" s="69"/>
      <c r="MNY6" s="69"/>
      <c r="MNZ6" s="69"/>
      <c r="MOA6" s="69"/>
      <c r="MOB6" s="69"/>
      <c r="MOC6" s="69"/>
      <c r="MOD6" s="69"/>
      <c r="MOE6" s="69"/>
      <c r="MOF6" s="69"/>
      <c r="MOG6" s="69"/>
      <c r="MOH6" s="69"/>
      <c r="MOI6" s="69"/>
      <c r="MOJ6" s="69"/>
      <c r="MOK6" s="69"/>
      <c r="MOL6" s="69"/>
      <c r="MOM6" s="69"/>
      <c r="MON6" s="69"/>
      <c r="MOO6" s="69"/>
      <c r="MOP6" s="69"/>
      <c r="MOQ6" s="69"/>
      <c r="MOR6" s="69"/>
      <c r="MOS6" s="69"/>
      <c r="MOT6" s="69"/>
      <c r="MOU6" s="69"/>
      <c r="MOV6" s="69"/>
      <c r="MOW6" s="69"/>
      <c r="MOX6" s="69"/>
      <c r="MOY6" s="69"/>
      <c r="MOZ6" s="69"/>
      <c r="MPA6" s="69"/>
      <c r="MPB6" s="69"/>
      <c r="MPC6" s="69"/>
      <c r="MPD6" s="69"/>
      <c r="MPE6" s="69"/>
      <c r="MPF6" s="69"/>
      <c r="MPG6" s="69"/>
      <c r="MPH6" s="69"/>
      <c r="MPI6" s="69"/>
      <c r="MPJ6" s="69"/>
      <c r="MPK6" s="69"/>
      <c r="MPL6" s="69"/>
      <c r="MPM6" s="69"/>
      <c r="MPN6" s="69"/>
      <c r="MPO6" s="69"/>
      <c r="MPP6" s="69"/>
      <c r="MPQ6" s="69"/>
      <c r="MPR6" s="69"/>
      <c r="MPS6" s="69"/>
      <c r="MPT6" s="69"/>
      <c r="MPU6" s="69"/>
      <c r="MPV6" s="69"/>
      <c r="MPW6" s="69"/>
      <c r="MPX6" s="69"/>
      <c r="MPY6" s="69"/>
      <c r="MPZ6" s="69"/>
      <c r="MQA6" s="69"/>
      <c r="MQB6" s="69"/>
      <c r="MQC6" s="69"/>
      <c r="MQD6" s="69"/>
      <c r="MQE6" s="69"/>
      <c r="MQF6" s="69"/>
      <c r="MQG6" s="69"/>
      <c r="MQH6" s="69"/>
      <c r="MQI6" s="69"/>
      <c r="MQJ6" s="69"/>
      <c r="MQK6" s="69"/>
      <c r="MQL6" s="69"/>
      <c r="MQM6" s="69"/>
      <c r="MQN6" s="69"/>
      <c r="MQO6" s="69"/>
      <c r="MQP6" s="69"/>
      <c r="MQQ6" s="69"/>
      <c r="MQR6" s="69"/>
      <c r="MQS6" s="69"/>
      <c r="MQT6" s="69"/>
      <c r="MQU6" s="69"/>
      <c r="MQV6" s="69"/>
      <c r="MQW6" s="69"/>
      <c r="MQX6" s="69"/>
      <c r="MQY6" s="69"/>
      <c r="MQZ6" s="69"/>
      <c r="MRA6" s="69"/>
      <c r="MRB6" s="69"/>
      <c r="MRC6" s="69"/>
      <c r="MRD6" s="69"/>
      <c r="MRE6" s="69"/>
      <c r="MRF6" s="69"/>
      <c r="MRG6" s="69"/>
      <c r="MRH6" s="69"/>
      <c r="MRI6" s="69"/>
      <c r="MRJ6" s="69"/>
      <c r="MRK6" s="69"/>
      <c r="MRL6" s="69"/>
      <c r="MRM6" s="69"/>
      <c r="MRN6" s="69"/>
      <c r="MRO6" s="69"/>
      <c r="MRP6" s="69"/>
      <c r="MRQ6" s="69"/>
      <c r="MRR6" s="69"/>
      <c r="MRS6" s="69"/>
      <c r="MRT6" s="69"/>
      <c r="MRU6" s="69"/>
      <c r="MRV6" s="69"/>
      <c r="MRW6" s="69"/>
      <c r="MRX6" s="69"/>
      <c r="MRY6" s="69"/>
      <c r="MRZ6" s="69"/>
      <c r="MSA6" s="69"/>
      <c r="MSB6" s="69"/>
      <c r="MSC6" s="69"/>
      <c r="MSD6" s="69"/>
      <c r="MSE6" s="69"/>
      <c r="MSF6" s="69"/>
      <c r="MSG6" s="69"/>
      <c r="MSH6" s="69"/>
      <c r="MSI6" s="69"/>
      <c r="MSJ6" s="69"/>
      <c r="MSK6" s="69"/>
      <c r="MSL6" s="69"/>
      <c r="MSM6" s="69"/>
      <c r="MSN6" s="69"/>
      <c r="MSO6" s="69"/>
      <c r="MSP6" s="69"/>
      <c r="MSQ6" s="69"/>
      <c r="MSR6" s="69"/>
      <c r="MSS6" s="69"/>
      <c r="MST6" s="69"/>
      <c r="MSU6" s="69"/>
      <c r="MSV6" s="69"/>
      <c r="MSW6" s="69"/>
      <c r="MSX6" s="69"/>
      <c r="MSY6" s="69"/>
      <c r="MSZ6" s="69"/>
      <c r="MTA6" s="69"/>
      <c r="MTB6" s="69"/>
      <c r="MTC6" s="69"/>
      <c r="MTD6" s="69"/>
      <c r="MTE6" s="69"/>
      <c r="MTF6" s="69"/>
      <c r="MTG6" s="69"/>
      <c r="MTH6" s="69"/>
      <c r="MTI6" s="69"/>
      <c r="MTJ6" s="69"/>
      <c r="MTK6" s="69"/>
      <c r="MTL6" s="69"/>
      <c r="MTM6" s="69"/>
      <c r="MTN6" s="69"/>
      <c r="MTO6" s="69"/>
      <c r="MTP6" s="69"/>
      <c r="MTQ6" s="69"/>
      <c r="MTR6" s="69"/>
      <c r="MTS6" s="69"/>
      <c r="MTT6" s="69"/>
      <c r="MTU6" s="69"/>
      <c r="MTV6" s="69"/>
      <c r="MTW6" s="69"/>
      <c r="MTX6" s="69"/>
      <c r="MTY6" s="69"/>
      <c r="MTZ6" s="69"/>
      <c r="MUA6" s="69"/>
      <c r="MUB6" s="69"/>
      <c r="MUC6" s="69"/>
      <c r="MUD6" s="69"/>
      <c r="MUE6" s="69"/>
      <c r="MUF6" s="69"/>
      <c r="MUG6" s="69"/>
      <c r="MUH6" s="69"/>
      <c r="MUI6" s="69"/>
      <c r="MUJ6" s="69"/>
      <c r="MUK6" s="69"/>
      <c r="MUL6" s="69"/>
      <c r="MUM6" s="69"/>
      <c r="MUN6" s="69"/>
      <c r="MUO6" s="69"/>
      <c r="MUP6" s="69"/>
      <c r="MUQ6" s="69"/>
      <c r="MUR6" s="69"/>
      <c r="MUS6" s="69"/>
      <c r="MUT6" s="69"/>
      <c r="MUU6" s="69"/>
      <c r="MUV6" s="69"/>
      <c r="MUW6" s="69"/>
      <c r="MUX6" s="69"/>
      <c r="MUY6" s="69"/>
      <c r="MUZ6" s="69"/>
      <c r="MVA6" s="69"/>
      <c r="MVB6" s="69"/>
      <c r="MVC6" s="69"/>
      <c r="MVD6" s="69"/>
      <c r="MVE6" s="69"/>
      <c r="MVF6" s="69"/>
      <c r="MVG6" s="69"/>
      <c r="MVH6" s="69"/>
      <c r="MVI6" s="69"/>
      <c r="MVJ6" s="69"/>
      <c r="MVK6" s="69"/>
      <c r="MVL6" s="69"/>
      <c r="MVM6" s="69"/>
      <c r="MVN6" s="69"/>
      <c r="MVO6" s="69"/>
      <c r="MVP6" s="69"/>
      <c r="MVQ6" s="69"/>
      <c r="MVR6" s="69"/>
      <c r="MVS6" s="69"/>
      <c r="MVT6" s="69"/>
      <c r="MVU6" s="69"/>
      <c r="MVV6" s="69"/>
      <c r="MVW6" s="69"/>
      <c r="MVX6" s="69"/>
      <c r="MVY6" s="69"/>
      <c r="MVZ6" s="69"/>
      <c r="MWA6" s="69"/>
      <c r="MWB6" s="69"/>
      <c r="MWC6" s="69"/>
      <c r="MWD6" s="69"/>
      <c r="MWE6" s="69"/>
      <c r="MWF6" s="69"/>
      <c r="MWG6" s="69"/>
      <c r="MWH6" s="69"/>
      <c r="MWI6" s="69"/>
      <c r="MWJ6" s="69"/>
      <c r="MWK6" s="69"/>
      <c r="MWL6" s="69"/>
      <c r="MWM6" s="69"/>
      <c r="MWN6" s="69"/>
      <c r="MWO6" s="69"/>
      <c r="MWP6" s="69"/>
      <c r="MWQ6" s="69"/>
      <c r="MWR6" s="69"/>
      <c r="MWS6" s="69"/>
      <c r="MWT6" s="69"/>
      <c r="MWU6" s="69"/>
      <c r="MWV6" s="69"/>
      <c r="MWW6" s="69"/>
      <c r="MWX6" s="69"/>
      <c r="MWY6" s="69"/>
      <c r="MWZ6" s="69"/>
      <c r="MXA6" s="69"/>
      <c r="MXB6" s="69"/>
      <c r="MXC6" s="69"/>
      <c r="MXD6" s="69"/>
      <c r="MXE6" s="69"/>
      <c r="MXF6" s="69"/>
      <c r="MXG6" s="69"/>
      <c r="MXH6" s="69"/>
      <c r="MXI6" s="69"/>
      <c r="MXJ6" s="69"/>
      <c r="MXK6" s="69"/>
      <c r="MXL6" s="69"/>
      <c r="MXM6" s="69"/>
      <c r="MXN6" s="69"/>
      <c r="MXO6" s="69"/>
      <c r="MXP6" s="69"/>
      <c r="MXQ6" s="69"/>
      <c r="MXR6" s="69"/>
      <c r="MXS6" s="69"/>
      <c r="MXT6" s="69"/>
      <c r="MXU6" s="69"/>
      <c r="MXV6" s="69"/>
      <c r="MXW6" s="69"/>
      <c r="MXX6" s="69"/>
      <c r="MXY6" s="69"/>
      <c r="MXZ6" s="69"/>
      <c r="MYA6" s="69"/>
      <c r="MYB6" s="69"/>
      <c r="MYC6" s="69"/>
      <c r="MYD6" s="69"/>
      <c r="MYE6" s="69"/>
      <c r="MYF6" s="69"/>
      <c r="MYG6" s="69"/>
      <c r="MYH6" s="69"/>
      <c r="MYI6" s="69"/>
      <c r="MYJ6" s="69"/>
      <c r="MYK6" s="69"/>
      <c r="MYL6" s="69"/>
      <c r="MYM6" s="69"/>
      <c r="MYN6" s="69"/>
      <c r="MYO6" s="69"/>
      <c r="MYP6" s="69"/>
      <c r="MYQ6" s="69"/>
      <c r="MYR6" s="69"/>
      <c r="MYS6" s="69"/>
      <c r="MYT6" s="69"/>
      <c r="MYU6" s="69"/>
      <c r="MYV6" s="69"/>
      <c r="MYW6" s="69"/>
      <c r="MYX6" s="69"/>
      <c r="MYY6" s="69"/>
      <c r="MYZ6" s="69"/>
      <c r="MZA6" s="69"/>
      <c r="MZB6" s="69"/>
      <c r="MZC6" s="69"/>
      <c r="MZD6" s="69"/>
      <c r="MZE6" s="69"/>
      <c r="MZF6" s="69"/>
      <c r="MZG6" s="69"/>
      <c r="MZH6" s="69"/>
      <c r="MZI6" s="69"/>
      <c r="MZJ6" s="69"/>
      <c r="MZK6" s="69"/>
      <c r="MZL6" s="69"/>
      <c r="MZM6" s="69"/>
      <c r="MZN6" s="69"/>
      <c r="MZO6" s="69"/>
      <c r="MZP6" s="69"/>
      <c r="MZQ6" s="69"/>
      <c r="MZR6" s="69"/>
      <c r="MZS6" s="69"/>
      <c r="MZT6" s="69"/>
      <c r="MZU6" s="69"/>
      <c r="MZV6" s="69"/>
      <c r="MZW6" s="69"/>
      <c r="MZX6" s="69"/>
      <c r="MZY6" s="69"/>
      <c r="MZZ6" s="69"/>
      <c r="NAA6" s="69"/>
      <c r="NAB6" s="69"/>
      <c r="NAC6" s="69"/>
      <c r="NAD6" s="69"/>
      <c r="NAE6" s="69"/>
      <c r="NAF6" s="69"/>
      <c r="NAG6" s="69"/>
      <c r="NAH6" s="69"/>
      <c r="NAI6" s="69"/>
      <c r="NAJ6" s="69"/>
      <c r="NAK6" s="69"/>
      <c r="NAL6" s="69"/>
      <c r="NAM6" s="69"/>
      <c r="NAN6" s="69"/>
      <c r="NAO6" s="69"/>
      <c r="NAP6" s="69"/>
      <c r="NAQ6" s="69"/>
      <c r="NAR6" s="69"/>
      <c r="NAS6" s="69"/>
      <c r="NAT6" s="69"/>
      <c r="NAU6" s="69"/>
      <c r="NAV6" s="69"/>
      <c r="NAW6" s="69"/>
      <c r="NAX6" s="69"/>
      <c r="NAY6" s="69"/>
      <c r="NAZ6" s="69"/>
      <c r="NBA6" s="69"/>
      <c r="NBB6" s="69"/>
      <c r="NBC6" s="69"/>
      <c r="NBD6" s="69"/>
      <c r="NBE6" s="69"/>
      <c r="NBF6" s="69"/>
      <c r="NBG6" s="69"/>
      <c r="NBH6" s="69"/>
      <c r="NBI6" s="69"/>
      <c r="NBJ6" s="69"/>
      <c r="NBK6" s="69"/>
      <c r="NBL6" s="69"/>
      <c r="NBM6" s="69"/>
      <c r="NBN6" s="69"/>
      <c r="NBO6" s="69"/>
      <c r="NBP6" s="69"/>
      <c r="NBQ6" s="69"/>
      <c r="NBR6" s="69"/>
      <c r="NBS6" s="69"/>
      <c r="NBT6" s="69"/>
      <c r="NBU6" s="69"/>
      <c r="NBV6" s="69"/>
      <c r="NBW6" s="69"/>
      <c r="NBX6" s="69"/>
      <c r="NBY6" s="69"/>
      <c r="NBZ6" s="69"/>
      <c r="NCA6" s="69"/>
      <c r="NCB6" s="69"/>
      <c r="NCC6" s="69"/>
      <c r="NCD6" s="69"/>
      <c r="NCE6" s="69"/>
      <c r="NCF6" s="69"/>
      <c r="NCG6" s="69"/>
      <c r="NCH6" s="69"/>
      <c r="NCI6" s="69"/>
      <c r="NCJ6" s="69"/>
      <c r="NCK6" s="69"/>
      <c r="NCL6" s="69"/>
      <c r="NCM6" s="69"/>
      <c r="NCN6" s="69"/>
      <c r="NCO6" s="69"/>
      <c r="NCP6" s="69"/>
      <c r="NCQ6" s="69"/>
      <c r="NCR6" s="69"/>
      <c r="NCS6" s="69"/>
      <c r="NCT6" s="69"/>
      <c r="NCU6" s="69"/>
      <c r="NCV6" s="69"/>
      <c r="NCW6" s="69"/>
      <c r="NCX6" s="69"/>
      <c r="NCY6" s="69"/>
      <c r="NCZ6" s="69"/>
      <c r="NDA6" s="69"/>
      <c r="NDB6" s="69"/>
      <c r="NDC6" s="69"/>
      <c r="NDD6" s="69"/>
      <c r="NDE6" s="69"/>
      <c r="NDF6" s="69"/>
      <c r="NDG6" s="69"/>
      <c r="NDH6" s="69"/>
      <c r="NDI6" s="69"/>
      <c r="NDJ6" s="69"/>
      <c r="NDK6" s="69"/>
      <c r="NDL6" s="69"/>
      <c r="NDM6" s="69"/>
      <c r="NDN6" s="69"/>
      <c r="NDO6" s="69"/>
      <c r="NDP6" s="69"/>
      <c r="NDQ6" s="69"/>
      <c r="NDR6" s="69"/>
      <c r="NDS6" s="69"/>
      <c r="NDT6" s="69"/>
      <c r="NDU6" s="69"/>
      <c r="NDV6" s="69"/>
      <c r="NDW6" s="69"/>
      <c r="NDX6" s="69"/>
      <c r="NDY6" s="69"/>
      <c r="NDZ6" s="69"/>
      <c r="NEA6" s="69"/>
      <c r="NEB6" s="69"/>
      <c r="NEC6" s="69"/>
      <c r="NED6" s="69"/>
      <c r="NEE6" s="69"/>
      <c r="NEF6" s="69"/>
      <c r="NEG6" s="69"/>
      <c r="NEH6" s="69"/>
      <c r="NEI6" s="69"/>
      <c r="NEJ6" s="69"/>
      <c r="NEK6" s="69"/>
      <c r="NEL6" s="69"/>
      <c r="NEM6" s="69"/>
      <c r="NEN6" s="69"/>
      <c r="NEO6" s="69"/>
      <c r="NEP6" s="69"/>
      <c r="NEQ6" s="69"/>
      <c r="NER6" s="69"/>
      <c r="NES6" s="69"/>
      <c r="NET6" s="69"/>
      <c r="NEU6" s="69"/>
      <c r="NEV6" s="69"/>
      <c r="NEW6" s="69"/>
      <c r="NEX6" s="69"/>
      <c r="NEY6" s="69"/>
      <c r="NEZ6" s="69"/>
      <c r="NFA6" s="69"/>
      <c r="NFB6" s="69"/>
      <c r="NFC6" s="69"/>
      <c r="NFD6" s="69"/>
      <c r="NFE6" s="69"/>
      <c r="NFF6" s="69"/>
      <c r="NFG6" s="69"/>
      <c r="NFH6" s="69"/>
      <c r="NFI6" s="69"/>
      <c r="NFJ6" s="69"/>
      <c r="NFK6" s="69"/>
      <c r="NFL6" s="69"/>
      <c r="NFM6" s="69"/>
      <c r="NFN6" s="69"/>
      <c r="NFO6" s="69"/>
      <c r="NFP6" s="69"/>
      <c r="NFQ6" s="69"/>
      <c r="NFR6" s="69"/>
      <c r="NFS6" s="69"/>
      <c r="NFT6" s="69"/>
      <c r="NFU6" s="69"/>
      <c r="NFV6" s="69"/>
      <c r="NFW6" s="69"/>
      <c r="NFX6" s="69"/>
      <c r="NFY6" s="69"/>
      <c r="NFZ6" s="69"/>
      <c r="NGA6" s="69"/>
      <c r="NGB6" s="69"/>
      <c r="NGC6" s="69"/>
      <c r="NGD6" s="69"/>
      <c r="NGE6" s="69"/>
      <c r="NGF6" s="69"/>
      <c r="NGG6" s="69"/>
      <c r="NGH6" s="69"/>
      <c r="NGI6" s="69"/>
      <c r="NGJ6" s="69"/>
      <c r="NGK6" s="69"/>
      <c r="NGL6" s="69"/>
      <c r="NGM6" s="69"/>
      <c r="NGN6" s="69"/>
      <c r="NGO6" s="69"/>
      <c r="NGP6" s="69"/>
      <c r="NGQ6" s="69"/>
      <c r="NGR6" s="69"/>
      <c r="NGS6" s="69"/>
      <c r="NGT6" s="69"/>
      <c r="NGU6" s="69"/>
      <c r="NGV6" s="69"/>
      <c r="NGW6" s="69"/>
      <c r="NGX6" s="69"/>
      <c r="NGY6" s="69"/>
      <c r="NGZ6" s="69"/>
      <c r="NHA6" s="69"/>
      <c r="NHB6" s="69"/>
      <c r="NHC6" s="69"/>
      <c r="NHD6" s="69"/>
      <c r="NHE6" s="69"/>
      <c r="NHF6" s="69"/>
      <c r="NHG6" s="69"/>
      <c r="NHH6" s="69"/>
      <c r="NHI6" s="69"/>
      <c r="NHJ6" s="69"/>
      <c r="NHK6" s="69"/>
      <c r="NHL6" s="69"/>
      <c r="NHM6" s="69"/>
      <c r="NHN6" s="69"/>
      <c r="NHO6" s="69"/>
      <c r="NHP6" s="69"/>
      <c r="NHQ6" s="69"/>
      <c r="NHR6" s="69"/>
      <c r="NHS6" s="69"/>
      <c r="NHT6" s="69"/>
      <c r="NHU6" s="69"/>
      <c r="NHV6" s="69"/>
      <c r="NHW6" s="69"/>
      <c r="NHX6" s="69"/>
      <c r="NHY6" s="69"/>
      <c r="NHZ6" s="69"/>
      <c r="NIA6" s="69"/>
      <c r="NIB6" s="69"/>
      <c r="NIC6" s="69"/>
      <c r="NID6" s="69"/>
      <c r="NIE6" s="69"/>
      <c r="NIF6" s="69"/>
      <c r="NIG6" s="69"/>
      <c r="NIH6" s="69"/>
      <c r="NII6" s="69"/>
      <c r="NIJ6" s="69"/>
      <c r="NIK6" s="69"/>
      <c r="NIL6" s="69"/>
      <c r="NIM6" s="69"/>
      <c r="NIN6" s="69"/>
      <c r="NIO6" s="69"/>
      <c r="NIP6" s="69"/>
      <c r="NIQ6" s="69"/>
      <c r="NIR6" s="69"/>
      <c r="NIS6" s="69"/>
      <c r="NIT6" s="69"/>
      <c r="NIU6" s="69"/>
      <c r="NIV6" s="69"/>
      <c r="NIW6" s="69"/>
      <c r="NIX6" s="69"/>
      <c r="NIY6" s="69"/>
      <c r="NIZ6" s="69"/>
      <c r="NJA6" s="69"/>
      <c r="NJB6" s="69"/>
      <c r="NJC6" s="69"/>
      <c r="NJD6" s="69"/>
      <c r="NJE6" s="69"/>
      <c r="NJF6" s="69"/>
      <c r="NJG6" s="69"/>
      <c r="NJH6" s="69"/>
      <c r="NJI6" s="69"/>
      <c r="NJJ6" s="69"/>
      <c r="NJK6" s="69"/>
      <c r="NJL6" s="69"/>
      <c r="NJM6" s="69"/>
      <c r="NJN6" s="69"/>
      <c r="NJO6" s="69"/>
      <c r="NJP6" s="69"/>
      <c r="NJQ6" s="69"/>
      <c r="NJR6" s="69"/>
      <c r="NJS6" s="69"/>
      <c r="NJT6" s="69"/>
      <c r="NJU6" s="69"/>
      <c r="NJV6" s="69"/>
      <c r="NJW6" s="69"/>
      <c r="NJX6" s="69"/>
      <c r="NJY6" s="69"/>
      <c r="NJZ6" s="69"/>
      <c r="NKA6" s="69"/>
      <c r="NKB6" s="69"/>
      <c r="NKC6" s="69"/>
      <c r="NKD6" s="69"/>
      <c r="NKE6" s="69"/>
      <c r="NKF6" s="69"/>
      <c r="NKG6" s="69"/>
      <c r="NKH6" s="69"/>
      <c r="NKI6" s="69"/>
      <c r="NKJ6" s="69"/>
      <c r="NKK6" s="69"/>
      <c r="NKL6" s="69"/>
      <c r="NKM6" s="69"/>
      <c r="NKN6" s="69"/>
      <c r="NKO6" s="69"/>
      <c r="NKP6" s="69"/>
      <c r="NKQ6" s="69"/>
      <c r="NKR6" s="69"/>
      <c r="NKS6" s="69"/>
      <c r="NKT6" s="69"/>
      <c r="NKU6" s="69"/>
      <c r="NKV6" s="69"/>
      <c r="NKW6" s="69"/>
      <c r="NKX6" s="69"/>
      <c r="NKY6" s="69"/>
      <c r="NKZ6" s="69"/>
      <c r="NLA6" s="69"/>
      <c r="NLB6" s="69"/>
      <c r="NLC6" s="69"/>
      <c r="NLD6" s="69"/>
      <c r="NLE6" s="69"/>
      <c r="NLF6" s="69"/>
      <c r="NLG6" s="69"/>
      <c r="NLH6" s="69"/>
      <c r="NLI6" s="69"/>
      <c r="NLJ6" s="69"/>
      <c r="NLK6" s="69"/>
      <c r="NLL6" s="69"/>
      <c r="NLM6" s="69"/>
      <c r="NLN6" s="69"/>
      <c r="NLO6" s="69"/>
      <c r="NLP6" s="69"/>
      <c r="NLQ6" s="69"/>
      <c r="NLR6" s="69"/>
      <c r="NLS6" s="69"/>
      <c r="NLT6" s="69"/>
      <c r="NLU6" s="69"/>
      <c r="NLV6" s="69"/>
      <c r="NLW6" s="69"/>
      <c r="NLX6" s="69"/>
      <c r="NLY6" s="69"/>
      <c r="NLZ6" s="69"/>
      <c r="NMA6" s="69"/>
      <c r="NMB6" s="69"/>
      <c r="NMC6" s="69"/>
      <c r="NMD6" s="69"/>
      <c r="NME6" s="69"/>
      <c r="NMF6" s="69"/>
      <c r="NMG6" s="69"/>
      <c r="NMH6" s="69"/>
      <c r="NMI6" s="69"/>
      <c r="NMJ6" s="69"/>
      <c r="NMK6" s="69"/>
      <c r="NML6" s="69"/>
      <c r="NMM6" s="69"/>
      <c r="NMN6" s="69"/>
      <c r="NMO6" s="69"/>
      <c r="NMP6" s="69"/>
      <c r="NMQ6" s="69"/>
      <c r="NMR6" s="69"/>
      <c r="NMS6" s="69"/>
      <c r="NMT6" s="69"/>
      <c r="NMU6" s="69"/>
      <c r="NMV6" s="69"/>
      <c r="NMW6" s="69"/>
      <c r="NMX6" s="69"/>
      <c r="NMY6" s="69"/>
      <c r="NMZ6" s="69"/>
      <c r="NNA6" s="69"/>
      <c r="NNB6" s="69"/>
      <c r="NNC6" s="69"/>
      <c r="NND6" s="69"/>
      <c r="NNE6" s="69"/>
      <c r="NNF6" s="69"/>
      <c r="NNG6" s="69"/>
      <c r="NNH6" s="69"/>
      <c r="NNI6" s="69"/>
      <c r="NNJ6" s="69"/>
      <c r="NNK6" s="69"/>
      <c r="NNL6" s="69"/>
      <c r="NNM6" s="69"/>
      <c r="NNN6" s="69"/>
      <c r="NNO6" s="69"/>
      <c r="NNP6" s="69"/>
      <c r="NNQ6" s="69"/>
      <c r="NNR6" s="69"/>
      <c r="NNS6" s="69"/>
      <c r="NNT6" s="69"/>
      <c r="NNU6" s="69"/>
      <c r="NNV6" s="69"/>
      <c r="NNW6" s="69"/>
      <c r="NNX6" s="69"/>
      <c r="NNY6" s="69"/>
      <c r="NNZ6" s="69"/>
      <c r="NOA6" s="69"/>
      <c r="NOB6" s="69"/>
      <c r="NOC6" s="69"/>
      <c r="NOD6" s="69"/>
      <c r="NOE6" s="69"/>
      <c r="NOF6" s="69"/>
      <c r="NOG6" s="69"/>
      <c r="NOH6" s="69"/>
      <c r="NOI6" s="69"/>
      <c r="NOJ6" s="69"/>
      <c r="NOK6" s="69"/>
      <c r="NOL6" s="69"/>
      <c r="NOM6" s="69"/>
      <c r="NON6" s="69"/>
      <c r="NOO6" s="69"/>
      <c r="NOP6" s="69"/>
      <c r="NOQ6" s="69"/>
      <c r="NOR6" s="69"/>
      <c r="NOS6" s="69"/>
      <c r="NOT6" s="69"/>
      <c r="NOU6" s="69"/>
      <c r="NOV6" s="69"/>
      <c r="NOW6" s="69"/>
      <c r="NOX6" s="69"/>
      <c r="NOY6" s="69"/>
      <c r="NOZ6" s="69"/>
      <c r="NPA6" s="69"/>
      <c r="NPB6" s="69"/>
      <c r="NPC6" s="69"/>
      <c r="NPD6" s="69"/>
      <c r="NPE6" s="69"/>
      <c r="NPF6" s="69"/>
      <c r="NPG6" s="69"/>
      <c r="NPH6" s="69"/>
      <c r="NPI6" s="69"/>
      <c r="NPJ6" s="69"/>
      <c r="NPK6" s="69"/>
      <c r="NPL6" s="69"/>
      <c r="NPM6" s="69"/>
      <c r="NPN6" s="69"/>
      <c r="NPO6" s="69"/>
      <c r="NPP6" s="69"/>
      <c r="NPQ6" s="69"/>
      <c r="NPR6" s="69"/>
      <c r="NPS6" s="69"/>
      <c r="NPT6" s="69"/>
      <c r="NPU6" s="69"/>
      <c r="NPV6" s="69"/>
      <c r="NPW6" s="69"/>
      <c r="NPX6" s="69"/>
      <c r="NPY6" s="69"/>
      <c r="NPZ6" s="69"/>
      <c r="NQA6" s="69"/>
      <c r="NQB6" s="69"/>
      <c r="NQC6" s="69"/>
      <c r="NQD6" s="69"/>
      <c r="NQE6" s="69"/>
      <c r="NQF6" s="69"/>
      <c r="NQG6" s="69"/>
      <c r="NQH6" s="69"/>
      <c r="NQI6" s="69"/>
      <c r="NQJ6" s="69"/>
      <c r="NQK6" s="69"/>
      <c r="NQL6" s="69"/>
      <c r="NQM6" s="69"/>
      <c r="NQN6" s="69"/>
      <c r="NQO6" s="69"/>
      <c r="NQP6" s="69"/>
      <c r="NQQ6" s="69"/>
      <c r="NQR6" s="69"/>
      <c r="NQS6" s="69"/>
      <c r="NQT6" s="69"/>
      <c r="NQU6" s="69"/>
      <c r="NQV6" s="69"/>
      <c r="NQW6" s="69"/>
      <c r="NQX6" s="69"/>
      <c r="NQY6" s="69"/>
      <c r="NQZ6" s="69"/>
      <c r="NRA6" s="69"/>
      <c r="NRB6" s="69"/>
      <c r="NRC6" s="69"/>
      <c r="NRD6" s="69"/>
      <c r="NRE6" s="69"/>
      <c r="NRF6" s="69"/>
      <c r="NRG6" s="69"/>
      <c r="NRH6" s="69"/>
      <c r="NRI6" s="69"/>
      <c r="NRJ6" s="69"/>
      <c r="NRK6" s="69"/>
      <c r="NRL6" s="69"/>
      <c r="NRM6" s="69"/>
      <c r="NRN6" s="69"/>
      <c r="NRO6" s="69"/>
      <c r="NRP6" s="69"/>
      <c r="NRQ6" s="69"/>
      <c r="NRR6" s="69"/>
      <c r="NRS6" s="69"/>
      <c r="NRT6" s="69"/>
      <c r="NRU6" s="69"/>
      <c r="NRV6" s="69"/>
      <c r="NRW6" s="69"/>
      <c r="NRX6" s="69"/>
      <c r="NRY6" s="69"/>
      <c r="NRZ6" s="69"/>
      <c r="NSA6" s="69"/>
      <c r="NSB6" s="69"/>
      <c r="NSC6" s="69"/>
      <c r="NSD6" s="69"/>
      <c r="NSE6" s="69"/>
      <c r="NSF6" s="69"/>
      <c r="NSG6" s="69"/>
      <c r="NSH6" s="69"/>
      <c r="NSI6" s="69"/>
      <c r="NSJ6" s="69"/>
      <c r="NSK6" s="69"/>
      <c r="NSL6" s="69"/>
      <c r="NSM6" s="69"/>
      <c r="NSN6" s="69"/>
      <c r="NSO6" s="69"/>
      <c r="NSP6" s="69"/>
      <c r="NSQ6" s="69"/>
      <c r="NSR6" s="69"/>
      <c r="NSS6" s="69"/>
      <c r="NST6" s="69"/>
      <c r="NSU6" s="69"/>
      <c r="NSV6" s="69"/>
      <c r="NSW6" s="69"/>
      <c r="NSX6" s="69"/>
      <c r="NSY6" s="69"/>
      <c r="NSZ6" s="69"/>
      <c r="NTA6" s="69"/>
      <c r="NTB6" s="69"/>
      <c r="NTC6" s="69"/>
      <c r="NTD6" s="69"/>
      <c r="NTE6" s="69"/>
      <c r="NTF6" s="69"/>
      <c r="NTG6" s="69"/>
      <c r="NTH6" s="69"/>
      <c r="NTI6" s="69"/>
      <c r="NTJ6" s="69"/>
      <c r="NTK6" s="69"/>
      <c r="NTL6" s="69"/>
      <c r="NTM6" s="69"/>
      <c r="NTN6" s="69"/>
      <c r="NTO6" s="69"/>
      <c r="NTP6" s="69"/>
      <c r="NTQ6" s="69"/>
      <c r="NTR6" s="69"/>
      <c r="NTS6" s="69"/>
      <c r="NTT6" s="69"/>
      <c r="NTU6" s="69"/>
      <c r="NTV6" s="69"/>
      <c r="NTW6" s="69"/>
      <c r="NTX6" s="69"/>
      <c r="NTY6" s="69"/>
      <c r="NTZ6" s="69"/>
      <c r="NUA6" s="69"/>
      <c r="NUB6" s="69"/>
      <c r="NUC6" s="69"/>
      <c r="NUD6" s="69"/>
      <c r="NUE6" s="69"/>
      <c r="NUF6" s="69"/>
      <c r="NUG6" s="69"/>
      <c r="NUH6" s="69"/>
      <c r="NUI6" s="69"/>
      <c r="NUJ6" s="69"/>
      <c r="NUK6" s="69"/>
      <c r="NUL6" s="69"/>
      <c r="NUM6" s="69"/>
      <c r="NUN6" s="69"/>
      <c r="NUO6" s="69"/>
      <c r="NUP6" s="69"/>
      <c r="NUQ6" s="69"/>
      <c r="NUR6" s="69"/>
      <c r="NUS6" s="69"/>
      <c r="NUT6" s="69"/>
      <c r="NUU6" s="69"/>
      <c r="NUV6" s="69"/>
      <c r="NUW6" s="69"/>
      <c r="NUX6" s="69"/>
      <c r="NUY6" s="69"/>
      <c r="NUZ6" s="69"/>
      <c r="NVA6" s="69"/>
      <c r="NVB6" s="69"/>
      <c r="NVC6" s="69"/>
      <c r="NVD6" s="69"/>
      <c r="NVE6" s="69"/>
      <c r="NVF6" s="69"/>
      <c r="NVG6" s="69"/>
      <c r="NVH6" s="69"/>
      <c r="NVI6" s="69"/>
      <c r="NVJ6" s="69"/>
      <c r="NVK6" s="69"/>
      <c r="NVL6" s="69"/>
      <c r="NVM6" s="69"/>
      <c r="NVN6" s="69"/>
      <c r="NVO6" s="69"/>
      <c r="NVP6" s="69"/>
      <c r="NVQ6" s="69"/>
      <c r="NVR6" s="69"/>
      <c r="NVS6" s="69"/>
      <c r="NVT6" s="69"/>
      <c r="NVU6" s="69"/>
      <c r="NVV6" s="69"/>
      <c r="NVW6" s="69"/>
      <c r="NVX6" s="69"/>
      <c r="NVY6" s="69"/>
      <c r="NVZ6" s="69"/>
      <c r="NWA6" s="69"/>
      <c r="NWB6" s="69"/>
      <c r="NWC6" s="69"/>
      <c r="NWD6" s="69"/>
      <c r="NWE6" s="69"/>
      <c r="NWF6" s="69"/>
      <c r="NWG6" s="69"/>
      <c r="NWH6" s="69"/>
      <c r="NWI6" s="69"/>
      <c r="NWJ6" s="69"/>
      <c r="NWK6" s="69"/>
      <c r="NWL6" s="69"/>
      <c r="NWM6" s="69"/>
      <c r="NWN6" s="69"/>
      <c r="NWO6" s="69"/>
      <c r="NWP6" s="69"/>
      <c r="NWQ6" s="69"/>
      <c r="NWR6" s="69"/>
      <c r="NWS6" s="69"/>
      <c r="NWT6" s="69"/>
      <c r="NWU6" s="69"/>
      <c r="NWV6" s="69"/>
      <c r="NWW6" s="69"/>
      <c r="NWX6" s="69"/>
      <c r="NWY6" s="69"/>
      <c r="NWZ6" s="69"/>
      <c r="NXA6" s="69"/>
      <c r="NXB6" s="69"/>
      <c r="NXC6" s="69"/>
      <c r="NXD6" s="69"/>
      <c r="NXE6" s="69"/>
      <c r="NXF6" s="69"/>
      <c r="NXG6" s="69"/>
      <c r="NXH6" s="69"/>
      <c r="NXI6" s="69"/>
      <c r="NXJ6" s="69"/>
      <c r="NXK6" s="69"/>
      <c r="NXL6" s="69"/>
      <c r="NXM6" s="69"/>
      <c r="NXN6" s="69"/>
      <c r="NXO6" s="69"/>
      <c r="NXP6" s="69"/>
      <c r="NXQ6" s="69"/>
      <c r="NXR6" s="69"/>
      <c r="NXS6" s="69"/>
      <c r="NXT6" s="69"/>
      <c r="NXU6" s="69"/>
      <c r="NXV6" s="69"/>
      <c r="NXW6" s="69"/>
      <c r="NXX6" s="69"/>
      <c r="NXY6" s="69"/>
      <c r="NXZ6" s="69"/>
      <c r="NYA6" s="69"/>
      <c r="NYB6" s="69"/>
      <c r="NYC6" s="69"/>
      <c r="NYD6" s="69"/>
      <c r="NYE6" s="69"/>
      <c r="NYF6" s="69"/>
      <c r="NYG6" s="69"/>
      <c r="NYH6" s="69"/>
      <c r="NYI6" s="69"/>
      <c r="NYJ6" s="69"/>
      <c r="NYK6" s="69"/>
      <c r="NYL6" s="69"/>
      <c r="NYM6" s="69"/>
      <c r="NYN6" s="69"/>
      <c r="NYO6" s="69"/>
      <c r="NYP6" s="69"/>
      <c r="NYQ6" s="69"/>
      <c r="NYR6" s="69"/>
      <c r="NYS6" s="69"/>
      <c r="NYT6" s="69"/>
      <c r="NYU6" s="69"/>
      <c r="NYV6" s="69"/>
      <c r="NYW6" s="69"/>
      <c r="NYX6" s="69"/>
      <c r="NYY6" s="69"/>
      <c r="NYZ6" s="69"/>
      <c r="NZA6" s="69"/>
      <c r="NZB6" s="69"/>
      <c r="NZC6" s="69"/>
      <c r="NZD6" s="69"/>
      <c r="NZE6" s="69"/>
      <c r="NZF6" s="69"/>
      <c r="NZG6" s="69"/>
      <c r="NZH6" s="69"/>
      <c r="NZI6" s="69"/>
      <c r="NZJ6" s="69"/>
      <c r="NZK6" s="69"/>
      <c r="NZL6" s="69"/>
      <c r="NZM6" s="69"/>
      <c r="NZN6" s="69"/>
      <c r="NZO6" s="69"/>
      <c r="NZP6" s="69"/>
      <c r="NZQ6" s="69"/>
      <c r="NZR6" s="69"/>
      <c r="NZS6" s="69"/>
      <c r="NZT6" s="69"/>
      <c r="NZU6" s="69"/>
      <c r="NZV6" s="69"/>
      <c r="NZW6" s="69"/>
      <c r="NZX6" s="69"/>
      <c r="NZY6" s="69"/>
      <c r="NZZ6" s="69"/>
      <c r="OAA6" s="69"/>
      <c r="OAB6" s="69"/>
      <c r="OAC6" s="69"/>
      <c r="OAD6" s="69"/>
      <c r="OAE6" s="69"/>
      <c r="OAF6" s="69"/>
      <c r="OAG6" s="69"/>
      <c r="OAH6" s="69"/>
      <c r="OAI6" s="69"/>
      <c r="OAJ6" s="69"/>
      <c r="OAK6" s="69"/>
      <c r="OAL6" s="69"/>
      <c r="OAM6" s="69"/>
      <c r="OAN6" s="69"/>
      <c r="OAO6" s="69"/>
      <c r="OAP6" s="69"/>
      <c r="OAQ6" s="69"/>
      <c r="OAR6" s="69"/>
      <c r="OAS6" s="69"/>
      <c r="OAT6" s="69"/>
      <c r="OAU6" s="69"/>
      <c r="OAV6" s="69"/>
      <c r="OAW6" s="69"/>
      <c r="OAX6" s="69"/>
      <c r="OAY6" s="69"/>
      <c r="OAZ6" s="69"/>
      <c r="OBA6" s="69"/>
      <c r="OBB6" s="69"/>
      <c r="OBC6" s="69"/>
      <c r="OBD6" s="69"/>
      <c r="OBE6" s="69"/>
      <c r="OBF6" s="69"/>
      <c r="OBG6" s="69"/>
      <c r="OBH6" s="69"/>
      <c r="OBI6" s="69"/>
      <c r="OBJ6" s="69"/>
      <c r="OBK6" s="69"/>
      <c r="OBL6" s="69"/>
      <c r="OBM6" s="69"/>
      <c r="OBN6" s="69"/>
      <c r="OBO6" s="69"/>
      <c r="OBP6" s="69"/>
      <c r="OBQ6" s="69"/>
      <c r="OBR6" s="69"/>
      <c r="OBS6" s="69"/>
      <c r="OBT6" s="69"/>
      <c r="OBU6" s="69"/>
      <c r="OBV6" s="69"/>
      <c r="OBW6" s="69"/>
      <c r="OBX6" s="69"/>
      <c r="OBY6" s="69"/>
      <c r="OBZ6" s="69"/>
      <c r="OCA6" s="69"/>
      <c r="OCB6" s="69"/>
      <c r="OCC6" s="69"/>
      <c r="OCD6" s="69"/>
      <c r="OCE6" s="69"/>
      <c r="OCF6" s="69"/>
      <c r="OCG6" s="69"/>
      <c r="OCH6" s="69"/>
      <c r="OCI6" s="69"/>
      <c r="OCJ6" s="69"/>
      <c r="OCK6" s="69"/>
      <c r="OCL6" s="69"/>
      <c r="OCM6" s="69"/>
      <c r="OCN6" s="69"/>
      <c r="OCO6" s="69"/>
      <c r="OCP6" s="69"/>
      <c r="OCQ6" s="69"/>
      <c r="OCR6" s="69"/>
      <c r="OCS6" s="69"/>
      <c r="OCT6" s="69"/>
      <c r="OCU6" s="69"/>
      <c r="OCV6" s="69"/>
      <c r="OCW6" s="69"/>
      <c r="OCX6" s="69"/>
      <c r="OCY6" s="69"/>
      <c r="OCZ6" s="69"/>
      <c r="ODA6" s="69"/>
      <c r="ODB6" s="69"/>
      <c r="ODC6" s="69"/>
      <c r="ODD6" s="69"/>
      <c r="ODE6" s="69"/>
      <c r="ODF6" s="69"/>
      <c r="ODG6" s="69"/>
      <c r="ODH6" s="69"/>
      <c r="ODI6" s="69"/>
      <c r="ODJ6" s="69"/>
      <c r="ODK6" s="69"/>
      <c r="ODL6" s="69"/>
      <c r="ODM6" s="69"/>
      <c r="ODN6" s="69"/>
      <c r="ODO6" s="69"/>
      <c r="ODP6" s="69"/>
      <c r="ODQ6" s="69"/>
      <c r="ODR6" s="69"/>
      <c r="ODS6" s="69"/>
      <c r="ODT6" s="69"/>
      <c r="ODU6" s="69"/>
      <c r="ODV6" s="69"/>
      <c r="ODW6" s="69"/>
      <c r="ODX6" s="69"/>
      <c r="ODY6" s="69"/>
      <c r="ODZ6" s="69"/>
      <c r="OEA6" s="69"/>
      <c r="OEB6" s="69"/>
      <c r="OEC6" s="69"/>
      <c r="OED6" s="69"/>
      <c r="OEE6" s="69"/>
      <c r="OEF6" s="69"/>
      <c r="OEG6" s="69"/>
      <c r="OEH6" s="69"/>
      <c r="OEI6" s="69"/>
      <c r="OEJ6" s="69"/>
      <c r="OEK6" s="69"/>
      <c r="OEL6" s="69"/>
      <c r="OEM6" s="69"/>
      <c r="OEN6" s="69"/>
      <c r="OEO6" s="69"/>
      <c r="OEP6" s="69"/>
      <c r="OEQ6" s="69"/>
      <c r="OER6" s="69"/>
      <c r="OES6" s="69"/>
      <c r="OET6" s="69"/>
      <c r="OEU6" s="69"/>
      <c r="OEV6" s="69"/>
      <c r="OEW6" s="69"/>
      <c r="OEX6" s="69"/>
      <c r="OEY6" s="69"/>
      <c r="OEZ6" s="69"/>
      <c r="OFA6" s="69"/>
      <c r="OFB6" s="69"/>
      <c r="OFC6" s="69"/>
      <c r="OFD6" s="69"/>
      <c r="OFE6" s="69"/>
      <c r="OFF6" s="69"/>
      <c r="OFG6" s="69"/>
      <c r="OFH6" s="69"/>
      <c r="OFI6" s="69"/>
      <c r="OFJ6" s="69"/>
      <c r="OFK6" s="69"/>
      <c r="OFL6" s="69"/>
      <c r="OFM6" s="69"/>
      <c r="OFN6" s="69"/>
      <c r="OFO6" s="69"/>
      <c r="OFP6" s="69"/>
      <c r="OFQ6" s="69"/>
      <c r="OFR6" s="69"/>
      <c r="OFS6" s="69"/>
      <c r="OFT6" s="69"/>
      <c r="OFU6" s="69"/>
      <c r="OFV6" s="69"/>
      <c r="OFW6" s="69"/>
      <c r="OFX6" s="69"/>
      <c r="OFY6" s="69"/>
      <c r="OFZ6" s="69"/>
      <c r="OGA6" s="69"/>
      <c r="OGB6" s="69"/>
      <c r="OGC6" s="69"/>
      <c r="OGD6" s="69"/>
      <c r="OGE6" s="69"/>
      <c r="OGF6" s="69"/>
      <c r="OGG6" s="69"/>
      <c r="OGH6" s="69"/>
      <c r="OGI6" s="69"/>
      <c r="OGJ6" s="69"/>
      <c r="OGK6" s="69"/>
      <c r="OGL6" s="69"/>
      <c r="OGM6" s="69"/>
      <c r="OGN6" s="69"/>
      <c r="OGO6" s="69"/>
      <c r="OGP6" s="69"/>
      <c r="OGQ6" s="69"/>
      <c r="OGR6" s="69"/>
      <c r="OGS6" s="69"/>
      <c r="OGT6" s="69"/>
      <c r="OGU6" s="69"/>
      <c r="OGV6" s="69"/>
      <c r="OGW6" s="69"/>
      <c r="OGX6" s="69"/>
      <c r="OGY6" s="69"/>
      <c r="OGZ6" s="69"/>
      <c r="OHA6" s="69"/>
      <c r="OHB6" s="69"/>
      <c r="OHC6" s="69"/>
      <c r="OHD6" s="69"/>
      <c r="OHE6" s="69"/>
      <c r="OHF6" s="69"/>
      <c r="OHG6" s="69"/>
      <c r="OHH6" s="69"/>
      <c r="OHI6" s="69"/>
      <c r="OHJ6" s="69"/>
      <c r="OHK6" s="69"/>
      <c r="OHL6" s="69"/>
      <c r="OHM6" s="69"/>
      <c r="OHN6" s="69"/>
      <c r="OHO6" s="69"/>
      <c r="OHP6" s="69"/>
      <c r="OHQ6" s="69"/>
      <c r="OHR6" s="69"/>
      <c r="OHS6" s="69"/>
      <c r="OHT6" s="69"/>
      <c r="OHU6" s="69"/>
      <c r="OHV6" s="69"/>
      <c r="OHW6" s="69"/>
      <c r="OHX6" s="69"/>
      <c r="OHY6" s="69"/>
      <c r="OHZ6" s="69"/>
      <c r="OIA6" s="69"/>
      <c r="OIB6" s="69"/>
      <c r="OIC6" s="69"/>
      <c r="OID6" s="69"/>
      <c r="OIE6" s="69"/>
      <c r="OIF6" s="69"/>
      <c r="OIG6" s="69"/>
      <c r="OIH6" s="69"/>
      <c r="OII6" s="69"/>
      <c r="OIJ6" s="69"/>
      <c r="OIK6" s="69"/>
      <c r="OIL6" s="69"/>
      <c r="OIM6" s="69"/>
      <c r="OIN6" s="69"/>
      <c r="OIO6" s="69"/>
      <c r="OIP6" s="69"/>
      <c r="OIQ6" s="69"/>
      <c r="OIR6" s="69"/>
      <c r="OIS6" s="69"/>
      <c r="OIT6" s="69"/>
      <c r="OIU6" s="69"/>
      <c r="OIV6" s="69"/>
      <c r="OIW6" s="69"/>
      <c r="OIX6" s="69"/>
      <c r="OIY6" s="69"/>
      <c r="OIZ6" s="69"/>
      <c r="OJA6" s="69"/>
      <c r="OJB6" s="69"/>
      <c r="OJC6" s="69"/>
      <c r="OJD6" s="69"/>
      <c r="OJE6" s="69"/>
      <c r="OJF6" s="69"/>
      <c r="OJG6" s="69"/>
      <c r="OJH6" s="69"/>
      <c r="OJI6" s="69"/>
      <c r="OJJ6" s="69"/>
      <c r="OJK6" s="69"/>
      <c r="OJL6" s="69"/>
      <c r="OJM6" s="69"/>
      <c r="OJN6" s="69"/>
      <c r="OJO6" s="69"/>
      <c r="OJP6" s="69"/>
      <c r="OJQ6" s="69"/>
      <c r="OJR6" s="69"/>
      <c r="OJS6" s="69"/>
      <c r="OJT6" s="69"/>
      <c r="OJU6" s="69"/>
      <c r="OJV6" s="69"/>
      <c r="OJW6" s="69"/>
      <c r="OJX6" s="69"/>
      <c r="OJY6" s="69"/>
      <c r="OJZ6" s="69"/>
      <c r="OKA6" s="69"/>
      <c r="OKB6" s="69"/>
      <c r="OKC6" s="69"/>
      <c r="OKD6" s="69"/>
      <c r="OKE6" s="69"/>
      <c r="OKF6" s="69"/>
      <c r="OKG6" s="69"/>
      <c r="OKH6" s="69"/>
      <c r="OKI6" s="69"/>
      <c r="OKJ6" s="69"/>
      <c r="OKK6" s="69"/>
      <c r="OKL6" s="69"/>
      <c r="OKM6" s="69"/>
      <c r="OKN6" s="69"/>
      <c r="OKO6" s="69"/>
      <c r="OKP6" s="69"/>
      <c r="OKQ6" s="69"/>
      <c r="OKR6" s="69"/>
      <c r="OKS6" s="69"/>
      <c r="OKT6" s="69"/>
      <c r="OKU6" s="69"/>
      <c r="OKV6" s="69"/>
      <c r="OKW6" s="69"/>
      <c r="OKX6" s="69"/>
      <c r="OKY6" s="69"/>
      <c r="OKZ6" s="69"/>
      <c r="OLA6" s="69"/>
      <c r="OLB6" s="69"/>
      <c r="OLC6" s="69"/>
      <c r="OLD6" s="69"/>
      <c r="OLE6" s="69"/>
      <c r="OLF6" s="69"/>
      <c r="OLG6" s="69"/>
      <c r="OLH6" s="69"/>
      <c r="OLI6" s="69"/>
      <c r="OLJ6" s="69"/>
      <c r="OLK6" s="69"/>
      <c r="OLL6" s="69"/>
      <c r="OLM6" s="69"/>
      <c r="OLN6" s="69"/>
      <c r="OLO6" s="69"/>
      <c r="OLP6" s="69"/>
      <c r="OLQ6" s="69"/>
      <c r="OLR6" s="69"/>
      <c r="OLS6" s="69"/>
      <c r="OLT6" s="69"/>
      <c r="OLU6" s="69"/>
      <c r="OLV6" s="69"/>
      <c r="OLW6" s="69"/>
      <c r="OLX6" s="69"/>
      <c r="OLY6" s="69"/>
      <c r="OLZ6" s="69"/>
      <c r="OMA6" s="69"/>
      <c r="OMB6" s="69"/>
      <c r="OMC6" s="69"/>
      <c r="OMD6" s="69"/>
      <c r="OME6" s="69"/>
      <c r="OMF6" s="69"/>
      <c r="OMG6" s="69"/>
      <c r="OMH6" s="69"/>
      <c r="OMI6" s="69"/>
      <c r="OMJ6" s="69"/>
      <c r="OMK6" s="69"/>
      <c r="OML6" s="69"/>
      <c r="OMM6" s="69"/>
      <c r="OMN6" s="69"/>
      <c r="OMO6" s="69"/>
      <c r="OMP6" s="69"/>
      <c r="OMQ6" s="69"/>
      <c r="OMR6" s="69"/>
      <c r="OMS6" s="69"/>
      <c r="OMT6" s="69"/>
      <c r="OMU6" s="69"/>
      <c r="OMV6" s="69"/>
      <c r="OMW6" s="69"/>
      <c r="OMX6" s="69"/>
      <c r="OMY6" s="69"/>
      <c r="OMZ6" s="69"/>
      <c r="ONA6" s="69"/>
      <c r="ONB6" s="69"/>
      <c r="ONC6" s="69"/>
      <c r="OND6" s="69"/>
      <c r="ONE6" s="69"/>
      <c r="ONF6" s="69"/>
      <c r="ONG6" s="69"/>
      <c r="ONH6" s="69"/>
      <c r="ONI6" s="69"/>
      <c r="ONJ6" s="69"/>
      <c r="ONK6" s="69"/>
      <c r="ONL6" s="69"/>
      <c r="ONM6" s="69"/>
      <c r="ONN6" s="69"/>
      <c r="ONO6" s="69"/>
      <c r="ONP6" s="69"/>
      <c r="ONQ6" s="69"/>
      <c r="ONR6" s="69"/>
      <c r="ONS6" s="69"/>
      <c r="ONT6" s="69"/>
      <c r="ONU6" s="69"/>
      <c r="ONV6" s="69"/>
      <c r="ONW6" s="69"/>
      <c r="ONX6" s="69"/>
      <c r="ONY6" s="69"/>
      <c r="ONZ6" s="69"/>
      <c r="OOA6" s="69"/>
      <c r="OOB6" s="69"/>
      <c r="OOC6" s="69"/>
      <c r="OOD6" s="69"/>
      <c r="OOE6" s="69"/>
      <c r="OOF6" s="69"/>
      <c r="OOG6" s="69"/>
      <c r="OOH6" s="69"/>
      <c r="OOI6" s="69"/>
      <c r="OOJ6" s="69"/>
      <c r="OOK6" s="69"/>
      <c r="OOL6" s="69"/>
      <c r="OOM6" s="69"/>
      <c r="OON6" s="69"/>
      <c r="OOO6" s="69"/>
      <c r="OOP6" s="69"/>
      <c r="OOQ6" s="69"/>
      <c r="OOR6" s="69"/>
      <c r="OOS6" s="69"/>
      <c r="OOT6" s="69"/>
      <c r="OOU6" s="69"/>
      <c r="OOV6" s="69"/>
      <c r="OOW6" s="69"/>
      <c r="OOX6" s="69"/>
      <c r="OOY6" s="69"/>
      <c r="OOZ6" s="69"/>
      <c r="OPA6" s="69"/>
      <c r="OPB6" s="69"/>
      <c r="OPC6" s="69"/>
      <c r="OPD6" s="69"/>
      <c r="OPE6" s="69"/>
      <c r="OPF6" s="69"/>
      <c r="OPG6" s="69"/>
      <c r="OPH6" s="69"/>
      <c r="OPI6" s="69"/>
      <c r="OPJ6" s="69"/>
      <c r="OPK6" s="69"/>
      <c r="OPL6" s="69"/>
      <c r="OPM6" s="69"/>
      <c r="OPN6" s="69"/>
      <c r="OPO6" s="69"/>
      <c r="OPP6" s="69"/>
      <c r="OPQ6" s="69"/>
      <c r="OPR6" s="69"/>
      <c r="OPS6" s="69"/>
      <c r="OPT6" s="69"/>
      <c r="OPU6" s="69"/>
      <c r="OPV6" s="69"/>
      <c r="OPW6" s="69"/>
      <c r="OPX6" s="69"/>
      <c r="OPY6" s="69"/>
      <c r="OPZ6" s="69"/>
      <c r="OQA6" s="69"/>
      <c r="OQB6" s="69"/>
      <c r="OQC6" s="69"/>
      <c r="OQD6" s="69"/>
      <c r="OQE6" s="69"/>
      <c r="OQF6" s="69"/>
      <c r="OQG6" s="69"/>
      <c r="OQH6" s="69"/>
      <c r="OQI6" s="69"/>
      <c r="OQJ6" s="69"/>
      <c r="OQK6" s="69"/>
      <c r="OQL6" s="69"/>
      <c r="OQM6" s="69"/>
      <c r="OQN6" s="69"/>
      <c r="OQO6" s="69"/>
      <c r="OQP6" s="69"/>
      <c r="OQQ6" s="69"/>
      <c r="OQR6" s="69"/>
      <c r="OQS6" s="69"/>
      <c r="OQT6" s="69"/>
      <c r="OQU6" s="69"/>
      <c r="OQV6" s="69"/>
      <c r="OQW6" s="69"/>
      <c r="OQX6" s="69"/>
      <c r="OQY6" s="69"/>
      <c r="OQZ6" s="69"/>
      <c r="ORA6" s="69"/>
      <c r="ORB6" s="69"/>
      <c r="ORC6" s="69"/>
      <c r="ORD6" s="69"/>
      <c r="ORE6" s="69"/>
      <c r="ORF6" s="69"/>
      <c r="ORG6" s="69"/>
      <c r="ORH6" s="69"/>
      <c r="ORI6" s="69"/>
      <c r="ORJ6" s="69"/>
      <c r="ORK6" s="69"/>
      <c r="ORL6" s="69"/>
      <c r="ORM6" s="69"/>
      <c r="ORN6" s="69"/>
      <c r="ORO6" s="69"/>
      <c r="ORP6" s="69"/>
      <c r="ORQ6" s="69"/>
      <c r="ORR6" s="69"/>
      <c r="ORS6" s="69"/>
      <c r="ORT6" s="69"/>
      <c r="ORU6" s="69"/>
      <c r="ORV6" s="69"/>
      <c r="ORW6" s="69"/>
      <c r="ORX6" s="69"/>
      <c r="ORY6" s="69"/>
      <c r="ORZ6" s="69"/>
      <c r="OSA6" s="69"/>
      <c r="OSB6" s="69"/>
      <c r="OSC6" s="69"/>
      <c r="OSD6" s="69"/>
      <c r="OSE6" s="69"/>
      <c r="OSF6" s="69"/>
      <c r="OSG6" s="69"/>
      <c r="OSH6" s="69"/>
      <c r="OSI6" s="69"/>
      <c r="OSJ6" s="69"/>
      <c r="OSK6" s="69"/>
      <c r="OSL6" s="69"/>
      <c r="OSM6" s="69"/>
      <c r="OSN6" s="69"/>
      <c r="OSO6" s="69"/>
      <c r="OSP6" s="69"/>
      <c r="OSQ6" s="69"/>
      <c r="OSR6" s="69"/>
      <c r="OSS6" s="69"/>
      <c r="OST6" s="69"/>
      <c r="OSU6" s="69"/>
      <c r="OSV6" s="69"/>
      <c r="OSW6" s="69"/>
      <c r="OSX6" s="69"/>
      <c r="OSY6" s="69"/>
      <c r="OSZ6" s="69"/>
      <c r="OTA6" s="69"/>
      <c r="OTB6" s="69"/>
      <c r="OTC6" s="69"/>
      <c r="OTD6" s="69"/>
      <c r="OTE6" s="69"/>
      <c r="OTF6" s="69"/>
      <c r="OTG6" s="69"/>
      <c r="OTH6" s="69"/>
      <c r="OTI6" s="69"/>
      <c r="OTJ6" s="69"/>
      <c r="OTK6" s="69"/>
      <c r="OTL6" s="69"/>
      <c r="OTM6" s="69"/>
      <c r="OTN6" s="69"/>
      <c r="OTO6" s="69"/>
      <c r="OTP6" s="69"/>
      <c r="OTQ6" s="69"/>
      <c r="OTR6" s="69"/>
      <c r="OTS6" s="69"/>
      <c r="OTT6" s="69"/>
      <c r="OTU6" s="69"/>
      <c r="OTV6" s="69"/>
      <c r="OTW6" s="69"/>
      <c r="OTX6" s="69"/>
      <c r="OTY6" s="69"/>
      <c r="OTZ6" s="69"/>
      <c r="OUA6" s="69"/>
      <c r="OUB6" s="69"/>
      <c r="OUC6" s="69"/>
      <c r="OUD6" s="69"/>
      <c r="OUE6" s="69"/>
      <c r="OUF6" s="69"/>
      <c r="OUG6" s="69"/>
      <c r="OUH6" s="69"/>
      <c r="OUI6" s="69"/>
      <c r="OUJ6" s="69"/>
      <c r="OUK6" s="69"/>
      <c r="OUL6" s="69"/>
      <c r="OUM6" s="69"/>
      <c r="OUN6" s="69"/>
      <c r="OUO6" s="69"/>
      <c r="OUP6" s="69"/>
      <c r="OUQ6" s="69"/>
      <c r="OUR6" s="69"/>
      <c r="OUS6" s="69"/>
      <c r="OUT6" s="69"/>
      <c r="OUU6" s="69"/>
      <c r="OUV6" s="69"/>
      <c r="OUW6" s="69"/>
      <c r="OUX6" s="69"/>
      <c r="OUY6" s="69"/>
      <c r="OUZ6" s="69"/>
      <c r="OVA6" s="69"/>
      <c r="OVB6" s="69"/>
      <c r="OVC6" s="69"/>
      <c r="OVD6" s="69"/>
      <c r="OVE6" s="69"/>
      <c r="OVF6" s="69"/>
      <c r="OVG6" s="69"/>
      <c r="OVH6" s="69"/>
      <c r="OVI6" s="69"/>
      <c r="OVJ6" s="69"/>
      <c r="OVK6" s="69"/>
      <c r="OVL6" s="69"/>
      <c r="OVM6" s="69"/>
      <c r="OVN6" s="69"/>
      <c r="OVO6" s="69"/>
      <c r="OVP6" s="69"/>
      <c r="OVQ6" s="69"/>
      <c r="OVR6" s="69"/>
      <c r="OVS6" s="69"/>
      <c r="OVT6" s="69"/>
      <c r="OVU6" s="69"/>
      <c r="OVV6" s="69"/>
      <c r="OVW6" s="69"/>
      <c r="OVX6" s="69"/>
      <c r="OVY6" s="69"/>
      <c r="OVZ6" s="69"/>
      <c r="OWA6" s="69"/>
      <c r="OWB6" s="69"/>
      <c r="OWC6" s="69"/>
      <c r="OWD6" s="69"/>
      <c r="OWE6" s="69"/>
      <c r="OWF6" s="69"/>
      <c r="OWG6" s="69"/>
      <c r="OWH6" s="69"/>
      <c r="OWI6" s="69"/>
      <c r="OWJ6" s="69"/>
      <c r="OWK6" s="69"/>
      <c r="OWL6" s="69"/>
      <c r="OWM6" s="69"/>
      <c r="OWN6" s="69"/>
      <c r="OWO6" s="69"/>
      <c r="OWP6" s="69"/>
      <c r="OWQ6" s="69"/>
      <c r="OWR6" s="69"/>
      <c r="OWS6" s="69"/>
      <c r="OWT6" s="69"/>
      <c r="OWU6" s="69"/>
      <c r="OWV6" s="69"/>
      <c r="OWW6" s="69"/>
      <c r="OWX6" s="69"/>
      <c r="OWY6" s="69"/>
      <c r="OWZ6" s="69"/>
      <c r="OXA6" s="69"/>
      <c r="OXB6" s="69"/>
      <c r="OXC6" s="69"/>
      <c r="OXD6" s="69"/>
      <c r="OXE6" s="69"/>
      <c r="OXF6" s="69"/>
      <c r="OXG6" s="69"/>
      <c r="OXH6" s="69"/>
      <c r="OXI6" s="69"/>
      <c r="OXJ6" s="69"/>
      <c r="OXK6" s="69"/>
      <c r="OXL6" s="69"/>
      <c r="OXM6" s="69"/>
      <c r="OXN6" s="69"/>
      <c r="OXO6" s="69"/>
      <c r="OXP6" s="69"/>
      <c r="OXQ6" s="69"/>
      <c r="OXR6" s="69"/>
      <c r="OXS6" s="69"/>
      <c r="OXT6" s="69"/>
      <c r="OXU6" s="69"/>
      <c r="OXV6" s="69"/>
      <c r="OXW6" s="69"/>
      <c r="OXX6" s="69"/>
      <c r="OXY6" s="69"/>
      <c r="OXZ6" s="69"/>
      <c r="OYA6" s="69"/>
      <c r="OYB6" s="69"/>
      <c r="OYC6" s="69"/>
      <c r="OYD6" s="69"/>
      <c r="OYE6" s="69"/>
      <c r="OYF6" s="69"/>
      <c r="OYG6" s="69"/>
      <c r="OYH6" s="69"/>
      <c r="OYI6" s="69"/>
      <c r="OYJ6" s="69"/>
      <c r="OYK6" s="69"/>
      <c r="OYL6" s="69"/>
      <c r="OYM6" s="69"/>
      <c r="OYN6" s="69"/>
      <c r="OYO6" s="69"/>
      <c r="OYP6" s="69"/>
      <c r="OYQ6" s="69"/>
      <c r="OYR6" s="69"/>
      <c r="OYS6" s="69"/>
      <c r="OYT6" s="69"/>
      <c r="OYU6" s="69"/>
      <c r="OYV6" s="69"/>
      <c r="OYW6" s="69"/>
      <c r="OYX6" s="69"/>
      <c r="OYY6" s="69"/>
      <c r="OYZ6" s="69"/>
      <c r="OZA6" s="69"/>
      <c r="OZB6" s="69"/>
      <c r="OZC6" s="69"/>
      <c r="OZD6" s="69"/>
      <c r="OZE6" s="69"/>
      <c r="OZF6" s="69"/>
      <c r="OZG6" s="69"/>
      <c r="OZH6" s="69"/>
      <c r="OZI6" s="69"/>
      <c r="OZJ6" s="69"/>
      <c r="OZK6" s="69"/>
      <c r="OZL6" s="69"/>
      <c r="OZM6" s="69"/>
      <c r="OZN6" s="69"/>
      <c r="OZO6" s="69"/>
      <c r="OZP6" s="69"/>
      <c r="OZQ6" s="69"/>
      <c r="OZR6" s="69"/>
      <c r="OZS6" s="69"/>
      <c r="OZT6" s="69"/>
      <c r="OZU6" s="69"/>
      <c r="OZV6" s="69"/>
      <c r="OZW6" s="69"/>
      <c r="OZX6" s="69"/>
      <c r="OZY6" s="69"/>
      <c r="OZZ6" s="69"/>
      <c r="PAA6" s="69"/>
      <c r="PAB6" s="69"/>
      <c r="PAC6" s="69"/>
      <c r="PAD6" s="69"/>
      <c r="PAE6" s="69"/>
      <c r="PAF6" s="69"/>
      <c r="PAG6" s="69"/>
      <c r="PAH6" s="69"/>
      <c r="PAI6" s="69"/>
      <c r="PAJ6" s="69"/>
      <c r="PAK6" s="69"/>
      <c r="PAL6" s="69"/>
      <c r="PAM6" s="69"/>
      <c r="PAN6" s="69"/>
      <c r="PAO6" s="69"/>
      <c r="PAP6" s="69"/>
      <c r="PAQ6" s="69"/>
      <c r="PAR6" s="69"/>
      <c r="PAS6" s="69"/>
      <c r="PAT6" s="69"/>
      <c r="PAU6" s="69"/>
      <c r="PAV6" s="69"/>
      <c r="PAW6" s="69"/>
      <c r="PAX6" s="69"/>
      <c r="PAY6" s="69"/>
      <c r="PAZ6" s="69"/>
      <c r="PBA6" s="69"/>
      <c r="PBB6" s="69"/>
      <c r="PBC6" s="69"/>
      <c r="PBD6" s="69"/>
      <c r="PBE6" s="69"/>
      <c r="PBF6" s="69"/>
      <c r="PBG6" s="69"/>
      <c r="PBH6" s="69"/>
      <c r="PBI6" s="69"/>
      <c r="PBJ6" s="69"/>
      <c r="PBK6" s="69"/>
      <c r="PBL6" s="69"/>
      <c r="PBM6" s="69"/>
      <c r="PBN6" s="69"/>
      <c r="PBO6" s="69"/>
      <c r="PBP6" s="69"/>
      <c r="PBQ6" s="69"/>
      <c r="PBR6" s="69"/>
      <c r="PBS6" s="69"/>
      <c r="PBT6" s="69"/>
      <c r="PBU6" s="69"/>
      <c r="PBV6" s="69"/>
      <c r="PBW6" s="69"/>
      <c r="PBX6" s="69"/>
      <c r="PBY6" s="69"/>
      <c r="PBZ6" s="69"/>
      <c r="PCA6" s="69"/>
      <c r="PCB6" s="69"/>
      <c r="PCC6" s="69"/>
      <c r="PCD6" s="69"/>
      <c r="PCE6" s="69"/>
      <c r="PCF6" s="69"/>
      <c r="PCG6" s="69"/>
      <c r="PCH6" s="69"/>
      <c r="PCI6" s="69"/>
      <c r="PCJ6" s="69"/>
      <c r="PCK6" s="69"/>
      <c r="PCL6" s="69"/>
      <c r="PCM6" s="69"/>
      <c r="PCN6" s="69"/>
      <c r="PCO6" s="69"/>
      <c r="PCP6" s="69"/>
      <c r="PCQ6" s="69"/>
      <c r="PCR6" s="69"/>
      <c r="PCS6" s="69"/>
      <c r="PCT6" s="69"/>
      <c r="PCU6" s="69"/>
      <c r="PCV6" s="69"/>
      <c r="PCW6" s="69"/>
      <c r="PCX6" s="69"/>
      <c r="PCY6" s="69"/>
      <c r="PCZ6" s="69"/>
      <c r="PDA6" s="69"/>
      <c r="PDB6" s="69"/>
      <c r="PDC6" s="69"/>
      <c r="PDD6" s="69"/>
      <c r="PDE6" s="69"/>
      <c r="PDF6" s="69"/>
      <c r="PDG6" s="69"/>
      <c r="PDH6" s="69"/>
      <c r="PDI6" s="69"/>
      <c r="PDJ6" s="69"/>
      <c r="PDK6" s="69"/>
      <c r="PDL6" s="69"/>
      <c r="PDM6" s="69"/>
      <c r="PDN6" s="69"/>
      <c r="PDO6" s="69"/>
      <c r="PDP6" s="69"/>
      <c r="PDQ6" s="69"/>
      <c r="PDR6" s="69"/>
      <c r="PDS6" s="69"/>
      <c r="PDT6" s="69"/>
      <c r="PDU6" s="69"/>
      <c r="PDV6" s="69"/>
      <c r="PDW6" s="69"/>
      <c r="PDX6" s="69"/>
      <c r="PDY6" s="69"/>
      <c r="PDZ6" s="69"/>
      <c r="PEA6" s="69"/>
      <c r="PEB6" s="69"/>
      <c r="PEC6" s="69"/>
      <c r="PED6" s="69"/>
      <c r="PEE6" s="69"/>
      <c r="PEF6" s="69"/>
      <c r="PEG6" s="69"/>
      <c r="PEH6" s="69"/>
      <c r="PEI6" s="69"/>
      <c r="PEJ6" s="69"/>
      <c r="PEK6" s="69"/>
      <c r="PEL6" s="69"/>
      <c r="PEM6" s="69"/>
      <c r="PEN6" s="69"/>
      <c r="PEO6" s="69"/>
      <c r="PEP6" s="69"/>
      <c r="PEQ6" s="69"/>
      <c r="PER6" s="69"/>
      <c r="PES6" s="69"/>
      <c r="PET6" s="69"/>
      <c r="PEU6" s="69"/>
      <c r="PEV6" s="69"/>
      <c r="PEW6" s="69"/>
      <c r="PEX6" s="69"/>
      <c r="PEY6" s="69"/>
      <c r="PEZ6" s="69"/>
      <c r="PFA6" s="69"/>
      <c r="PFB6" s="69"/>
      <c r="PFC6" s="69"/>
      <c r="PFD6" s="69"/>
      <c r="PFE6" s="69"/>
      <c r="PFF6" s="69"/>
      <c r="PFG6" s="69"/>
      <c r="PFH6" s="69"/>
      <c r="PFI6" s="69"/>
      <c r="PFJ6" s="69"/>
      <c r="PFK6" s="69"/>
      <c r="PFL6" s="69"/>
      <c r="PFM6" s="69"/>
      <c r="PFN6" s="69"/>
      <c r="PFO6" s="69"/>
      <c r="PFP6" s="69"/>
      <c r="PFQ6" s="69"/>
      <c r="PFR6" s="69"/>
      <c r="PFS6" s="69"/>
      <c r="PFT6" s="69"/>
      <c r="PFU6" s="69"/>
      <c r="PFV6" s="69"/>
      <c r="PFW6" s="69"/>
      <c r="PFX6" s="69"/>
      <c r="PFY6" s="69"/>
      <c r="PFZ6" s="69"/>
      <c r="PGA6" s="69"/>
      <c r="PGB6" s="69"/>
      <c r="PGC6" s="69"/>
      <c r="PGD6" s="69"/>
      <c r="PGE6" s="69"/>
      <c r="PGF6" s="69"/>
      <c r="PGG6" s="69"/>
      <c r="PGH6" s="69"/>
      <c r="PGI6" s="69"/>
      <c r="PGJ6" s="69"/>
      <c r="PGK6" s="69"/>
      <c r="PGL6" s="69"/>
      <c r="PGM6" s="69"/>
      <c r="PGN6" s="69"/>
      <c r="PGO6" s="69"/>
      <c r="PGP6" s="69"/>
      <c r="PGQ6" s="69"/>
      <c r="PGR6" s="69"/>
      <c r="PGS6" s="69"/>
      <c r="PGT6" s="69"/>
      <c r="PGU6" s="69"/>
      <c r="PGV6" s="69"/>
      <c r="PGW6" s="69"/>
      <c r="PGX6" s="69"/>
      <c r="PGY6" s="69"/>
      <c r="PGZ6" s="69"/>
      <c r="PHA6" s="69"/>
      <c r="PHB6" s="69"/>
      <c r="PHC6" s="69"/>
      <c r="PHD6" s="69"/>
      <c r="PHE6" s="69"/>
      <c r="PHF6" s="69"/>
      <c r="PHG6" s="69"/>
      <c r="PHH6" s="69"/>
      <c r="PHI6" s="69"/>
      <c r="PHJ6" s="69"/>
      <c r="PHK6" s="69"/>
      <c r="PHL6" s="69"/>
      <c r="PHM6" s="69"/>
      <c r="PHN6" s="69"/>
      <c r="PHO6" s="69"/>
      <c r="PHP6" s="69"/>
      <c r="PHQ6" s="69"/>
      <c r="PHR6" s="69"/>
      <c r="PHS6" s="69"/>
      <c r="PHT6" s="69"/>
      <c r="PHU6" s="69"/>
      <c r="PHV6" s="69"/>
      <c r="PHW6" s="69"/>
      <c r="PHX6" s="69"/>
      <c r="PHY6" s="69"/>
      <c r="PHZ6" s="69"/>
      <c r="PIA6" s="69"/>
      <c r="PIB6" s="69"/>
      <c r="PIC6" s="69"/>
      <c r="PID6" s="69"/>
      <c r="PIE6" s="69"/>
      <c r="PIF6" s="69"/>
      <c r="PIG6" s="69"/>
      <c r="PIH6" s="69"/>
      <c r="PII6" s="69"/>
      <c r="PIJ6" s="69"/>
      <c r="PIK6" s="69"/>
      <c r="PIL6" s="69"/>
      <c r="PIM6" s="69"/>
      <c r="PIN6" s="69"/>
      <c r="PIO6" s="69"/>
      <c r="PIP6" s="69"/>
      <c r="PIQ6" s="69"/>
      <c r="PIR6" s="69"/>
      <c r="PIS6" s="69"/>
      <c r="PIT6" s="69"/>
      <c r="PIU6" s="69"/>
      <c r="PIV6" s="69"/>
      <c r="PIW6" s="69"/>
      <c r="PIX6" s="69"/>
      <c r="PIY6" s="69"/>
      <c r="PIZ6" s="69"/>
      <c r="PJA6" s="69"/>
      <c r="PJB6" s="69"/>
      <c r="PJC6" s="69"/>
      <c r="PJD6" s="69"/>
      <c r="PJE6" s="69"/>
      <c r="PJF6" s="69"/>
      <c r="PJG6" s="69"/>
      <c r="PJH6" s="69"/>
      <c r="PJI6" s="69"/>
      <c r="PJJ6" s="69"/>
      <c r="PJK6" s="69"/>
      <c r="PJL6" s="69"/>
      <c r="PJM6" s="69"/>
      <c r="PJN6" s="69"/>
      <c r="PJO6" s="69"/>
      <c r="PJP6" s="69"/>
      <c r="PJQ6" s="69"/>
      <c r="PJR6" s="69"/>
      <c r="PJS6" s="69"/>
      <c r="PJT6" s="69"/>
      <c r="PJU6" s="69"/>
      <c r="PJV6" s="69"/>
      <c r="PJW6" s="69"/>
      <c r="PJX6" s="69"/>
      <c r="PJY6" s="69"/>
      <c r="PJZ6" s="69"/>
      <c r="PKA6" s="69"/>
      <c r="PKB6" s="69"/>
      <c r="PKC6" s="69"/>
      <c r="PKD6" s="69"/>
      <c r="PKE6" s="69"/>
      <c r="PKF6" s="69"/>
      <c r="PKG6" s="69"/>
      <c r="PKH6" s="69"/>
      <c r="PKI6" s="69"/>
      <c r="PKJ6" s="69"/>
      <c r="PKK6" s="69"/>
      <c r="PKL6" s="69"/>
      <c r="PKM6" s="69"/>
      <c r="PKN6" s="69"/>
      <c r="PKO6" s="69"/>
      <c r="PKP6" s="69"/>
      <c r="PKQ6" s="69"/>
      <c r="PKR6" s="69"/>
      <c r="PKS6" s="69"/>
      <c r="PKT6" s="69"/>
      <c r="PKU6" s="69"/>
      <c r="PKV6" s="69"/>
      <c r="PKW6" s="69"/>
      <c r="PKX6" s="69"/>
      <c r="PKY6" s="69"/>
      <c r="PKZ6" s="69"/>
      <c r="PLA6" s="69"/>
      <c r="PLB6" s="69"/>
      <c r="PLC6" s="69"/>
      <c r="PLD6" s="69"/>
      <c r="PLE6" s="69"/>
      <c r="PLF6" s="69"/>
      <c r="PLG6" s="69"/>
      <c r="PLH6" s="69"/>
      <c r="PLI6" s="69"/>
      <c r="PLJ6" s="69"/>
      <c r="PLK6" s="69"/>
      <c r="PLL6" s="69"/>
      <c r="PLM6" s="69"/>
      <c r="PLN6" s="69"/>
      <c r="PLO6" s="69"/>
      <c r="PLP6" s="69"/>
      <c r="PLQ6" s="69"/>
      <c r="PLR6" s="69"/>
      <c r="PLS6" s="69"/>
      <c r="PLT6" s="69"/>
      <c r="PLU6" s="69"/>
      <c r="PLV6" s="69"/>
      <c r="PLW6" s="69"/>
      <c r="PLX6" s="69"/>
      <c r="PLY6" s="69"/>
      <c r="PLZ6" s="69"/>
      <c r="PMA6" s="69"/>
      <c r="PMB6" s="69"/>
      <c r="PMC6" s="69"/>
      <c r="PMD6" s="69"/>
      <c r="PME6" s="69"/>
      <c r="PMF6" s="69"/>
      <c r="PMG6" s="69"/>
      <c r="PMH6" s="69"/>
      <c r="PMI6" s="69"/>
      <c r="PMJ6" s="69"/>
      <c r="PMK6" s="69"/>
      <c r="PML6" s="69"/>
      <c r="PMM6" s="69"/>
      <c r="PMN6" s="69"/>
      <c r="PMO6" s="69"/>
      <c r="PMP6" s="69"/>
      <c r="PMQ6" s="69"/>
      <c r="PMR6" s="69"/>
      <c r="PMS6" s="69"/>
      <c r="PMT6" s="69"/>
      <c r="PMU6" s="69"/>
      <c r="PMV6" s="69"/>
      <c r="PMW6" s="69"/>
      <c r="PMX6" s="69"/>
      <c r="PMY6" s="69"/>
      <c r="PMZ6" s="69"/>
      <c r="PNA6" s="69"/>
      <c r="PNB6" s="69"/>
      <c r="PNC6" s="69"/>
      <c r="PND6" s="69"/>
      <c r="PNE6" s="69"/>
      <c r="PNF6" s="69"/>
      <c r="PNG6" s="69"/>
      <c r="PNH6" s="69"/>
      <c r="PNI6" s="69"/>
      <c r="PNJ6" s="69"/>
      <c r="PNK6" s="69"/>
      <c r="PNL6" s="69"/>
      <c r="PNM6" s="69"/>
      <c r="PNN6" s="69"/>
      <c r="PNO6" s="69"/>
      <c r="PNP6" s="69"/>
      <c r="PNQ6" s="69"/>
      <c r="PNR6" s="69"/>
      <c r="PNS6" s="69"/>
      <c r="PNT6" s="69"/>
      <c r="PNU6" s="69"/>
      <c r="PNV6" s="69"/>
      <c r="PNW6" s="69"/>
      <c r="PNX6" s="69"/>
      <c r="PNY6" s="69"/>
      <c r="PNZ6" s="69"/>
      <c r="POA6" s="69"/>
      <c r="POB6" s="69"/>
      <c r="POC6" s="69"/>
      <c r="POD6" s="69"/>
      <c r="POE6" s="69"/>
      <c r="POF6" s="69"/>
      <c r="POG6" s="69"/>
      <c r="POH6" s="69"/>
      <c r="POI6" s="69"/>
      <c r="POJ6" s="69"/>
      <c r="POK6" s="69"/>
      <c r="POL6" s="69"/>
      <c r="POM6" s="69"/>
      <c r="PON6" s="69"/>
      <c r="POO6" s="69"/>
      <c r="POP6" s="69"/>
      <c r="POQ6" s="69"/>
      <c r="POR6" s="69"/>
      <c r="POS6" s="69"/>
      <c r="POT6" s="69"/>
      <c r="POU6" s="69"/>
      <c r="POV6" s="69"/>
      <c r="POW6" s="69"/>
      <c r="POX6" s="69"/>
      <c r="POY6" s="69"/>
      <c r="POZ6" s="69"/>
      <c r="PPA6" s="69"/>
      <c r="PPB6" s="69"/>
      <c r="PPC6" s="69"/>
      <c r="PPD6" s="69"/>
      <c r="PPE6" s="69"/>
      <c r="PPF6" s="69"/>
      <c r="PPG6" s="69"/>
      <c r="PPH6" s="69"/>
      <c r="PPI6" s="69"/>
      <c r="PPJ6" s="69"/>
      <c r="PPK6" s="69"/>
      <c r="PPL6" s="69"/>
      <c r="PPM6" s="69"/>
      <c r="PPN6" s="69"/>
      <c r="PPO6" s="69"/>
      <c r="PPP6" s="69"/>
      <c r="PPQ6" s="69"/>
      <c r="PPR6" s="69"/>
      <c r="PPS6" s="69"/>
      <c r="PPT6" s="69"/>
      <c r="PPU6" s="69"/>
      <c r="PPV6" s="69"/>
      <c r="PPW6" s="69"/>
      <c r="PPX6" s="69"/>
      <c r="PPY6" s="69"/>
      <c r="PPZ6" s="69"/>
      <c r="PQA6" s="69"/>
      <c r="PQB6" s="69"/>
      <c r="PQC6" s="69"/>
      <c r="PQD6" s="69"/>
      <c r="PQE6" s="69"/>
      <c r="PQF6" s="69"/>
      <c r="PQG6" s="69"/>
      <c r="PQH6" s="69"/>
      <c r="PQI6" s="69"/>
      <c r="PQJ6" s="69"/>
      <c r="PQK6" s="69"/>
      <c r="PQL6" s="69"/>
      <c r="PQM6" s="69"/>
      <c r="PQN6" s="69"/>
      <c r="PQO6" s="69"/>
      <c r="PQP6" s="69"/>
      <c r="PQQ6" s="69"/>
      <c r="PQR6" s="69"/>
      <c r="PQS6" s="69"/>
      <c r="PQT6" s="69"/>
      <c r="PQU6" s="69"/>
      <c r="PQV6" s="69"/>
      <c r="PQW6" s="69"/>
      <c r="PQX6" s="69"/>
      <c r="PQY6" s="69"/>
      <c r="PQZ6" s="69"/>
      <c r="PRA6" s="69"/>
      <c r="PRB6" s="69"/>
      <c r="PRC6" s="69"/>
      <c r="PRD6" s="69"/>
      <c r="PRE6" s="69"/>
      <c r="PRF6" s="69"/>
      <c r="PRG6" s="69"/>
      <c r="PRH6" s="69"/>
      <c r="PRI6" s="69"/>
      <c r="PRJ6" s="69"/>
      <c r="PRK6" s="69"/>
      <c r="PRL6" s="69"/>
      <c r="PRM6" s="69"/>
      <c r="PRN6" s="69"/>
      <c r="PRO6" s="69"/>
      <c r="PRP6" s="69"/>
      <c r="PRQ6" s="69"/>
      <c r="PRR6" s="69"/>
      <c r="PRS6" s="69"/>
      <c r="PRT6" s="69"/>
      <c r="PRU6" s="69"/>
      <c r="PRV6" s="69"/>
      <c r="PRW6" s="69"/>
      <c r="PRX6" s="69"/>
      <c r="PRY6" s="69"/>
      <c r="PRZ6" s="69"/>
      <c r="PSA6" s="69"/>
      <c r="PSB6" s="69"/>
      <c r="PSC6" s="69"/>
      <c r="PSD6" s="69"/>
      <c r="PSE6" s="69"/>
      <c r="PSF6" s="69"/>
      <c r="PSG6" s="69"/>
      <c r="PSH6" s="69"/>
      <c r="PSI6" s="69"/>
      <c r="PSJ6" s="69"/>
      <c r="PSK6" s="69"/>
      <c r="PSL6" s="69"/>
      <c r="PSM6" s="69"/>
      <c r="PSN6" s="69"/>
      <c r="PSO6" s="69"/>
      <c r="PSP6" s="69"/>
      <c r="PSQ6" s="69"/>
      <c r="PSR6" s="69"/>
      <c r="PSS6" s="69"/>
      <c r="PST6" s="69"/>
      <c r="PSU6" s="69"/>
      <c r="PSV6" s="69"/>
      <c r="PSW6" s="69"/>
      <c r="PSX6" s="69"/>
      <c r="PSY6" s="69"/>
      <c r="PSZ6" s="69"/>
      <c r="PTA6" s="69"/>
      <c r="PTB6" s="69"/>
      <c r="PTC6" s="69"/>
      <c r="PTD6" s="69"/>
      <c r="PTE6" s="69"/>
      <c r="PTF6" s="69"/>
      <c r="PTG6" s="69"/>
      <c r="PTH6" s="69"/>
      <c r="PTI6" s="69"/>
      <c r="PTJ6" s="69"/>
      <c r="PTK6" s="69"/>
      <c r="PTL6" s="69"/>
      <c r="PTM6" s="69"/>
      <c r="PTN6" s="69"/>
      <c r="PTO6" s="69"/>
      <c r="PTP6" s="69"/>
      <c r="PTQ6" s="69"/>
      <c r="PTR6" s="69"/>
      <c r="PTS6" s="69"/>
      <c r="PTT6" s="69"/>
      <c r="PTU6" s="69"/>
      <c r="PTV6" s="69"/>
      <c r="PTW6" s="69"/>
      <c r="PTX6" s="69"/>
      <c r="PTY6" s="69"/>
      <c r="PTZ6" s="69"/>
      <c r="PUA6" s="69"/>
      <c r="PUB6" s="69"/>
      <c r="PUC6" s="69"/>
      <c r="PUD6" s="69"/>
      <c r="PUE6" s="69"/>
      <c r="PUF6" s="69"/>
      <c r="PUG6" s="69"/>
      <c r="PUH6" s="69"/>
      <c r="PUI6" s="69"/>
      <c r="PUJ6" s="69"/>
      <c r="PUK6" s="69"/>
      <c r="PUL6" s="69"/>
      <c r="PUM6" s="69"/>
      <c r="PUN6" s="69"/>
      <c r="PUO6" s="69"/>
      <c r="PUP6" s="69"/>
      <c r="PUQ6" s="69"/>
      <c r="PUR6" s="69"/>
      <c r="PUS6" s="69"/>
      <c r="PUT6" s="69"/>
      <c r="PUU6" s="69"/>
      <c r="PUV6" s="69"/>
      <c r="PUW6" s="69"/>
      <c r="PUX6" s="69"/>
      <c r="PUY6" s="69"/>
      <c r="PUZ6" s="69"/>
      <c r="PVA6" s="69"/>
      <c r="PVB6" s="69"/>
      <c r="PVC6" s="69"/>
      <c r="PVD6" s="69"/>
      <c r="PVE6" s="69"/>
      <c r="PVF6" s="69"/>
      <c r="PVG6" s="69"/>
      <c r="PVH6" s="69"/>
      <c r="PVI6" s="69"/>
      <c r="PVJ6" s="69"/>
      <c r="PVK6" s="69"/>
      <c r="PVL6" s="69"/>
      <c r="PVM6" s="69"/>
      <c r="PVN6" s="69"/>
      <c r="PVO6" s="69"/>
      <c r="PVP6" s="69"/>
      <c r="PVQ6" s="69"/>
      <c r="PVR6" s="69"/>
      <c r="PVS6" s="69"/>
      <c r="PVT6" s="69"/>
      <c r="PVU6" s="69"/>
      <c r="PVV6" s="69"/>
      <c r="PVW6" s="69"/>
      <c r="PVX6" s="69"/>
      <c r="PVY6" s="69"/>
      <c r="PVZ6" s="69"/>
      <c r="PWA6" s="69"/>
      <c r="PWB6" s="69"/>
      <c r="PWC6" s="69"/>
      <c r="PWD6" s="69"/>
      <c r="PWE6" s="69"/>
      <c r="PWF6" s="69"/>
      <c r="PWG6" s="69"/>
      <c r="PWH6" s="69"/>
      <c r="PWI6" s="69"/>
      <c r="PWJ6" s="69"/>
      <c r="PWK6" s="69"/>
      <c r="PWL6" s="69"/>
      <c r="PWM6" s="69"/>
      <c r="PWN6" s="69"/>
      <c r="PWO6" s="69"/>
      <c r="PWP6" s="69"/>
      <c r="PWQ6" s="69"/>
      <c r="PWR6" s="69"/>
      <c r="PWS6" s="69"/>
      <c r="PWT6" s="69"/>
      <c r="PWU6" s="69"/>
      <c r="PWV6" s="69"/>
      <c r="PWW6" s="69"/>
      <c r="PWX6" s="69"/>
      <c r="PWY6" s="69"/>
      <c r="PWZ6" s="69"/>
      <c r="PXA6" s="69"/>
      <c r="PXB6" s="69"/>
      <c r="PXC6" s="69"/>
      <c r="PXD6" s="69"/>
      <c r="PXE6" s="69"/>
      <c r="PXF6" s="69"/>
      <c r="PXG6" s="69"/>
      <c r="PXH6" s="69"/>
      <c r="PXI6" s="69"/>
      <c r="PXJ6" s="69"/>
      <c r="PXK6" s="69"/>
      <c r="PXL6" s="69"/>
      <c r="PXM6" s="69"/>
      <c r="PXN6" s="69"/>
      <c r="PXO6" s="69"/>
      <c r="PXP6" s="69"/>
      <c r="PXQ6" s="69"/>
      <c r="PXR6" s="69"/>
      <c r="PXS6" s="69"/>
      <c r="PXT6" s="69"/>
      <c r="PXU6" s="69"/>
      <c r="PXV6" s="69"/>
      <c r="PXW6" s="69"/>
      <c r="PXX6" s="69"/>
      <c r="PXY6" s="69"/>
      <c r="PXZ6" s="69"/>
      <c r="PYA6" s="69"/>
      <c r="PYB6" s="69"/>
      <c r="PYC6" s="69"/>
      <c r="PYD6" s="69"/>
      <c r="PYE6" s="69"/>
      <c r="PYF6" s="69"/>
      <c r="PYG6" s="69"/>
      <c r="PYH6" s="69"/>
      <c r="PYI6" s="69"/>
      <c r="PYJ6" s="69"/>
      <c r="PYK6" s="69"/>
      <c r="PYL6" s="69"/>
      <c r="PYM6" s="69"/>
      <c r="PYN6" s="69"/>
      <c r="PYO6" s="69"/>
      <c r="PYP6" s="69"/>
      <c r="PYQ6" s="69"/>
      <c r="PYR6" s="69"/>
      <c r="PYS6" s="69"/>
      <c r="PYT6" s="69"/>
      <c r="PYU6" s="69"/>
      <c r="PYV6" s="69"/>
      <c r="PYW6" s="69"/>
      <c r="PYX6" s="69"/>
      <c r="PYY6" s="69"/>
      <c r="PYZ6" s="69"/>
      <c r="PZA6" s="69"/>
      <c r="PZB6" s="69"/>
      <c r="PZC6" s="69"/>
      <c r="PZD6" s="69"/>
      <c r="PZE6" s="69"/>
      <c r="PZF6" s="69"/>
      <c r="PZG6" s="69"/>
      <c r="PZH6" s="69"/>
      <c r="PZI6" s="69"/>
      <c r="PZJ6" s="69"/>
      <c r="PZK6" s="69"/>
      <c r="PZL6" s="69"/>
      <c r="PZM6" s="69"/>
      <c r="PZN6" s="69"/>
      <c r="PZO6" s="69"/>
      <c r="PZP6" s="69"/>
      <c r="PZQ6" s="69"/>
      <c r="PZR6" s="69"/>
      <c r="PZS6" s="69"/>
      <c r="PZT6" s="69"/>
      <c r="PZU6" s="69"/>
      <c r="PZV6" s="69"/>
      <c r="PZW6" s="69"/>
      <c r="PZX6" s="69"/>
      <c r="PZY6" s="69"/>
      <c r="PZZ6" s="69"/>
      <c r="QAA6" s="69"/>
      <c r="QAB6" s="69"/>
      <c r="QAC6" s="69"/>
      <c r="QAD6" s="69"/>
      <c r="QAE6" s="69"/>
      <c r="QAF6" s="69"/>
      <c r="QAG6" s="69"/>
      <c r="QAH6" s="69"/>
      <c r="QAI6" s="69"/>
      <c r="QAJ6" s="69"/>
      <c r="QAK6" s="69"/>
      <c r="QAL6" s="69"/>
      <c r="QAM6" s="69"/>
      <c r="QAN6" s="69"/>
      <c r="QAO6" s="69"/>
      <c r="QAP6" s="69"/>
      <c r="QAQ6" s="69"/>
      <c r="QAR6" s="69"/>
      <c r="QAS6" s="69"/>
      <c r="QAT6" s="69"/>
      <c r="QAU6" s="69"/>
      <c r="QAV6" s="69"/>
      <c r="QAW6" s="69"/>
      <c r="QAX6" s="69"/>
      <c r="QAY6" s="69"/>
      <c r="QAZ6" s="69"/>
      <c r="QBA6" s="69"/>
      <c r="QBB6" s="69"/>
      <c r="QBC6" s="69"/>
      <c r="QBD6" s="69"/>
      <c r="QBE6" s="69"/>
      <c r="QBF6" s="69"/>
      <c r="QBG6" s="69"/>
      <c r="QBH6" s="69"/>
      <c r="QBI6" s="69"/>
      <c r="QBJ6" s="69"/>
      <c r="QBK6" s="69"/>
      <c r="QBL6" s="69"/>
      <c r="QBM6" s="69"/>
      <c r="QBN6" s="69"/>
      <c r="QBO6" s="69"/>
      <c r="QBP6" s="69"/>
      <c r="QBQ6" s="69"/>
      <c r="QBR6" s="69"/>
      <c r="QBS6" s="69"/>
      <c r="QBT6" s="69"/>
      <c r="QBU6" s="69"/>
      <c r="QBV6" s="69"/>
      <c r="QBW6" s="69"/>
      <c r="QBX6" s="69"/>
      <c r="QBY6" s="69"/>
      <c r="QBZ6" s="69"/>
      <c r="QCA6" s="69"/>
      <c r="QCB6" s="69"/>
      <c r="QCC6" s="69"/>
      <c r="QCD6" s="69"/>
      <c r="QCE6" s="69"/>
      <c r="QCF6" s="69"/>
      <c r="QCG6" s="69"/>
      <c r="QCH6" s="69"/>
      <c r="QCI6" s="69"/>
      <c r="QCJ6" s="69"/>
      <c r="QCK6" s="69"/>
      <c r="QCL6" s="69"/>
      <c r="QCM6" s="69"/>
      <c r="QCN6" s="69"/>
      <c r="QCO6" s="69"/>
      <c r="QCP6" s="69"/>
      <c r="QCQ6" s="69"/>
      <c r="QCR6" s="69"/>
      <c r="QCS6" s="69"/>
      <c r="QCT6" s="69"/>
      <c r="QCU6" s="69"/>
      <c r="QCV6" s="69"/>
      <c r="QCW6" s="69"/>
      <c r="QCX6" s="69"/>
      <c r="QCY6" s="69"/>
      <c r="QCZ6" s="69"/>
      <c r="QDA6" s="69"/>
      <c r="QDB6" s="69"/>
      <c r="QDC6" s="69"/>
      <c r="QDD6" s="69"/>
      <c r="QDE6" s="69"/>
      <c r="QDF6" s="69"/>
      <c r="QDG6" s="69"/>
      <c r="QDH6" s="69"/>
      <c r="QDI6" s="69"/>
      <c r="QDJ6" s="69"/>
      <c r="QDK6" s="69"/>
      <c r="QDL6" s="69"/>
      <c r="QDM6" s="69"/>
      <c r="QDN6" s="69"/>
      <c r="QDO6" s="69"/>
      <c r="QDP6" s="69"/>
      <c r="QDQ6" s="69"/>
      <c r="QDR6" s="69"/>
      <c r="QDS6" s="69"/>
      <c r="QDT6" s="69"/>
      <c r="QDU6" s="69"/>
      <c r="QDV6" s="69"/>
      <c r="QDW6" s="69"/>
      <c r="QDX6" s="69"/>
      <c r="QDY6" s="69"/>
      <c r="QDZ6" s="69"/>
      <c r="QEA6" s="69"/>
      <c r="QEB6" s="69"/>
      <c r="QEC6" s="69"/>
      <c r="QED6" s="69"/>
      <c r="QEE6" s="69"/>
      <c r="QEF6" s="69"/>
      <c r="QEG6" s="69"/>
      <c r="QEH6" s="69"/>
      <c r="QEI6" s="69"/>
      <c r="QEJ6" s="69"/>
      <c r="QEK6" s="69"/>
      <c r="QEL6" s="69"/>
      <c r="QEM6" s="69"/>
      <c r="QEN6" s="69"/>
      <c r="QEO6" s="69"/>
      <c r="QEP6" s="69"/>
      <c r="QEQ6" s="69"/>
      <c r="QER6" s="69"/>
      <c r="QES6" s="69"/>
      <c r="QET6" s="69"/>
      <c r="QEU6" s="69"/>
      <c r="QEV6" s="69"/>
      <c r="QEW6" s="69"/>
      <c r="QEX6" s="69"/>
      <c r="QEY6" s="69"/>
      <c r="QEZ6" s="69"/>
      <c r="QFA6" s="69"/>
      <c r="QFB6" s="69"/>
      <c r="QFC6" s="69"/>
      <c r="QFD6" s="69"/>
      <c r="QFE6" s="69"/>
      <c r="QFF6" s="69"/>
      <c r="QFG6" s="69"/>
      <c r="QFH6" s="69"/>
      <c r="QFI6" s="69"/>
      <c r="QFJ6" s="69"/>
      <c r="QFK6" s="69"/>
      <c r="QFL6" s="69"/>
      <c r="QFM6" s="69"/>
      <c r="QFN6" s="69"/>
      <c r="QFO6" s="69"/>
      <c r="QFP6" s="69"/>
      <c r="QFQ6" s="69"/>
      <c r="QFR6" s="69"/>
      <c r="QFS6" s="69"/>
      <c r="QFT6" s="69"/>
      <c r="QFU6" s="69"/>
      <c r="QFV6" s="69"/>
      <c r="QFW6" s="69"/>
      <c r="QFX6" s="69"/>
      <c r="QFY6" s="69"/>
      <c r="QFZ6" s="69"/>
      <c r="QGA6" s="69"/>
      <c r="QGB6" s="69"/>
      <c r="QGC6" s="69"/>
      <c r="QGD6" s="69"/>
      <c r="QGE6" s="69"/>
      <c r="QGF6" s="69"/>
      <c r="QGG6" s="69"/>
      <c r="QGH6" s="69"/>
      <c r="QGI6" s="69"/>
      <c r="QGJ6" s="69"/>
      <c r="QGK6" s="69"/>
      <c r="QGL6" s="69"/>
      <c r="QGM6" s="69"/>
      <c r="QGN6" s="69"/>
      <c r="QGO6" s="69"/>
      <c r="QGP6" s="69"/>
      <c r="QGQ6" s="69"/>
      <c r="QGR6" s="69"/>
      <c r="QGS6" s="69"/>
      <c r="QGT6" s="69"/>
      <c r="QGU6" s="69"/>
      <c r="QGV6" s="69"/>
      <c r="QGW6" s="69"/>
      <c r="QGX6" s="69"/>
      <c r="QGY6" s="69"/>
      <c r="QGZ6" s="69"/>
      <c r="QHA6" s="69"/>
      <c r="QHB6" s="69"/>
      <c r="QHC6" s="69"/>
      <c r="QHD6" s="69"/>
      <c r="QHE6" s="69"/>
      <c r="QHF6" s="69"/>
      <c r="QHG6" s="69"/>
      <c r="QHH6" s="69"/>
      <c r="QHI6" s="69"/>
      <c r="QHJ6" s="69"/>
      <c r="QHK6" s="69"/>
      <c r="QHL6" s="69"/>
      <c r="QHM6" s="69"/>
      <c r="QHN6" s="69"/>
      <c r="QHO6" s="69"/>
      <c r="QHP6" s="69"/>
      <c r="QHQ6" s="69"/>
      <c r="QHR6" s="69"/>
      <c r="QHS6" s="69"/>
      <c r="QHT6" s="69"/>
      <c r="QHU6" s="69"/>
      <c r="QHV6" s="69"/>
      <c r="QHW6" s="69"/>
      <c r="QHX6" s="69"/>
      <c r="QHY6" s="69"/>
      <c r="QHZ6" s="69"/>
      <c r="QIA6" s="69"/>
      <c r="QIB6" s="69"/>
      <c r="QIC6" s="69"/>
      <c r="QID6" s="69"/>
      <c r="QIE6" s="69"/>
      <c r="QIF6" s="69"/>
      <c r="QIG6" s="69"/>
      <c r="QIH6" s="69"/>
      <c r="QII6" s="69"/>
      <c r="QIJ6" s="69"/>
      <c r="QIK6" s="69"/>
      <c r="QIL6" s="69"/>
      <c r="QIM6" s="69"/>
      <c r="QIN6" s="69"/>
      <c r="QIO6" s="69"/>
      <c r="QIP6" s="69"/>
      <c r="QIQ6" s="69"/>
      <c r="QIR6" s="69"/>
      <c r="QIS6" s="69"/>
      <c r="QIT6" s="69"/>
      <c r="QIU6" s="69"/>
      <c r="QIV6" s="69"/>
      <c r="QIW6" s="69"/>
      <c r="QIX6" s="69"/>
      <c r="QIY6" s="69"/>
      <c r="QIZ6" s="69"/>
      <c r="QJA6" s="69"/>
      <c r="QJB6" s="69"/>
      <c r="QJC6" s="69"/>
      <c r="QJD6" s="69"/>
      <c r="QJE6" s="69"/>
      <c r="QJF6" s="69"/>
      <c r="QJG6" s="69"/>
      <c r="QJH6" s="69"/>
      <c r="QJI6" s="69"/>
      <c r="QJJ6" s="69"/>
      <c r="QJK6" s="69"/>
      <c r="QJL6" s="69"/>
      <c r="QJM6" s="69"/>
      <c r="QJN6" s="69"/>
      <c r="QJO6" s="69"/>
      <c r="QJP6" s="69"/>
      <c r="QJQ6" s="69"/>
      <c r="QJR6" s="69"/>
      <c r="QJS6" s="69"/>
      <c r="QJT6" s="69"/>
      <c r="QJU6" s="69"/>
      <c r="QJV6" s="69"/>
      <c r="QJW6" s="69"/>
      <c r="QJX6" s="69"/>
      <c r="QJY6" s="69"/>
      <c r="QJZ6" s="69"/>
      <c r="QKA6" s="69"/>
      <c r="QKB6" s="69"/>
      <c r="QKC6" s="69"/>
      <c r="QKD6" s="69"/>
      <c r="QKE6" s="69"/>
      <c r="QKF6" s="69"/>
      <c r="QKG6" s="69"/>
      <c r="QKH6" s="69"/>
      <c r="QKI6" s="69"/>
      <c r="QKJ6" s="69"/>
      <c r="QKK6" s="69"/>
      <c r="QKL6" s="69"/>
      <c r="QKM6" s="69"/>
      <c r="QKN6" s="69"/>
      <c r="QKO6" s="69"/>
      <c r="QKP6" s="69"/>
      <c r="QKQ6" s="69"/>
      <c r="QKR6" s="69"/>
      <c r="QKS6" s="69"/>
      <c r="QKT6" s="69"/>
      <c r="QKU6" s="69"/>
      <c r="QKV6" s="69"/>
      <c r="QKW6" s="69"/>
      <c r="QKX6" s="69"/>
      <c r="QKY6" s="69"/>
      <c r="QKZ6" s="69"/>
      <c r="QLA6" s="69"/>
      <c r="QLB6" s="69"/>
      <c r="QLC6" s="69"/>
      <c r="QLD6" s="69"/>
      <c r="QLE6" s="69"/>
      <c r="QLF6" s="69"/>
      <c r="QLG6" s="69"/>
      <c r="QLH6" s="69"/>
      <c r="QLI6" s="69"/>
      <c r="QLJ6" s="69"/>
      <c r="QLK6" s="69"/>
      <c r="QLL6" s="69"/>
      <c r="QLM6" s="69"/>
      <c r="QLN6" s="69"/>
      <c r="QLO6" s="69"/>
      <c r="QLP6" s="69"/>
      <c r="QLQ6" s="69"/>
      <c r="QLR6" s="69"/>
      <c r="QLS6" s="69"/>
      <c r="QLT6" s="69"/>
      <c r="QLU6" s="69"/>
      <c r="QLV6" s="69"/>
      <c r="QLW6" s="69"/>
      <c r="QLX6" s="69"/>
      <c r="QLY6" s="69"/>
      <c r="QLZ6" s="69"/>
      <c r="QMA6" s="69"/>
      <c r="QMB6" s="69"/>
      <c r="QMC6" s="69"/>
      <c r="QMD6" s="69"/>
      <c r="QME6" s="69"/>
      <c r="QMF6" s="69"/>
      <c r="QMG6" s="69"/>
      <c r="QMH6" s="69"/>
      <c r="QMI6" s="69"/>
      <c r="QMJ6" s="69"/>
      <c r="QMK6" s="69"/>
      <c r="QML6" s="69"/>
      <c r="QMM6" s="69"/>
      <c r="QMN6" s="69"/>
      <c r="QMO6" s="69"/>
      <c r="QMP6" s="69"/>
      <c r="QMQ6" s="69"/>
      <c r="QMR6" s="69"/>
      <c r="QMS6" s="69"/>
      <c r="QMT6" s="69"/>
      <c r="QMU6" s="69"/>
      <c r="QMV6" s="69"/>
      <c r="QMW6" s="69"/>
      <c r="QMX6" s="69"/>
      <c r="QMY6" s="69"/>
      <c r="QMZ6" s="69"/>
      <c r="QNA6" s="69"/>
      <c r="QNB6" s="69"/>
      <c r="QNC6" s="69"/>
      <c r="QND6" s="69"/>
      <c r="QNE6" s="69"/>
      <c r="QNF6" s="69"/>
      <c r="QNG6" s="69"/>
      <c r="QNH6" s="69"/>
      <c r="QNI6" s="69"/>
      <c r="QNJ6" s="69"/>
      <c r="QNK6" s="69"/>
      <c r="QNL6" s="69"/>
      <c r="QNM6" s="69"/>
      <c r="QNN6" s="69"/>
      <c r="QNO6" s="69"/>
      <c r="QNP6" s="69"/>
      <c r="QNQ6" s="69"/>
      <c r="QNR6" s="69"/>
      <c r="QNS6" s="69"/>
      <c r="QNT6" s="69"/>
      <c r="QNU6" s="69"/>
      <c r="QNV6" s="69"/>
      <c r="QNW6" s="69"/>
      <c r="QNX6" s="69"/>
      <c r="QNY6" s="69"/>
      <c r="QNZ6" s="69"/>
      <c r="QOA6" s="69"/>
      <c r="QOB6" s="69"/>
      <c r="QOC6" s="69"/>
      <c r="QOD6" s="69"/>
      <c r="QOE6" s="69"/>
      <c r="QOF6" s="69"/>
      <c r="QOG6" s="69"/>
      <c r="QOH6" s="69"/>
      <c r="QOI6" s="69"/>
      <c r="QOJ6" s="69"/>
      <c r="QOK6" s="69"/>
      <c r="QOL6" s="69"/>
      <c r="QOM6" s="69"/>
      <c r="QON6" s="69"/>
      <c r="QOO6" s="69"/>
      <c r="QOP6" s="69"/>
      <c r="QOQ6" s="69"/>
      <c r="QOR6" s="69"/>
      <c r="QOS6" s="69"/>
      <c r="QOT6" s="69"/>
      <c r="QOU6" s="69"/>
      <c r="QOV6" s="69"/>
      <c r="QOW6" s="69"/>
      <c r="QOX6" s="69"/>
      <c r="QOY6" s="69"/>
      <c r="QOZ6" s="69"/>
      <c r="QPA6" s="69"/>
      <c r="QPB6" s="69"/>
      <c r="QPC6" s="69"/>
      <c r="QPD6" s="69"/>
      <c r="QPE6" s="69"/>
      <c r="QPF6" s="69"/>
      <c r="QPG6" s="69"/>
      <c r="QPH6" s="69"/>
      <c r="QPI6" s="69"/>
      <c r="QPJ6" s="69"/>
      <c r="QPK6" s="69"/>
      <c r="QPL6" s="69"/>
      <c r="QPM6" s="69"/>
      <c r="QPN6" s="69"/>
      <c r="QPO6" s="69"/>
      <c r="QPP6" s="69"/>
      <c r="QPQ6" s="69"/>
      <c r="QPR6" s="69"/>
      <c r="QPS6" s="69"/>
      <c r="QPT6" s="69"/>
      <c r="QPU6" s="69"/>
      <c r="QPV6" s="69"/>
      <c r="QPW6" s="69"/>
      <c r="QPX6" s="69"/>
      <c r="QPY6" s="69"/>
      <c r="QPZ6" s="69"/>
      <c r="QQA6" s="69"/>
      <c r="QQB6" s="69"/>
      <c r="QQC6" s="69"/>
      <c r="QQD6" s="69"/>
      <c r="QQE6" s="69"/>
      <c r="QQF6" s="69"/>
      <c r="QQG6" s="69"/>
      <c r="QQH6" s="69"/>
      <c r="QQI6" s="69"/>
      <c r="QQJ6" s="69"/>
      <c r="QQK6" s="69"/>
      <c r="QQL6" s="69"/>
      <c r="QQM6" s="69"/>
      <c r="QQN6" s="69"/>
      <c r="QQO6" s="69"/>
      <c r="QQP6" s="69"/>
      <c r="QQQ6" s="69"/>
      <c r="QQR6" s="69"/>
      <c r="QQS6" s="69"/>
      <c r="QQT6" s="69"/>
      <c r="QQU6" s="69"/>
      <c r="QQV6" s="69"/>
      <c r="QQW6" s="69"/>
      <c r="QQX6" s="69"/>
      <c r="QQY6" s="69"/>
      <c r="QQZ6" s="69"/>
      <c r="QRA6" s="69"/>
      <c r="QRB6" s="69"/>
      <c r="QRC6" s="69"/>
      <c r="QRD6" s="69"/>
      <c r="QRE6" s="69"/>
      <c r="QRF6" s="69"/>
      <c r="QRG6" s="69"/>
      <c r="QRH6" s="69"/>
      <c r="QRI6" s="69"/>
      <c r="QRJ6" s="69"/>
      <c r="QRK6" s="69"/>
      <c r="QRL6" s="69"/>
      <c r="QRM6" s="69"/>
      <c r="QRN6" s="69"/>
      <c r="QRO6" s="69"/>
      <c r="QRP6" s="69"/>
      <c r="QRQ6" s="69"/>
      <c r="QRR6" s="69"/>
      <c r="QRS6" s="69"/>
      <c r="QRT6" s="69"/>
      <c r="QRU6" s="69"/>
      <c r="QRV6" s="69"/>
      <c r="QRW6" s="69"/>
      <c r="QRX6" s="69"/>
      <c r="QRY6" s="69"/>
      <c r="QRZ6" s="69"/>
      <c r="QSA6" s="69"/>
      <c r="QSB6" s="69"/>
      <c r="QSC6" s="69"/>
      <c r="QSD6" s="69"/>
      <c r="QSE6" s="69"/>
      <c r="QSF6" s="69"/>
      <c r="QSG6" s="69"/>
      <c r="QSH6" s="69"/>
      <c r="QSI6" s="69"/>
      <c r="QSJ6" s="69"/>
      <c r="QSK6" s="69"/>
      <c r="QSL6" s="69"/>
      <c r="QSM6" s="69"/>
      <c r="QSN6" s="69"/>
      <c r="QSO6" s="69"/>
      <c r="QSP6" s="69"/>
      <c r="QSQ6" s="69"/>
      <c r="QSR6" s="69"/>
      <c r="QSS6" s="69"/>
      <c r="QST6" s="69"/>
      <c r="QSU6" s="69"/>
      <c r="QSV6" s="69"/>
      <c r="QSW6" s="69"/>
      <c r="QSX6" s="69"/>
      <c r="QSY6" s="69"/>
      <c r="QSZ6" s="69"/>
      <c r="QTA6" s="69"/>
      <c r="QTB6" s="69"/>
      <c r="QTC6" s="69"/>
      <c r="QTD6" s="69"/>
      <c r="QTE6" s="69"/>
      <c r="QTF6" s="69"/>
      <c r="QTG6" s="69"/>
      <c r="QTH6" s="69"/>
      <c r="QTI6" s="69"/>
      <c r="QTJ6" s="69"/>
      <c r="QTK6" s="69"/>
      <c r="QTL6" s="69"/>
      <c r="QTM6" s="69"/>
      <c r="QTN6" s="69"/>
      <c r="QTO6" s="69"/>
      <c r="QTP6" s="69"/>
      <c r="QTQ6" s="69"/>
      <c r="QTR6" s="69"/>
      <c r="QTS6" s="69"/>
      <c r="QTT6" s="69"/>
      <c r="QTU6" s="69"/>
      <c r="QTV6" s="69"/>
      <c r="QTW6" s="69"/>
      <c r="QTX6" s="69"/>
      <c r="QTY6" s="69"/>
      <c r="QTZ6" s="69"/>
      <c r="QUA6" s="69"/>
      <c r="QUB6" s="69"/>
      <c r="QUC6" s="69"/>
      <c r="QUD6" s="69"/>
      <c r="QUE6" s="69"/>
      <c r="QUF6" s="69"/>
      <c r="QUG6" s="69"/>
      <c r="QUH6" s="69"/>
      <c r="QUI6" s="69"/>
      <c r="QUJ6" s="69"/>
      <c r="QUK6" s="69"/>
      <c r="QUL6" s="69"/>
      <c r="QUM6" s="69"/>
      <c r="QUN6" s="69"/>
      <c r="QUO6" s="69"/>
      <c r="QUP6" s="69"/>
      <c r="QUQ6" s="69"/>
      <c r="QUR6" s="69"/>
      <c r="QUS6" s="69"/>
      <c r="QUT6" s="69"/>
      <c r="QUU6" s="69"/>
      <c r="QUV6" s="69"/>
      <c r="QUW6" s="69"/>
      <c r="QUX6" s="69"/>
      <c r="QUY6" s="69"/>
      <c r="QUZ6" s="69"/>
      <c r="QVA6" s="69"/>
      <c r="QVB6" s="69"/>
      <c r="QVC6" s="69"/>
      <c r="QVD6" s="69"/>
      <c r="QVE6" s="69"/>
      <c r="QVF6" s="69"/>
      <c r="QVG6" s="69"/>
      <c r="QVH6" s="69"/>
      <c r="QVI6" s="69"/>
      <c r="QVJ6" s="69"/>
      <c r="QVK6" s="69"/>
      <c r="QVL6" s="69"/>
      <c r="QVM6" s="69"/>
      <c r="QVN6" s="69"/>
      <c r="QVO6" s="69"/>
      <c r="QVP6" s="69"/>
      <c r="QVQ6" s="69"/>
      <c r="QVR6" s="69"/>
      <c r="QVS6" s="69"/>
      <c r="QVT6" s="69"/>
      <c r="QVU6" s="69"/>
      <c r="QVV6" s="69"/>
      <c r="QVW6" s="69"/>
      <c r="QVX6" s="69"/>
      <c r="QVY6" s="69"/>
      <c r="QVZ6" s="69"/>
      <c r="QWA6" s="69"/>
      <c r="QWB6" s="69"/>
      <c r="QWC6" s="69"/>
      <c r="QWD6" s="69"/>
      <c r="QWE6" s="69"/>
      <c r="QWF6" s="69"/>
      <c r="QWG6" s="69"/>
      <c r="QWH6" s="69"/>
      <c r="QWI6" s="69"/>
      <c r="QWJ6" s="69"/>
      <c r="QWK6" s="69"/>
      <c r="QWL6" s="69"/>
      <c r="QWM6" s="69"/>
      <c r="QWN6" s="69"/>
      <c r="QWO6" s="69"/>
      <c r="QWP6" s="69"/>
      <c r="QWQ6" s="69"/>
      <c r="QWR6" s="69"/>
      <c r="QWS6" s="69"/>
      <c r="QWT6" s="69"/>
      <c r="QWU6" s="69"/>
      <c r="QWV6" s="69"/>
      <c r="QWW6" s="69"/>
      <c r="QWX6" s="69"/>
      <c r="QWY6" s="69"/>
      <c r="QWZ6" s="69"/>
      <c r="QXA6" s="69"/>
      <c r="QXB6" s="69"/>
      <c r="QXC6" s="69"/>
      <c r="QXD6" s="69"/>
      <c r="QXE6" s="69"/>
      <c r="QXF6" s="69"/>
      <c r="QXG6" s="69"/>
      <c r="QXH6" s="69"/>
      <c r="QXI6" s="69"/>
      <c r="QXJ6" s="69"/>
      <c r="QXK6" s="69"/>
      <c r="QXL6" s="69"/>
      <c r="QXM6" s="69"/>
      <c r="QXN6" s="69"/>
      <c r="QXO6" s="69"/>
      <c r="QXP6" s="69"/>
      <c r="QXQ6" s="69"/>
      <c r="QXR6" s="69"/>
      <c r="QXS6" s="69"/>
      <c r="QXT6" s="69"/>
      <c r="QXU6" s="69"/>
      <c r="QXV6" s="69"/>
      <c r="QXW6" s="69"/>
      <c r="QXX6" s="69"/>
      <c r="QXY6" s="69"/>
      <c r="QXZ6" s="69"/>
      <c r="QYA6" s="69"/>
      <c r="QYB6" s="69"/>
      <c r="QYC6" s="69"/>
      <c r="QYD6" s="69"/>
      <c r="QYE6" s="69"/>
      <c r="QYF6" s="69"/>
      <c r="QYG6" s="69"/>
      <c r="QYH6" s="69"/>
      <c r="QYI6" s="69"/>
      <c r="QYJ6" s="69"/>
      <c r="QYK6" s="69"/>
      <c r="QYL6" s="69"/>
      <c r="QYM6" s="69"/>
      <c r="QYN6" s="69"/>
      <c r="QYO6" s="69"/>
      <c r="QYP6" s="69"/>
      <c r="QYQ6" s="69"/>
      <c r="QYR6" s="69"/>
      <c r="QYS6" s="69"/>
      <c r="QYT6" s="69"/>
      <c r="QYU6" s="69"/>
      <c r="QYV6" s="69"/>
      <c r="QYW6" s="69"/>
      <c r="QYX6" s="69"/>
      <c r="QYY6" s="69"/>
      <c r="QYZ6" s="69"/>
      <c r="QZA6" s="69"/>
      <c r="QZB6" s="69"/>
      <c r="QZC6" s="69"/>
      <c r="QZD6" s="69"/>
      <c r="QZE6" s="69"/>
      <c r="QZF6" s="69"/>
      <c r="QZG6" s="69"/>
      <c r="QZH6" s="69"/>
      <c r="QZI6" s="69"/>
      <c r="QZJ6" s="69"/>
      <c r="QZK6" s="69"/>
      <c r="QZL6" s="69"/>
      <c r="QZM6" s="69"/>
      <c r="QZN6" s="69"/>
      <c r="QZO6" s="69"/>
      <c r="QZP6" s="69"/>
      <c r="QZQ6" s="69"/>
      <c r="QZR6" s="69"/>
      <c r="QZS6" s="69"/>
      <c r="QZT6" s="69"/>
      <c r="QZU6" s="69"/>
      <c r="QZV6" s="69"/>
      <c r="QZW6" s="69"/>
      <c r="QZX6" s="69"/>
      <c r="QZY6" s="69"/>
      <c r="QZZ6" s="69"/>
      <c r="RAA6" s="69"/>
      <c r="RAB6" s="69"/>
      <c r="RAC6" s="69"/>
      <c r="RAD6" s="69"/>
      <c r="RAE6" s="69"/>
      <c r="RAF6" s="69"/>
      <c r="RAG6" s="69"/>
      <c r="RAH6" s="69"/>
      <c r="RAI6" s="69"/>
      <c r="RAJ6" s="69"/>
      <c r="RAK6" s="69"/>
      <c r="RAL6" s="69"/>
      <c r="RAM6" s="69"/>
      <c r="RAN6" s="69"/>
      <c r="RAO6" s="69"/>
      <c r="RAP6" s="69"/>
      <c r="RAQ6" s="69"/>
      <c r="RAR6" s="69"/>
      <c r="RAS6" s="69"/>
      <c r="RAT6" s="69"/>
      <c r="RAU6" s="69"/>
      <c r="RAV6" s="69"/>
      <c r="RAW6" s="69"/>
      <c r="RAX6" s="69"/>
      <c r="RAY6" s="69"/>
      <c r="RAZ6" s="69"/>
      <c r="RBA6" s="69"/>
      <c r="RBB6" s="69"/>
      <c r="RBC6" s="69"/>
      <c r="RBD6" s="69"/>
      <c r="RBE6" s="69"/>
      <c r="RBF6" s="69"/>
      <c r="RBG6" s="69"/>
      <c r="RBH6" s="69"/>
      <c r="RBI6" s="69"/>
      <c r="RBJ6" s="69"/>
      <c r="RBK6" s="69"/>
      <c r="RBL6" s="69"/>
      <c r="RBM6" s="69"/>
      <c r="RBN6" s="69"/>
      <c r="RBO6" s="69"/>
      <c r="RBP6" s="69"/>
      <c r="RBQ6" s="69"/>
      <c r="RBR6" s="69"/>
      <c r="RBS6" s="69"/>
      <c r="RBT6" s="69"/>
      <c r="RBU6" s="69"/>
      <c r="RBV6" s="69"/>
      <c r="RBW6" s="69"/>
      <c r="RBX6" s="69"/>
      <c r="RBY6" s="69"/>
      <c r="RBZ6" s="69"/>
      <c r="RCA6" s="69"/>
      <c r="RCB6" s="69"/>
      <c r="RCC6" s="69"/>
      <c r="RCD6" s="69"/>
      <c r="RCE6" s="69"/>
      <c r="RCF6" s="69"/>
      <c r="RCG6" s="69"/>
      <c r="RCH6" s="69"/>
      <c r="RCI6" s="69"/>
      <c r="RCJ6" s="69"/>
      <c r="RCK6" s="69"/>
      <c r="RCL6" s="69"/>
      <c r="RCM6" s="69"/>
      <c r="RCN6" s="69"/>
      <c r="RCO6" s="69"/>
      <c r="RCP6" s="69"/>
      <c r="RCQ6" s="69"/>
      <c r="RCR6" s="69"/>
      <c r="RCS6" s="69"/>
      <c r="RCT6" s="69"/>
      <c r="RCU6" s="69"/>
      <c r="RCV6" s="69"/>
      <c r="RCW6" s="69"/>
      <c r="RCX6" s="69"/>
      <c r="RCY6" s="69"/>
      <c r="RCZ6" s="69"/>
      <c r="RDA6" s="69"/>
      <c r="RDB6" s="69"/>
      <c r="RDC6" s="69"/>
      <c r="RDD6" s="69"/>
      <c r="RDE6" s="69"/>
      <c r="RDF6" s="69"/>
      <c r="RDG6" s="69"/>
      <c r="RDH6" s="69"/>
      <c r="RDI6" s="69"/>
      <c r="RDJ6" s="69"/>
      <c r="RDK6" s="69"/>
      <c r="RDL6" s="69"/>
      <c r="RDM6" s="69"/>
      <c r="RDN6" s="69"/>
      <c r="RDO6" s="69"/>
      <c r="RDP6" s="69"/>
      <c r="RDQ6" s="69"/>
      <c r="RDR6" s="69"/>
      <c r="RDS6" s="69"/>
      <c r="RDT6" s="69"/>
      <c r="RDU6" s="69"/>
      <c r="RDV6" s="69"/>
      <c r="RDW6" s="69"/>
      <c r="RDX6" s="69"/>
      <c r="RDY6" s="69"/>
      <c r="RDZ6" s="69"/>
      <c r="REA6" s="69"/>
      <c r="REB6" s="69"/>
      <c r="REC6" s="69"/>
      <c r="RED6" s="69"/>
      <c r="REE6" s="69"/>
      <c r="REF6" s="69"/>
      <c r="REG6" s="69"/>
      <c r="REH6" s="69"/>
      <c r="REI6" s="69"/>
      <c r="REJ6" s="69"/>
      <c r="REK6" s="69"/>
      <c r="REL6" s="69"/>
      <c r="REM6" s="69"/>
      <c r="REN6" s="69"/>
      <c r="REO6" s="69"/>
      <c r="REP6" s="69"/>
      <c r="REQ6" s="69"/>
      <c r="RER6" s="69"/>
      <c r="RES6" s="69"/>
      <c r="RET6" s="69"/>
      <c r="REU6" s="69"/>
      <c r="REV6" s="69"/>
      <c r="REW6" s="69"/>
      <c r="REX6" s="69"/>
      <c r="REY6" s="69"/>
      <c r="REZ6" s="69"/>
      <c r="RFA6" s="69"/>
      <c r="RFB6" s="69"/>
      <c r="RFC6" s="69"/>
      <c r="RFD6" s="69"/>
      <c r="RFE6" s="69"/>
      <c r="RFF6" s="69"/>
      <c r="RFG6" s="69"/>
      <c r="RFH6" s="69"/>
      <c r="RFI6" s="69"/>
      <c r="RFJ6" s="69"/>
      <c r="RFK6" s="69"/>
      <c r="RFL6" s="69"/>
      <c r="RFM6" s="69"/>
      <c r="RFN6" s="69"/>
      <c r="RFO6" s="69"/>
      <c r="RFP6" s="69"/>
      <c r="RFQ6" s="69"/>
      <c r="RFR6" s="69"/>
      <c r="RFS6" s="69"/>
      <c r="RFT6" s="69"/>
      <c r="RFU6" s="69"/>
      <c r="RFV6" s="69"/>
      <c r="RFW6" s="69"/>
      <c r="RFX6" s="69"/>
      <c r="RFY6" s="69"/>
      <c r="RFZ6" s="69"/>
      <c r="RGA6" s="69"/>
      <c r="RGB6" s="69"/>
      <c r="RGC6" s="69"/>
      <c r="RGD6" s="69"/>
      <c r="RGE6" s="69"/>
      <c r="RGF6" s="69"/>
      <c r="RGG6" s="69"/>
      <c r="RGH6" s="69"/>
      <c r="RGI6" s="69"/>
      <c r="RGJ6" s="69"/>
      <c r="RGK6" s="69"/>
      <c r="RGL6" s="69"/>
      <c r="RGM6" s="69"/>
      <c r="RGN6" s="69"/>
      <c r="RGO6" s="69"/>
      <c r="RGP6" s="69"/>
      <c r="RGQ6" s="69"/>
      <c r="RGR6" s="69"/>
      <c r="RGS6" s="69"/>
      <c r="RGT6" s="69"/>
      <c r="RGU6" s="69"/>
      <c r="RGV6" s="69"/>
      <c r="RGW6" s="69"/>
      <c r="RGX6" s="69"/>
      <c r="RGY6" s="69"/>
      <c r="RGZ6" s="69"/>
      <c r="RHA6" s="69"/>
      <c r="RHB6" s="69"/>
      <c r="RHC6" s="69"/>
      <c r="RHD6" s="69"/>
      <c r="RHE6" s="69"/>
      <c r="RHF6" s="69"/>
      <c r="RHG6" s="69"/>
      <c r="RHH6" s="69"/>
      <c r="RHI6" s="69"/>
      <c r="RHJ6" s="69"/>
      <c r="RHK6" s="69"/>
      <c r="RHL6" s="69"/>
      <c r="RHM6" s="69"/>
      <c r="RHN6" s="69"/>
      <c r="RHO6" s="69"/>
      <c r="RHP6" s="69"/>
      <c r="RHQ6" s="69"/>
      <c r="RHR6" s="69"/>
      <c r="RHS6" s="69"/>
      <c r="RHT6" s="69"/>
      <c r="RHU6" s="69"/>
      <c r="RHV6" s="69"/>
      <c r="RHW6" s="69"/>
      <c r="RHX6" s="69"/>
      <c r="RHY6" s="69"/>
      <c r="RHZ6" s="69"/>
      <c r="RIA6" s="69"/>
      <c r="RIB6" s="69"/>
      <c r="RIC6" s="69"/>
      <c r="RID6" s="69"/>
      <c r="RIE6" s="69"/>
      <c r="RIF6" s="69"/>
      <c r="RIG6" s="69"/>
      <c r="RIH6" s="69"/>
      <c r="RII6" s="69"/>
      <c r="RIJ6" s="69"/>
      <c r="RIK6" s="69"/>
      <c r="RIL6" s="69"/>
      <c r="RIM6" s="69"/>
      <c r="RIN6" s="69"/>
      <c r="RIO6" s="69"/>
      <c r="RIP6" s="69"/>
      <c r="RIQ6" s="69"/>
      <c r="RIR6" s="69"/>
      <c r="RIS6" s="69"/>
      <c r="RIT6" s="69"/>
      <c r="RIU6" s="69"/>
      <c r="RIV6" s="69"/>
      <c r="RIW6" s="69"/>
      <c r="RIX6" s="69"/>
      <c r="RIY6" s="69"/>
      <c r="RIZ6" s="69"/>
      <c r="RJA6" s="69"/>
      <c r="RJB6" s="69"/>
      <c r="RJC6" s="69"/>
      <c r="RJD6" s="69"/>
      <c r="RJE6" s="69"/>
      <c r="RJF6" s="69"/>
      <c r="RJG6" s="69"/>
      <c r="RJH6" s="69"/>
      <c r="RJI6" s="69"/>
      <c r="RJJ6" s="69"/>
      <c r="RJK6" s="69"/>
      <c r="RJL6" s="69"/>
      <c r="RJM6" s="69"/>
      <c r="RJN6" s="69"/>
      <c r="RJO6" s="69"/>
      <c r="RJP6" s="69"/>
      <c r="RJQ6" s="69"/>
      <c r="RJR6" s="69"/>
      <c r="RJS6" s="69"/>
      <c r="RJT6" s="69"/>
      <c r="RJU6" s="69"/>
      <c r="RJV6" s="69"/>
      <c r="RJW6" s="69"/>
      <c r="RJX6" s="69"/>
      <c r="RJY6" s="69"/>
      <c r="RJZ6" s="69"/>
      <c r="RKA6" s="69"/>
      <c r="RKB6" s="69"/>
      <c r="RKC6" s="69"/>
      <c r="RKD6" s="69"/>
      <c r="RKE6" s="69"/>
      <c r="RKF6" s="69"/>
      <c r="RKG6" s="69"/>
      <c r="RKH6" s="69"/>
      <c r="RKI6" s="69"/>
      <c r="RKJ6" s="69"/>
      <c r="RKK6" s="69"/>
      <c r="RKL6" s="69"/>
      <c r="RKM6" s="69"/>
      <c r="RKN6" s="69"/>
      <c r="RKO6" s="69"/>
      <c r="RKP6" s="69"/>
      <c r="RKQ6" s="69"/>
      <c r="RKR6" s="69"/>
      <c r="RKS6" s="69"/>
      <c r="RKT6" s="69"/>
      <c r="RKU6" s="69"/>
      <c r="RKV6" s="69"/>
      <c r="RKW6" s="69"/>
      <c r="RKX6" s="69"/>
      <c r="RKY6" s="69"/>
      <c r="RKZ6" s="69"/>
      <c r="RLA6" s="69"/>
      <c r="RLB6" s="69"/>
      <c r="RLC6" s="69"/>
      <c r="RLD6" s="69"/>
      <c r="RLE6" s="69"/>
      <c r="RLF6" s="69"/>
      <c r="RLG6" s="69"/>
      <c r="RLH6" s="69"/>
      <c r="RLI6" s="69"/>
      <c r="RLJ6" s="69"/>
      <c r="RLK6" s="69"/>
      <c r="RLL6" s="69"/>
      <c r="RLM6" s="69"/>
      <c r="RLN6" s="69"/>
      <c r="RLO6" s="69"/>
      <c r="RLP6" s="69"/>
      <c r="RLQ6" s="69"/>
      <c r="RLR6" s="69"/>
      <c r="RLS6" s="69"/>
      <c r="RLT6" s="69"/>
      <c r="RLU6" s="69"/>
      <c r="RLV6" s="69"/>
      <c r="RLW6" s="69"/>
      <c r="RLX6" s="69"/>
      <c r="RLY6" s="69"/>
      <c r="RLZ6" s="69"/>
      <c r="RMA6" s="69"/>
      <c r="RMB6" s="69"/>
      <c r="RMC6" s="69"/>
      <c r="RMD6" s="69"/>
      <c r="RME6" s="69"/>
      <c r="RMF6" s="69"/>
      <c r="RMG6" s="69"/>
      <c r="RMH6" s="69"/>
      <c r="RMI6" s="69"/>
      <c r="RMJ6" s="69"/>
      <c r="RMK6" s="69"/>
      <c r="RML6" s="69"/>
      <c r="RMM6" s="69"/>
      <c r="RMN6" s="69"/>
      <c r="RMO6" s="69"/>
      <c r="RMP6" s="69"/>
      <c r="RMQ6" s="69"/>
      <c r="RMR6" s="69"/>
      <c r="RMS6" s="69"/>
      <c r="RMT6" s="69"/>
      <c r="RMU6" s="69"/>
      <c r="RMV6" s="69"/>
      <c r="RMW6" s="69"/>
      <c r="RMX6" s="69"/>
      <c r="RMY6" s="69"/>
      <c r="RMZ6" s="69"/>
      <c r="RNA6" s="69"/>
      <c r="RNB6" s="69"/>
      <c r="RNC6" s="69"/>
      <c r="RND6" s="69"/>
      <c r="RNE6" s="69"/>
      <c r="RNF6" s="69"/>
      <c r="RNG6" s="69"/>
      <c r="RNH6" s="69"/>
      <c r="RNI6" s="69"/>
      <c r="RNJ6" s="69"/>
      <c r="RNK6" s="69"/>
      <c r="RNL6" s="69"/>
      <c r="RNM6" s="69"/>
      <c r="RNN6" s="69"/>
      <c r="RNO6" s="69"/>
      <c r="RNP6" s="69"/>
      <c r="RNQ6" s="69"/>
      <c r="RNR6" s="69"/>
      <c r="RNS6" s="69"/>
      <c r="RNT6" s="69"/>
      <c r="RNU6" s="69"/>
      <c r="RNV6" s="69"/>
      <c r="RNW6" s="69"/>
      <c r="RNX6" s="69"/>
      <c r="RNY6" s="69"/>
      <c r="RNZ6" s="69"/>
      <c r="ROA6" s="69"/>
      <c r="ROB6" s="69"/>
      <c r="ROC6" s="69"/>
      <c r="ROD6" s="69"/>
      <c r="ROE6" s="69"/>
      <c r="ROF6" s="69"/>
      <c r="ROG6" s="69"/>
      <c r="ROH6" s="69"/>
      <c r="ROI6" s="69"/>
      <c r="ROJ6" s="69"/>
      <c r="ROK6" s="69"/>
      <c r="ROL6" s="69"/>
      <c r="ROM6" s="69"/>
      <c r="RON6" s="69"/>
      <c r="ROO6" s="69"/>
      <c r="ROP6" s="69"/>
      <c r="ROQ6" s="69"/>
      <c r="ROR6" s="69"/>
      <c r="ROS6" s="69"/>
      <c r="ROT6" s="69"/>
      <c r="ROU6" s="69"/>
      <c r="ROV6" s="69"/>
      <c r="ROW6" s="69"/>
      <c r="ROX6" s="69"/>
      <c r="ROY6" s="69"/>
      <c r="ROZ6" s="69"/>
      <c r="RPA6" s="69"/>
      <c r="RPB6" s="69"/>
      <c r="RPC6" s="69"/>
      <c r="RPD6" s="69"/>
      <c r="RPE6" s="69"/>
      <c r="RPF6" s="69"/>
      <c r="RPG6" s="69"/>
      <c r="RPH6" s="69"/>
      <c r="RPI6" s="69"/>
      <c r="RPJ6" s="69"/>
      <c r="RPK6" s="69"/>
      <c r="RPL6" s="69"/>
      <c r="RPM6" s="69"/>
      <c r="RPN6" s="69"/>
      <c r="RPO6" s="69"/>
      <c r="RPP6" s="69"/>
      <c r="RPQ6" s="69"/>
      <c r="RPR6" s="69"/>
      <c r="RPS6" s="69"/>
      <c r="RPT6" s="69"/>
      <c r="RPU6" s="69"/>
      <c r="RPV6" s="69"/>
      <c r="RPW6" s="69"/>
      <c r="RPX6" s="69"/>
      <c r="RPY6" s="69"/>
      <c r="RPZ6" s="69"/>
      <c r="RQA6" s="69"/>
      <c r="RQB6" s="69"/>
      <c r="RQC6" s="69"/>
      <c r="RQD6" s="69"/>
      <c r="RQE6" s="69"/>
      <c r="RQF6" s="69"/>
      <c r="RQG6" s="69"/>
      <c r="RQH6" s="69"/>
      <c r="RQI6" s="69"/>
      <c r="RQJ6" s="69"/>
      <c r="RQK6" s="69"/>
      <c r="RQL6" s="69"/>
      <c r="RQM6" s="69"/>
      <c r="RQN6" s="69"/>
      <c r="RQO6" s="69"/>
      <c r="RQP6" s="69"/>
      <c r="RQQ6" s="69"/>
      <c r="RQR6" s="69"/>
      <c r="RQS6" s="69"/>
      <c r="RQT6" s="69"/>
      <c r="RQU6" s="69"/>
      <c r="RQV6" s="69"/>
      <c r="RQW6" s="69"/>
      <c r="RQX6" s="69"/>
      <c r="RQY6" s="69"/>
      <c r="RQZ6" s="69"/>
      <c r="RRA6" s="69"/>
      <c r="RRB6" s="69"/>
      <c r="RRC6" s="69"/>
      <c r="RRD6" s="69"/>
      <c r="RRE6" s="69"/>
      <c r="RRF6" s="69"/>
      <c r="RRG6" s="69"/>
      <c r="RRH6" s="69"/>
      <c r="RRI6" s="69"/>
      <c r="RRJ6" s="69"/>
      <c r="RRK6" s="69"/>
      <c r="RRL6" s="69"/>
      <c r="RRM6" s="69"/>
      <c r="RRN6" s="69"/>
      <c r="RRO6" s="69"/>
      <c r="RRP6" s="69"/>
      <c r="RRQ6" s="69"/>
      <c r="RRR6" s="69"/>
      <c r="RRS6" s="69"/>
      <c r="RRT6" s="69"/>
      <c r="RRU6" s="69"/>
      <c r="RRV6" s="69"/>
      <c r="RRW6" s="69"/>
      <c r="RRX6" s="69"/>
      <c r="RRY6" s="69"/>
      <c r="RRZ6" s="69"/>
      <c r="RSA6" s="69"/>
      <c r="RSB6" s="69"/>
      <c r="RSC6" s="69"/>
      <c r="RSD6" s="69"/>
      <c r="RSE6" s="69"/>
      <c r="RSF6" s="69"/>
      <c r="RSG6" s="69"/>
      <c r="RSH6" s="69"/>
      <c r="RSI6" s="69"/>
      <c r="RSJ6" s="69"/>
      <c r="RSK6" s="69"/>
      <c r="RSL6" s="69"/>
      <c r="RSM6" s="69"/>
      <c r="RSN6" s="69"/>
      <c r="RSO6" s="69"/>
      <c r="RSP6" s="69"/>
      <c r="RSQ6" s="69"/>
      <c r="RSR6" s="69"/>
      <c r="RSS6" s="69"/>
      <c r="RST6" s="69"/>
      <c r="RSU6" s="69"/>
      <c r="RSV6" s="69"/>
      <c r="RSW6" s="69"/>
      <c r="RSX6" s="69"/>
      <c r="RSY6" s="69"/>
      <c r="RSZ6" s="69"/>
      <c r="RTA6" s="69"/>
      <c r="RTB6" s="69"/>
      <c r="RTC6" s="69"/>
      <c r="RTD6" s="69"/>
      <c r="RTE6" s="69"/>
      <c r="RTF6" s="69"/>
      <c r="RTG6" s="69"/>
      <c r="RTH6" s="69"/>
      <c r="RTI6" s="69"/>
      <c r="RTJ6" s="69"/>
      <c r="RTK6" s="69"/>
      <c r="RTL6" s="69"/>
      <c r="RTM6" s="69"/>
      <c r="RTN6" s="69"/>
      <c r="RTO6" s="69"/>
      <c r="RTP6" s="69"/>
      <c r="RTQ6" s="69"/>
      <c r="RTR6" s="69"/>
      <c r="RTS6" s="69"/>
      <c r="RTT6" s="69"/>
      <c r="RTU6" s="69"/>
      <c r="RTV6" s="69"/>
      <c r="RTW6" s="69"/>
      <c r="RTX6" s="69"/>
      <c r="RTY6" s="69"/>
      <c r="RTZ6" s="69"/>
      <c r="RUA6" s="69"/>
      <c r="RUB6" s="69"/>
      <c r="RUC6" s="69"/>
      <c r="RUD6" s="69"/>
      <c r="RUE6" s="69"/>
      <c r="RUF6" s="69"/>
      <c r="RUG6" s="69"/>
      <c r="RUH6" s="69"/>
      <c r="RUI6" s="69"/>
      <c r="RUJ6" s="69"/>
      <c r="RUK6" s="69"/>
      <c r="RUL6" s="69"/>
      <c r="RUM6" s="69"/>
      <c r="RUN6" s="69"/>
      <c r="RUO6" s="69"/>
      <c r="RUP6" s="69"/>
      <c r="RUQ6" s="69"/>
      <c r="RUR6" s="69"/>
      <c r="RUS6" s="69"/>
      <c r="RUT6" s="69"/>
      <c r="RUU6" s="69"/>
      <c r="RUV6" s="69"/>
      <c r="RUW6" s="69"/>
      <c r="RUX6" s="69"/>
      <c r="RUY6" s="69"/>
      <c r="RUZ6" s="69"/>
      <c r="RVA6" s="69"/>
      <c r="RVB6" s="69"/>
      <c r="RVC6" s="69"/>
      <c r="RVD6" s="69"/>
      <c r="RVE6" s="69"/>
      <c r="RVF6" s="69"/>
      <c r="RVG6" s="69"/>
      <c r="RVH6" s="69"/>
      <c r="RVI6" s="69"/>
      <c r="RVJ6" s="69"/>
      <c r="RVK6" s="69"/>
      <c r="RVL6" s="69"/>
      <c r="RVM6" s="69"/>
      <c r="RVN6" s="69"/>
      <c r="RVO6" s="69"/>
      <c r="RVP6" s="69"/>
      <c r="RVQ6" s="69"/>
      <c r="RVR6" s="69"/>
      <c r="RVS6" s="69"/>
      <c r="RVT6" s="69"/>
      <c r="RVU6" s="69"/>
      <c r="RVV6" s="69"/>
      <c r="RVW6" s="69"/>
      <c r="RVX6" s="69"/>
      <c r="RVY6" s="69"/>
      <c r="RVZ6" s="69"/>
      <c r="RWA6" s="69"/>
      <c r="RWB6" s="69"/>
      <c r="RWC6" s="69"/>
      <c r="RWD6" s="69"/>
      <c r="RWE6" s="69"/>
      <c r="RWF6" s="69"/>
      <c r="RWG6" s="69"/>
      <c r="RWH6" s="69"/>
      <c r="RWI6" s="69"/>
      <c r="RWJ6" s="69"/>
      <c r="RWK6" s="69"/>
      <c r="RWL6" s="69"/>
      <c r="RWM6" s="69"/>
      <c r="RWN6" s="69"/>
      <c r="RWO6" s="69"/>
      <c r="RWP6" s="69"/>
      <c r="RWQ6" s="69"/>
      <c r="RWR6" s="69"/>
      <c r="RWS6" s="69"/>
      <c r="RWT6" s="69"/>
      <c r="RWU6" s="69"/>
      <c r="RWV6" s="69"/>
      <c r="RWW6" s="69"/>
      <c r="RWX6" s="69"/>
      <c r="RWY6" s="69"/>
      <c r="RWZ6" s="69"/>
      <c r="RXA6" s="69"/>
      <c r="RXB6" s="69"/>
      <c r="RXC6" s="69"/>
      <c r="RXD6" s="69"/>
      <c r="RXE6" s="69"/>
      <c r="RXF6" s="69"/>
      <c r="RXG6" s="69"/>
      <c r="RXH6" s="69"/>
      <c r="RXI6" s="69"/>
      <c r="RXJ6" s="69"/>
      <c r="RXK6" s="69"/>
      <c r="RXL6" s="69"/>
      <c r="RXM6" s="69"/>
      <c r="RXN6" s="69"/>
      <c r="RXO6" s="69"/>
      <c r="RXP6" s="69"/>
      <c r="RXQ6" s="69"/>
      <c r="RXR6" s="69"/>
      <c r="RXS6" s="69"/>
      <c r="RXT6" s="69"/>
      <c r="RXU6" s="69"/>
      <c r="RXV6" s="69"/>
      <c r="RXW6" s="69"/>
      <c r="RXX6" s="69"/>
      <c r="RXY6" s="69"/>
      <c r="RXZ6" s="69"/>
      <c r="RYA6" s="69"/>
      <c r="RYB6" s="69"/>
      <c r="RYC6" s="69"/>
      <c r="RYD6" s="69"/>
      <c r="RYE6" s="69"/>
      <c r="RYF6" s="69"/>
      <c r="RYG6" s="69"/>
      <c r="RYH6" s="69"/>
      <c r="RYI6" s="69"/>
      <c r="RYJ6" s="69"/>
      <c r="RYK6" s="69"/>
      <c r="RYL6" s="69"/>
      <c r="RYM6" s="69"/>
      <c r="RYN6" s="69"/>
      <c r="RYO6" s="69"/>
      <c r="RYP6" s="69"/>
      <c r="RYQ6" s="69"/>
      <c r="RYR6" s="69"/>
      <c r="RYS6" s="69"/>
      <c r="RYT6" s="69"/>
      <c r="RYU6" s="69"/>
      <c r="RYV6" s="69"/>
      <c r="RYW6" s="69"/>
      <c r="RYX6" s="69"/>
      <c r="RYY6" s="69"/>
      <c r="RYZ6" s="69"/>
      <c r="RZA6" s="69"/>
      <c r="RZB6" s="69"/>
      <c r="RZC6" s="69"/>
      <c r="RZD6" s="69"/>
      <c r="RZE6" s="69"/>
      <c r="RZF6" s="69"/>
      <c r="RZG6" s="69"/>
      <c r="RZH6" s="69"/>
      <c r="RZI6" s="69"/>
      <c r="RZJ6" s="69"/>
      <c r="RZK6" s="69"/>
      <c r="RZL6" s="69"/>
      <c r="RZM6" s="69"/>
      <c r="RZN6" s="69"/>
      <c r="RZO6" s="69"/>
      <c r="RZP6" s="69"/>
      <c r="RZQ6" s="69"/>
      <c r="RZR6" s="69"/>
      <c r="RZS6" s="69"/>
      <c r="RZT6" s="69"/>
      <c r="RZU6" s="69"/>
      <c r="RZV6" s="69"/>
      <c r="RZW6" s="69"/>
      <c r="RZX6" s="69"/>
      <c r="RZY6" s="69"/>
      <c r="RZZ6" s="69"/>
      <c r="SAA6" s="69"/>
      <c r="SAB6" s="69"/>
      <c r="SAC6" s="69"/>
      <c r="SAD6" s="69"/>
      <c r="SAE6" s="69"/>
      <c r="SAF6" s="69"/>
      <c r="SAG6" s="69"/>
      <c r="SAH6" s="69"/>
      <c r="SAI6" s="69"/>
      <c r="SAJ6" s="69"/>
      <c r="SAK6" s="69"/>
      <c r="SAL6" s="69"/>
      <c r="SAM6" s="69"/>
      <c r="SAN6" s="69"/>
      <c r="SAO6" s="69"/>
      <c r="SAP6" s="69"/>
      <c r="SAQ6" s="69"/>
      <c r="SAR6" s="69"/>
      <c r="SAS6" s="69"/>
      <c r="SAT6" s="69"/>
      <c r="SAU6" s="69"/>
      <c r="SAV6" s="69"/>
      <c r="SAW6" s="69"/>
      <c r="SAX6" s="69"/>
      <c r="SAY6" s="69"/>
      <c r="SAZ6" s="69"/>
      <c r="SBA6" s="69"/>
      <c r="SBB6" s="69"/>
      <c r="SBC6" s="69"/>
      <c r="SBD6" s="69"/>
      <c r="SBE6" s="69"/>
      <c r="SBF6" s="69"/>
      <c r="SBG6" s="69"/>
      <c r="SBH6" s="69"/>
      <c r="SBI6" s="69"/>
      <c r="SBJ6" s="69"/>
      <c r="SBK6" s="69"/>
      <c r="SBL6" s="69"/>
      <c r="SBM6" s="69"/>
      <c r="SBN6" s="69"/>
      <c r="SBO6" s="69"/>
      <c r="SBP6" s="69"/>
      <c r="SBQ6" s="69"/>
      <c r="SBR6" s="69"/>
      <c r="SBS6" s="69"/>
      <c r="SBT6" s="69"/>
      <c r="SBU6" s="69"/>
      <c r="SBV6" s="69"/>
      <c r="SBW6" s="69"/>
      <c r="SBX6" s="69"/>
      <c r="SBY6" s="69"/>
      <c r="SBZ6" s="69"/>
      <c r="SCA6" s="69"/>
      <c r="SCB6" s="69"/>
      <c r="SCC6" s="69"/>
      <c r="SCD6" s="69"/>
      <c r="SCE6" s="69"/>
      <c r="SCF6" s="69"/>
      <c r="SCG6" s="69"/>
      <c r="SCH6" s="69"/>
      <c r="SCI6" s="69"/>
      <c r="SCJ6" s="69"/>
      <c r="SCK6" s="69"/>
      <c r="SCL6" s="69"/>
      <c r="SCM6" s="69"/>
      <c r="SCN6" s="69"/>
      <c r="SCO6" s="69"/>
      <c r="SCP6" s="69"/>
      <c r="SCQ6" s="69"/>
      <c r="SCR6" s="69"/>
      <c r="SCS6" s="69"/>
      <c r="SCT6" s="69"/>
      <c r="SCU6" s="69"/>
      <c r="SCV6" s="69"/>
      <c r="SCW6" s="69"/>
      <c r="SCX6" s="69"/>
      <c r="SCY6" s="69"/>
      <c r="SCZ6" s="69"/>
      <c r="SDA6" s="69"/>
      <c r="SDB6" s="69"/>
      <c r="SDC6" s="69"/>
      <c r="SDD6" s="69"/>
      <c r="SDE6" s="69"/>
      <c r="SDF6" s="69"/>
      <c r="SDG6" s="69"/>
      <c r="SDH6" s="69"/>
      <c r="SDI6" s="69"/>
      <c r="SDJ6" s="69"/>
      <c r="SDK6" s="69"/>
      <c r="SDL6" s="69"/>
      <c r="SDM6" s="69"/>
      <c r="SDN6" s="69"/>
      <c r="SDO6" s="69"/>
      <c r="SDP6" s="69"/>
      <c r="SDQ6" s="69"/>
      <c r="SDR6" s="69"/>
      <c r="SDS6" s="69"/>
      <c r="SDT6" s="69"/>
      <c r="SDU6" s="69"/>
      <c r="SDV6" s="69"/>
      <c r="SDW6" s="69"/>
      <c r="SDX6" s="69"/>
      <c r="SDY6" s="69"/>
      <c r="SDZ6" s="69"/>
      <c r="SEA6" s="69"/>
      <c r="SEB6" s="69"/>
      <c r="SEC6" s="69"/>
      <c r="SED6" s="69"/>
      <c r="SEE6" s="69"/>
      <c r="SEF6" s="69"/>
      <c r="SEG6" s="69"/>
      <c r="SEH6" s="69"/>
      <c r="SEI6" s="69"/>
      <c r="SEJ6" s="69"/>
      <c r="SEK6" s="69"/>
      <c r="SEL6" s="69"/>
      <c r="SEM6" s="69"/>
      <c r="SEN6" s="69"/>
      <c r="SEO6" s="69"/>
      <c r="SEP6" s="69"/>
      <c r="SEQ6" s="69"/>
      <c r="SER6" s="69"/>
      <c r="SES6" s="69"/>
      <c r="SET6" s="69"/>
      <c r="SEU6" s="69"/>
      <c r="SEV6" s="69"/>
      <c r="SEW6" s="69"/>
      <c r="SEX6" s="69"/>
      <c r="SEY6" s="69"/>
      <c r="SEZ6" s="69"/>
      <c r="SFA6" s="69"/>
      <c r="SFB6" s="69"/>
      <c r="SFC6" s="69"/>
      <c r="SFD6" s="69"/>
      <c r="SFE6" s="69"/>
      <c r="SFF6" s="69"/>
      <c r="SFG6" s="69"/>
      <c r="SFH6" s="69"/>
      <c r="SFI6" s="69"/>
      <c r="SFJ6" s="69"/>
      <c r="SFK6" s="69"/>
      <c r="SFL6" s="69"/>
      <c r="SFM6" s="69"/>
      <c r="SFN6" s="69"/>
      <c r="SFO6" s="69"/>
      <c r="SFP6" s="69"/>
      <c r="SFQ6" s="69"/>
      <c r="SFR6" s="69"/>
      <c r="SFS6" s="69"/>
      <c r="SFT6" s="69"/>
      <c r="SFU6" s="69"/>
      <c r="SFV6" s="69"/>
      <c r="SFW6" s="69"/>
      <c r="SFX6" s="69"/>
      <c r="SFY6" s="69"/>
      <c r="SFZ6" s="69"/>
      <c r="SGA6" s="69"/>
      <c r="SGB6" s="69"/>
      <c r="SGC6" s="69"/>
      <c r="SGD6" s="69"/>
      <c r="SGE6" s="69"/>
      <c r="SGF6" s="69"/>
      <c r="SGG6" s="69"/>
      <c r="SGH6" s="69"/>
      <c r="SGI6" s="69"/>
      <c r="SGJ6" s="69"/>
      <c r="SGK6" s="69"/>
      <c r="SGL6" s="69"/>
      <c r="SGM6" s="69"/>
      <c r="SGN6" s="69"/>
      <c r="SGO6" s="69"/>
      <c r="SGP6" s="69"/>
      <c r="SGQ6" s="69"/>
      <c r="SGR6" s="69"/>
      <c r="SGS6" s="69"/>
      <c r="SGT6" s="69"/>
      <c r="SGU6" s="69"/>
      <c r="SGV6" s="69"/>
      <c r="SGW6" s="69"/>
      <c r="SGX6" s="69"/>
      <c r="SGY6" s="69"/>
      <c r="SGZ6" s="69"/>
      <c r="SHA6" s="69"/>
      <c r="SHB6" s="69"/>
      <c r="SHC6" s="69"/>
      <c r="SHD6" s="69"/>
      <c r="SHE6" s="69"/>
      <c r="SHF6" s="69"/>
      <c r="SHG6" s="69"/>
      <c r="SHH6" s="69"/>
      <c r="SHI6" s="69"/>
      <c r="SHJ6" s="69"/>
      <c r="SHK6" s="69"/>
      <c r="SHL6" s="69"/>
      <c r="SHM6" s="69"/>
      <c r="SHN6" s="69"/>
      <c r="SHO6" s="69"/>
      <c r="SHP6" s="69"/>
      <c r="SHQ6" s="69"/>
      <c r="SHR6" s="69"/>
      <c r="SHS6" s="69"/>
      <c r="SHT6" s="69"/>
      <c r="SHU6" s="69"/>
      <c r="SHV6" s="69"/>
      <c r="SHW6" s="69"/>
      <c r="SHX6" s="69"/>
      <c r="SHY6" s="69"/>
      <c r="SHZ6" s="69"/>
      <c r="SIA6" s="69"/>
      <c r="SIB6" s="69"/>
      <c r="SIC6" s="69"/>
      <c r="SID6" s="69"/>
      <c r="SIE6" s="69"/>
      <c r="SIF6" s="69"/>
      <c r="SIG6" s="69"/>
      <c r="SIH6" s="69"/>
      <c r="SII6" s="69"/>
      <c r="SIJ6" s="69"/>
      <c r="SIK6" s="69"/>
      <c r="SIL6" s="69"/>
      <c r="SIM6" s="69"/>
      <c r="SIN6" s="69"/>
      <c r="SIO6" s="69"/>
      <c r="SIP6" s="69"/>
      <c r="SIQ6" s="69"/>
      <c r="SIR6" s="69"/>
      <c r="SIS6" s="69"/>
      <c r="SIT6" s="69"/>
      <c r="SIU6" s="69"/>
      <c r="SIV6" s="69"/>
      <c r="SIW6" s="69"/>
      <c r="SIX6" s="69"/>
      <c r="SIY6" s="69"/>
      <c r="SIZ6" s="69"/>
      <c r="SJA6" s="69"/>
      <c r="SJB6" s="69"/>
      <c r="SJC6" s="69"/>
      <c r="SJD6" s="69"/>
      <c r="SJE6" s="69"/>
      <c r="SJF6" s="69"/>
      <c r="SJG6" s="69"/>
      <c r="SJH6" s="69"/>
      <c r="SJI6" s="69"/>
      <c r="SJJ6" s="69"/>
      <c r="SJK6" s="69"/>
      <c r="SJL6" s="69"/>
      <c r="SJM6" s="69"/>
      <c r="SJN6" s="69"/>
      <c r="SJO6" s="69"/>
      <c r="SJP6" s="69"/>
      <c r="SJQ6" s="69"/>
      <c r="SJR6" s="69"/>
      <c r="SJS6" s="69"/>
      <c r="SJT6" s="69"/>
      <c r="SJU6" s="69"/>
      <c r="SJV6" s="69"/>
      <c r="SJW6" s="69"/>
      <c r="SJX6" s="69"/>
      <c r="SJY6" s="69"/>
      <c r="SJZ6" s="69"/>
      <c r="SKA6" s="69"/>
      <c r="SKB6" s="69"/>
      <c r="SKC6" s="69"/>
      <c r="SKD6" s="69"/>
      <c r="SKE6" s="69"/>
      <c r="SKF6" s="69"/>
      <c r="SKG6" s="69"/>
      <c r="SKH6" s="69"/>
      <c r="SKI6" s="69"/>
      <c r="SKJ6" s="69"/>
      <c r="SKK6" s="69"/>
      <c r="SKL6" s="69"/>
      <c r="SKM6" s="69"/>
      <c r="SKN6" s="69"/>
      <c r="SKO6" s="69"/>
      <c r="SKP6" s="69"/>
      <c r="SKQ6" s="69"/>
      <c r="SKR6" s="69"/>
      <c r="SKS6" s="69"/>
      <c r="SKT6" s="69"/>
      <c r="SKU6" s="69"/>
      <c r="SKV6" s="69"/>
      <c r="SKW6" s="69"/>
      <c r="SKX6" s="69"/>
      <c r="SKY6" s="69"/>
      <c r="SKZ6" s="69"/>
      <c r="SLA6" s="69"/>
      <c r="SLB6" s="69"/>
      <c r="SLC6" s="69"/>
      <c r="SLD6" s="69"/>
      <c r="SLE6" s="69"/>
      <c r="SLF6" s="69"/>
      <c r="SLG6" s="69"/>
      <c r="SLH6" s="69"/>
      <c r="SLI6" s="69"/>
      <c r="SLJ6" s="69"/>
      <c r="SLK6" s="69"/>
      <c r="SLL6" s="69"/>
      <c r="SLM6" s="69"/>
      <c r="SLN6" s="69"/>
      <c r="SLO6" s="69"/>
      <c r="SLP6" s="69"/>
      <c r="SLQ6" s="69"/>
      <c r="SLR6" s="69"/>
      <c r="SLS6" s="69"/>
      <c r="SLT6" s="69"/>
      <c r="SLU6" s="69"/>
      <c r="SLV6" s="69"/>
      <c r="SLW6" s="69"/>
      <c r="SLX6" s="69"/>
      <c r="SLY6" s="69"/>
      <c r="SLZ6" s="69"/>
      <c r="SMA6" s="69"/>
      <c r="SMB6" s="69"/>
      <c r="SMC6" s="69"/>
      <c r="SMD6" s="69"/>
      <c r="SME6" s="69"/>
      <c r="SMF6" s="69"/>
      <c r="SMG6" s="69"/>
      <c r="SMH6" s="69"/>
      <c r="SMI6" s="69"/>
      <c r="SMJ6" s="69"/>
      <c r="SMK6" s="69"/>
      <c r="SML6" s="69"/>
      <c r="SMM6" s="69"/>
      <c r="SMN6" s="69"/>
      <c r="SMO6" s="69"/>
      <c r="SMP6" s="69"/>
      <c r="SMQ6" s="69"/>
      <c r="SMR6" s="69"/>
      <c r="SMS6" s="69"/>
      <c r="SMT6" s="69"/>
      <c r="SMU6" s="69"/>
      <c r="SMV6" s="69"/>
      <c r="SMW6" s="69"/>
      <c r="SMX6" s="69"/>
      <c r="SMY6" s="69"/>
      <c r="SMZ6" s="69"/>
      <c r="SNA6" s="69"/>
      <c r="SNB6" s="69"/>
      <c r="SNC6" s="69"/>
      <c r="SND6" s="69"/>
      <c r="SNE6" s="69"/>
      <c r="SNF6" s="69"/>
      <c r="SNG6" s="69"/>
      <c r="SNH6" s="69"/>
      <c r="SNI6" s="69"/>
      <c r="SNJ6" s="69"/>
      <c r="SNK6" s="69"/>
      <c r="SNL6" s="69"/>
      <c r="SNM6" s="69"/>
      <c r="SNN6" s="69"/>
      <c r="SNO6" s="69"/>
      <c r="SNP6" s="69"/>
      <c r="SNQ6" s="69"/>
      <c r="SNR6" s="69"/>
      <c r="SNS6" s="69"/>
      <c r="SNT6" s="69"/>
      <c r="SNU6" s="69"/>
      <c r="SNV6" s="69"/>
      <c r="SNW6" s="69"/>
      <c r="SNX6" s="69"/>
      <c r="SNY6" s="69"/>
      <c r="SNZ6" s="69"/>
      <c r="SOA6" s="69"/>
      <c r="SOB6" s="69"/>
      <c r="SOC6" s="69"/>
      <c r="SOD6" s="69"/>
      <c r="SOE6" s="69"/>
      <c r="SOF6" s="69"/>
      <c r="SOG6" s="69"/>
      <c r="SOH6" s="69"/>
      <c r="SOI6" s="69"/>
      <c r="SOJ6" s="69"/>
      <c r="SOK6" s="69"/>
      <c r="SOL6" s="69"/>
      <c r="SOM6" s="69"/>
      <c r="SON6" s="69"/>
      <c r="SOO6" s="69"/>
      <c r="SOP6" s="69"/>
      <c r="SOQ6" s="69"/>
      <c r="SOR6" s="69"/>
      <c r="SOS6" s="69"/>
      <c r="SOT6" s="69"/>
      <c r="SOU6" s="69"/>
      <c r="SOV6" s="69"/>
      <c r="SOW6" s="69"/>
      <c r="SOX6" s="69"/>
      <c r="SOY6" s="69"/>
      <c r="SOZ6" s="69"/>
      <c r="SPA6" s="69"/>
      <c r="SPB6" s="69"/>
      <c r="SPC6" s="69"/>
      <c r="SPD6" s="69"/>
      <c r="SPE6" s="69"/>
      <c r="SPF6" s="69"/>
      <c r="SPG6" s="69"/>
      <c r="SPH6" s="69"/>
      <c r="SPI6" s="69"/>
      <c r="SPJ6" s="69"/>
      <c r="SPK6" s="69"/>
      <c r="SPL6" s="69"/>
      <c r="SPM6" s="69"/>
      <c r="SPN6" s="69"/>
      <c r="SPO6" s="69"/>
      <c r="SPP6" s="69"/>
      <c r="SPQ6" s="69"/>
      <c r="SPR6" s="69"/>
      <c r="SPS6" s="69"/>
      <c r="SPT6" s="69"/>
      <c r="SPU6" s="69"/>
      <c r="SPV6" s="69"/>
      <c r="SPW6" s="69"/>
      <c r="SPX6" s="69"/>
      <c r="SPY6" s="69"/>
      <c r="SPZ6" s="69"/>
      <c r="SQA6" s="69"/>
      <c r="SQB6" s="69"/>
      <c r="SQC6" s="69"/>
      <c r="SQD6" s="69"/>
      <c r="SQE6" s="69"/>
      <c r="SQF6" s="69"/>
      <c r="SQG6" s="69"/>
      <c r="SQH6" s="69"/>
      <c r="SQI6" s="69"/>
      <c r="SQJ6" s="69"/>
      <c r="SQK6" s="69"/>
      <c r="SQL6" s="69"/>
      <c r="SQM6" s="69"/>
      <c r="SQN6" s="69"/>
      <c r="SQO6" s="69"/>
      <c r="SQP6" s="69"/>
      <c r="SQQ6" s="69"/>
      <c r="SQR6" s="69"/>
      <c r="SQS6" s="69"/>
      <c r="SQT6" s="69"/>
      <c r="SQU6" s="69"/>
      <c r="SQV6" s="69"/>
      <c r="SQW6" s="69"/>
      <c r="SQX6" s="69"/>
      <c r="SQY6" s="69"/>
      <c r="SQZ6" s="69"/>
      <c r="SRA6" s="69"/>
      <c r="SRB6" s="69"/>
      <c r="SRC6" s="69"/>
      <c r="SRD6" s="69"/>
      <c r="SRE6" s="69"/>
      <c r="SRF6" s="69"/>
      <c r="SRG6" s="69"/>
      <c r="SRH6" s="69"/>
      <c r="SRI6" s="69"/>
      <c r="SRJ6" s="69"/>
      <c r="SRK6" s="69"/>
      <c r="SRL6" s="69"/>
      <c r="SRM6" s="69"/>
      <c r="SRN6" s="69"/>
      <c r="SRO6" s="69"/>
      <c r="SRP6" s="69"/>
      <c r="SRQ6" s="69"/>
      <c r="SRR6" s="69"/>
      <c r="SRS6" s="69"/>
      <c r="SRT6" s="69"/>
      <c r="SRU6" s="69"/>
      <c r="SRV6" s="69"/>
      <c r="SRW6" s="69"/>
      <c r="SRX6" s="69"/>
      <c r="SRY6" s="69"/>
      <c r="SRZ6" s="69"/>
      <c r="SSA6" s="69"/>
      <c r="SSB6" s="69"/>
      <c r="SSC6" s="69"/>
      <c r="SSD6" s="69"/>
      <c r="SSE6" s="69"/>
      <c r="SSF6" s="69"/>
      <c r="SSG6" s="69"/>
      <c r="SSH6" s="69"/>
      <c r="SSI6" s="69"/>
      <c r="SSJ6" s="69"/>
      <c r="SSK6" s="69"/>
      <c r="SSL6" s="69"/>
      <c r="SSM6" s="69"/>
      <c r="SSN6" s="69"/>
      <c r="SSO6" s="69"/>
      <c r="SSP6" s="69"/>
      <c r="SSQ6" s="69"/>
      <c r="SSR6" s="69"/>
      <c r="SSS6" s="69"/>
      <c r="SST6" s="69"/>
      <c r="SSU6" s="69"/>
      <c r="SSV6" s="69"/>
      <c r="SSW6" s="69"/>
      <c r="SSX6" s="69"/>
      <c r="SSY6" s="69"/>
      <c r="SSZ6" s="69"/>
      <c r="STA6" s="69"/>
      <c r="STB6" s="69"/>
      <c r="STC6" s="69"/>
      <c r="STD6" s="69"/>
      <c r="STE6" s="69"/>
      <c r="STF6" s="69"/>
      <c r="STG6" s="69"/>
      <c r="STH6" s="69"/>
      <c r="STI6" s="69"/>
      <c r="STJ6" s="69"/>
      <c r="STK6" s="69"/>
      <c r="STL6" s="69"/>
      <c r="STM6" s="69"/>
      <c r="STN6" s="69"/>
      <c r="STO6" s="69"/>
      <c r="STP6" s="69"/>
      <c r="STQ6" s="69"/>
      <c r="STR6" s="69"/>
      <c r="STS6" s="69"/>
      <c r="STT6" s="69"/>
      <c r="STU6" s="69"/>
      <c r="STV6" s="69"/>
      <c r="STW6" s="69"/>
      <c r="STX6" s="69"/>
      <c r="STY6" s="69"/>
      <c r="STZ6" s="69"/>
      <c r="SUA6" s="69"/>
      <c r="SUB6" s="69"/>
      <c r="SUC6" s="69"/>
      <c r="SUD6" s="69"/>
      <c r="SUE6" s="69"/>
      <c r="SUF6" s="69"/>
      <c r="SUG6" s="69"/>
      <c r="SUH6" s="69"/>
      <c r="SUI6" s="69"/>
      <c r="SUJ6" s="69"/>
      <c r="SUK6" s="69"/>
      <c r="SUL6" s="69"/>
      <c r="SUM6" s="69"/>
      <c r="SUN6" s="69"/>
      <c r="SUO6" s="69"/>
      <c r="SUP6" s="69"/>
      <c r="SUQ6" s="69"/>
      <c r="SUR6" s="69"/>
      <c r="SUS6" s="69"/>
      <c r="SUT6" s="69"/>
      <c r="SUU6" s="69"/>
      <c r="SUV6" s="69"/>
      <c r="SUW6" s="69"/>
      <c r="SUX6" s="69"/>
      <c r="SUY6" s="69"/>
      <c r="SUZ6" s="69"/>
      <c r="SVA6" s="69"/>
      <c r="SVB6" s="69"/>
      <c r="SVC6" s="69"/>
      <c r="SVD6" s="69"/>
      <c r="SVE6" s="69"/>
      <c r="SVF6" s="69"/>
      <c r="SVG6" s="69"/>
      <c r="SVH6" s="69"/>
      <c r="SVI6" s="69"/>
      <c r="SVJ6" s="69"/>
      <c r="SVK6" s="69"/>
      <c r="SVL6" s="69"/>
      <c r="SVM6" s="69"/>
      <c r="SVN6" s="69"/>
      <c r="SVO6" s="69"/>
      <c r="SVP6" s="69"/>
      <c r="SVQ6" s="69"/>
      <c r="SVR6" s="69"/>
      <c r="SVS6" s="69"/>
      <c r="SVT6" s="69"/>
      <c r="SVU6" s="69"/>
      <c r="SVV6" s="69"/>
      <c r="SVW6" s="69"/>
      <c r="SVX6" s="69"/>
      <c r="SVY6" s="69"/>
      <c r="SVZ6" s="69"/>
      <c r="SWA6" s="69"/>
      <c r="SWB6" s="69"/>
      <c r="SWC6" s="69"/>
      <c r="SWD6" s="69"/>
      <c r="SWE6" s="69"/>
      <c r="SWF6" s="69"/>
      <c r="SWG6" s="69"/>
      <c r="SWH6" s="69"/>
      <c r="SWI6" s="69"/>
      <c r="SWJ6" s="69"/>
      <c r="SWK6" s="69"/>
      <c r="SWL6" s="69"/>
      <c r="SWM6" s="69"/>
      <c r="SWN6" s="69"/>
      <c r="SWO6" s="69"/>
      <c r="SWP6" s="69"/>
      <c r="SWQ6" s="69"/>
      <c r="SWR6" s="69"/>
      <c r="SWS6" s="69"/>
      <c r="SWT6" s="69"/>
      <c r="SWU6" s="69"/>
      <c r="SWV6" s="69"/>
      <c r="SWW6" s="69"/>
      <c r="SWX6" s="69"/>
      <c r="SWY6" s="69"/>
      <c r="SWZ6" s="69"/>
      <c r="SXA6" s="69"/>
      <c r="SXB6" s="69"/>
      <c r="SXC6" s="69"/>
      <c r="SXD6" s="69"/>
      <c r="SXE6" s="69"/>
      <c r="SXF6" s="69"/>
      <c r="SXG6" s="69"/>
      <c r="SXH6" s="69"/>
      <c r="SXI6" s="69"/>
      <c r="SXJ6" s="69"/>
      <c r="SXK6" s="69"/>
      <c r="SXL6" s="69"/>
      <c r="SXM6" s="69"/>
      <c r="SXN6" s="69"/>
      <c r="SXO6" s="69"/>
      <c r="SXP6" s="69"/>
      <c r="SXQ6" s="69"/>
      <c r="SXR6" s="69"/>
      <c r="SXS6" s="69"/>
      <c r="SXT6" s="69"/>
      <c r="SXU6" s="69"/>
      <c r="SXV6" s="69"/>
      <c r="SXW6" s="69"/>
      <c r="SXX6" s="69"/>
      <c r="SXY6" s="69"/>
      <c r="SXZ6" s="69"/>
      <c r="SYA6" s="69"/>
      <c r="SYB6" s="69"/>
      <c r="SYC6" s="69"/>
      <c r="SYD6" s="69"/>
      <c r="SYE6" s="69"/>
      <c r="SYF6" s="69"/>
      <c r="SYG6" s="69"/>
      <c r="SYH6" s="69"/>
      <c r="SYI6" s="69"/>
      <c r="SYJ6" s="69"/>
      <c r="SYK6" s="69"/>
      <c r="SYL6" s="69"/>
      <c r="SYM6" s="69"/>
      <c r="SYN6" s="69"/>
      <c r="SYO6" s="69"/>
      <c r="SYP6" s="69"/>
      <c r="SYQ6" s="69"/>
      <c r="SYR6" s="69"/>
      <c r="SYS6" s="69"/>
      <c r="SYT6" s="69"/>
      <c r="SYU6" s="69"/>
      <c r="SYV6" s="69"/>
      <c r="SYW6" s="69"/>
      <c r="SYX6" s="69"/>
      <c r="SYY6" s="69"/>
      <c r="SYZ6" s="69"/>
      <c r="SZA6" s="69"/>
      <c r="SZB6" s="69"/>
      <c r="SZC6" s="69"/>
      <c r="SZD6" s="69"/>
      <c r="SZE6" s="69"/>
      <c r="SZF6" s="69"/>
      <c r="SZG6" s="69"/>
      <c r="SZH6" s="69"/>
      <c r="SZI6" s="69"/>
      <c r="SZJ6" s="69"/>
      <c r="SZK6" s="69"/>
      <c r="SZL6" s="69"/>
      <c r="SZM6" s="69"/>
      <c r="SZN6" s="69"/>
      <c r="SZO6" s="69"/>
      <c r="SZP6" s="69"/>
      <c r="SZQ6" s="69"/>
      <c r="SZR6" s="69"/>
      <c r="SZS6" s="69"/>
      <c r="SZT6" s="69"/>
      <c r="SZU6" s="69"/>
      <c r="SZV6" s="69"/>
      <c r="SZW6" s="69"/>
      <c r="SZX6" s="69"/>
      <c r="SZY6" s="69"/>
      <c r="SZZ6" s="69"/>
      <c r="TAA6" s="69"/>
      <c r="TAB6" s="69"/>
      <c r="TAC6" s="69"/>
      <c r="TAD6" s="69"/>
      <c r="TAE6" s="69"/>
      <c r="TAF6" s="69"/>
      <c r="TAG6" s="69"/>
      <c r="TAH6" s="69"/>
      <c r="TAI6" s="69"/>
      <c r="TAJ6" s="69"/>
      <c r="TAK6" s="69"/>
      <c r="TAL6" s="69"/>
      <c r="TAM6" s="69"/>
      <c r="TAN6" s="69"/>
      <c r="TAO6" s="69"/>
      <c r="TAP6" s="69"/>
      <c r="TAQ6" s="69"/>
      <c r="TAR6" s="69"/>
      <c r="TAS6" s="69"/>
      <c r="TAT6" s="69"/>
      <c r="TAU6" s="69"/>
      <c r="TAV6" s="69"/>
      <c r="TAW6" s="69"/>
      <c r="TAX6" s="69"/>
      <c r="TAY6" s="69"/>
      <c r="TAZ6" s="69"/>
      <c r="TBA6" s="69"/>
      <c r="TBB6" s="69"/>
      <c r="TBC6" s="69"/>
      <c r="TBD6" s="69"/>
      <c r="TBE6" s="69"/>
      <c r="TBF6" s="69"/>
      <c r="TBG6" s="69"/>
      <c r="TBH6" s="69"/>
      <c r="TBI6" s="69"/>
      <c r="TBJ6" s="69"/>
      <c r="TBK6" s="69"/>
      <c r="TBL6" s="69"/>
      <c r="TBM6" s="69"/>
      <c r="TBN6" s="69"/>
      <c r="TBO6" s="69"/>
      <c r="TBP6" s="69"/>
      <c r="TBQ6" s="69"/>
      <c r="TBR6" s="69"/>
      <c r="TBS6" s="69"/>
      <c r="TBT6" s="69"/>
      <c r="TBU6" s="69"/>
      <c r="TBV6" s="69"/>
      <c r="TBW6" s="69"/>
      <c r="TBX6" s="69"/>
      <c r="TBY6" s="69"/>
      <c r="TBZ6" s="69"/>
      <c r="TCA6" s="69"/>
      <c r="TCB6" s="69"/>
      <c r="TCC6" s="69"/>
      <c r="TCD6" s="69"/>
      <c r="TCE6" s="69"/>
      <c r="TCF6" s="69"/>
      <c r="TCG6" s="69"/>
      <c r="TCH6" s="69"/>
      <c r="TCI6" s="69"/>
      <c r="TCJ6" s="69"/>
      <c r="TCK6" s="69"/>
      <c r="TCL6" s="69"/>
      <c r="TCM6" s="69"/>
      <c r="TCN6" s="69"/>
      <c r="TCO6" s="69"/>
      <c r="TCP6" s="69"/>
      <c r="TCQ6" s="69"/>
      <c r="TCR6" s="69"/>
      <c r="TCS6" s="69"/>
      <c r="TCT6" s="69"/>
      <c r="TCU6" s="69"/>
      <c r="TCV6" s="69"/>
      <c r="TCW6" s="69"/>
      <c r="TCX6" s="69"/>
      <c r="TCY6" s="69"/>
      <c r="TCZ6" s="69"/>
      <c r="TDA6" s="69"/>
      <c r="TDB6" s="69"/>
      <c r="TDC6" s="69"/>
      <c r="TDD6" s="69"/>
      <c r="TDE6" s="69"/>
      <c r="TDF6" s="69"/>
      <c r="TDG6" s="69"/>
      <c r="TDH6" s="69"/>
      <c r="TDI6" s="69"/>
      <c r="TDJ6" s="69"/>
      <c r="TDK6" s="69"/>
      <c r="TDL6" s="69"/>
      <c r="TDM6" s="69"/>
      <c r="TDN6" s="69"/>
      <c r="TDO6" s="69"/>
      <c r="TDP6" s="69"/>
      <c r="TDQ6" s="69"/>
      <c r="TDR6" s="69"/>
      <c r="TDS6" s="69"/>
      <c r="TDT6" s="69"/>
      <c r="TDU6" s="69"/>
      <c r="TDV6" s="69"/>
      <c r="TDW6" s="69"/>
      <c r="TDX6" s="69"/>
      <c r="TDY6" s="69"/>
      <c r="TDZ6" s="69"/>
      <c r="TEA6" s="69"/>
      <c r="TEB6" s="69"/>
      <c r="TEC6" s="69"/>
      <c r="TED6" s="69"/>
      <c r="TEE6" s="69"/>
      <c r="TEF6" s="69"/>
      <c r="TEG6" s="69"/>
      <c r="TEH6" s="69"/>
      <c r="TEI6" s="69"/>
      <c r="TEJ6" s="69"/>
      <c r="TEK6" s="69"/>
      <c r="TEL6" s="69"/>
      <c r="TEM6" s="69"/>
      <c r="TEN6" s="69"/>
      <c r="TEO6" s="69"/>
      <c r="TEP6" s="69"/>
      <c r="TEQ6" s="69"/>
      <c r="TER6" s="69"/>
      <c r="TES6" s="69"/>
      <c r="TET6" s="69"/>
      <c r="TEU6" s="69"/>
      <c r="TEV6" s="69"/>
      <c r="TEW6" s="69"/>
      <c r="TEX6" s="69"/>
      <c r="TEY6" s="69"/>
      <c r="TEZ6" s="69"/>
      <c r="TFA6" s="69"/>
      <c r="TFB6" s="69"/>
      <c r="TFC6" s="69"/>
      <c r="TFD6" s="69"/>
      <c r="TFE6" s="69"/>
      <c r="TFF6" s="69"/>
      <c r="TFG6" s="69"/>
      <c r="TFH6" s="69"/>
      <c r="TFI6" s="69"/>
      <c r="TFJ6" s="69"/>
      <c r="TFK6" s="69"/>
      <c r="TFL6" s="69"/>
      <c r="TFM6" s="69"/>
      <c r="TFN6" s="69"/>
      <c r="TFO6" s="69"/>
      <c r="TFP6" s="69"/>
      <c r="TFQ6" s="69"/>
      <c r="TFR6" s="69"/>
      <c r="TFS6" s="69"/>
      <c r="TFT6" s="69"/>
      <c r="TFU6" s="69"/>
      <c r="TFV6" s="69"/>
      <c r="TFW6" s="69"/>
      <c r="TFX6" s="69"/>
      <c r="TFY6" s="69"/>
      <c r="TFZ6" s="69"/>
      <c r="TGA6" s="69"/>
      <c r="TGB6" s="69"/>
      <c r="TGC6" s="69"/>
      <c r="TGD6" s="69"/>
      <c r="TGE6" s="69"/>
      <c r="TGF6" s="69"/>
      <c r="TGG6" s="69"/>
      <c r="TGH6" s="69"/>
      <c r="TGI6" s="69"/>
      <c r="TGJ6" s="69"/>
      <c r="TGK6" s="69"/>
      <c r="TGL6" s="69"/>
      <c r="TGM6" s="69"/>
      <c r="TGN6" s="69"/>
      <c r="TGO6" s="69"/>
      <c r="TGP6" s="69"/>
      <c r="TGQ6" s="69"/>
      <c r="TGR6" s="69"/>
      <c r="TGS6" s="69"/>
      <c r="TGT6" s="69"/>
      <c r="TGU6" s="69"/>
      <c r="TGV6" s="69"/>
      <c r="TGW6" s="69"/>
      <c r="TGX6" s="69"/>
      <c r="TGY6" s="69"/>
      <c r="TGZ6" s="69"/>
      <c r="THA6" s="69"/>
      <c r="THB6" s="69"/>
      <c r="THC6" s="69"/>
      <c r="THD6" s="69"/>
      <c r="THE6" s="69"/>
      <c r="THF6" s="69"/>
      <c r="THG6" s="69"/>
      <c r="THH6" s="69"/>
      <c r="THI6" s="69"/>
      <c r="THJ6" s="69"/>
      <c r="THK6" s="69"/>
      <c r="THL6" s="69"/>
      <c r="THM6" s="69"/>
      <c r="THN6" s="69"/>
      <c r="THO6" s="69"/>
      <c r="THP6" s="69"/>
      <c r="THQ6" s="69"/>
      <c r="THR6" s="69"/>
      <c r="THS6" s="69"/>
      <c r="THT6" s="69"/>
      <c r="THU6" s="69"/>
      <c r="THV6" s="69"/>
      <c r="THW6" s="69"/>
      <c r="THX6" s="69"/>
      <c r="THY6" s="69"/>
      <c r="THZ6" s="69"/>
      <c r="TIA6" s="69"/>
      <c r="TIB6" s="69"/>
      <c r="TIC6" s="69"/>
      <c r="TID6" s="69"/>
      <c r="TIE6" s="69"/>
      <c r="TIF6" s="69"/>
      <c r="TIG6" s="69"/>
      <c r="TIH6" s="69"/>
      <c r="TII6" s="69"/>
      <c r="TIJ6" s="69"/>
      <c r="TIK6" s="69"/>
      <c r="TIL6" s="69"/>
      <c r="TIM6" s="69"/>
      <c r="TIN6" s="69"/>
      <c r="TIO6" s="69"/>
      <c r="TIP6" s="69"/>
      <c r="TIQ6" s="69"/>
      <c r="TIR6" s="69"/>
      <c r="TIS6" s="69"/>
      <c r="TIT6" s="69"/>
      <c r="TIU6" s="69"/>
      <c r="TIV6" s="69"/>
      <c r="TIW6" s="69"/>
      <c r="TIX6" s="69"/>
      <c r="TIY6" s="69"/>
      <c r="TIZ6" s="69"/>
      <c r="TJA6" s="69"/>
      <c r="TJB6" s="69"/>
      <c r="TJC6" s="69"/>
      <c r="TJD6" s="69"/>
      <c r="TJE6" s="69"/>
      <c r="TJF6" s="69"/>
      <c r="TJG6" s="69"/>
      <c r="TJH6" s="69"/>
      <c r="TJI6" s="69"/>
      <c r="TJJ6" s="69"/>
      <c r="TJK6" s="69"/>
      <c r="TJL6" s="69"/>
      <c r="TJM6" s="69"/>
      <c r="TJN6" s="69"/>
      <c r="TJO6" s="69"/>
      <c r="TJP6" s="69"/>
      <c r="TJQ6" s="69"/>
      <c r="TJR6" s="69"/>
      <c r="TJS6" s="69"/>
      <c r="TJT6" s="69"/>
      <c r="TJU6" s="69"/>
      <c r="TJV6" s="69"/>
      <c r="TJW6" s="69"/>
      <c r="TJX6" s="69"/>
      <c r="TJY6" s="69"/>
      <c r="TJZ6" s="69"/>
      <c r="TKA6" s="69"/>
      <c r="TKB6" s="69"/>
      <c r="TKC6" s="69"/>
      <c r="TKD6" s="69"/>
      <c r="TKE6" s="69"/>
      <c r="TKF6" s="69"/>
      <c r="TKG6" s="69"/>
      <c r="TKH6" s="69"/>
      <c r="TKI6" s="69"/>
      <c r="TKJ6" s="69"/>
      <c r="TKK6" s="69"/>
      <c r="TKL6" s="69"/>
      <c r="TKM6" s="69"/>
      <c r="TKN6" s="69"/>
      <c r="TKO6" s="69"/>
      <c r="TKP6" s="69"/>
      <c r="TKQ6" s="69"/>
      <c r="TKR6" s="69"/>
      <c r="TKS6" s="69"/>
      <c r="TKT6" s="69"/>
      <c r="TKU6" s="69"/>
      <c r="TKV6" s="69"/>
      <c r="TKW6" s="69"/>
      <c r="TKX6" s="69"/>
      <c r="TKY6" s="69"/>
      <c r="TKZ6" s="69"/>
      <c r="TLA6" s="69"/>
      <c r="TLB6" s="69"/>
      <c r="TLC6" s="69"/>
      <c r="TLD6" s="69"/>
      <c r="TLE6" s="69"/>
      <c r="TLF6" s="69"/>
      <c r="TLG6" s="69"/>
      <c r="TLH6" s="69"/>
      <c r="TLI6" s="69"/>
      <c r="TLJ6" s="69"/>
      <c r="TLK6" s="69"/>
      <c r="TLL6" s="69"/>
      <c r="TLM6" s="69"/>
      <c r="TLN6" s="69"/>
      <c r="TLO6" s="69"/>
      <c r="TLP6" s="69"/>
      <c r="TLQ6" s="69"/>
      <c r="TLR6" s="69"/>
      <c r="TLS6" s="69"/>
      <c r="TLT6" s="69"/>
      <c r="TLU6" s="69"/>
      <c r="TLV6" s="69"/>
      <c r="TLW6" s="69"/>
      <c r="TLX6" s="69"/>
      <c r="TLY6" s="69"/>
      <c r="TLZ6" s="69"/>
      <c r="TMA6" s="69"/>
      <c r="TMB6" s="69"/>
      <c r="TMC6" s="69"/>
      <c r="TMD6" s="69"/>
      <c r="TME6" s="69"/>
      <c r="TMF6" s="69"/>
      <c r="TMG6" s="69"/>
      <c r="TMH6" s="69"/>
      <c r="TMI6" s="69"/>
      <c r="TMJ6" s="69"/>
      <c r="TMK6" s="69"/>
      <c r="TML6" s="69"/>
      <c r="TMM6" s="69"/>
      <c r="TMN6" s="69"/>
      <c r="TMO6" s="69"/>
      <c r="TMP6" s="69"/>
      <c r="TMQ6" s="69"/>
      <c r="TMR6" s="69"/>
      <c r="TMS6" s="69"/>
      <c r="TMT6" s="69"/>
      <c r="TMU6" s="69"/>
      <c r="TMV6" s="69"/>
      <c r="TMW6" s="69"/>
      <c r="TMX6" s="69"/>
      <c r="TMY6" s="69"/>
      <c r="TMZ6" s="69"/>
      <c r="TNA6" s="69"/>
      <c r="TNB6" s="69"/>
      <c r="TNC6" s="69"/>
      <c r="TND6" s="69"/>
      <c r="TNE6" s="69"/>
      <c r="TNF6" s="69"/>
      <c r="TNG6" s="69"/>
      <c r="TNH6" s="69"/>
      <c r="TNI6" s="69"/>
      <c r="TNJ6" s="69"/>
      <c r="TNK6" s="69"/>
      <c r="TNL6" s="69"/>
      <c r="TNM6" s="69"/>
      <c r="TNN6" s="69"/>
      <c r="TNO6" s="69"/>
      <c r="TNP6" s="69"/>
      <c r="TNQ6" s="69"/>
      <c r="TNR6" s="69"/>
      <c r="TNS6" s="69"/>
      <c r="TNT6" s="69"/>
      <c r="TNU6" s="69"/>
      <c r="TNV6" s="69"/>
      <c r="TNW6" s="69"/>
      <c r="TNX6" s="69"/>
      <c r="TNY6" s="69"/>
      <c r="TNZ6" s="69"/>
      <c r="TOA6" s="69"/>
      <c r="TOB6" s="69"/>
      <c r="TOC6" s="69"/>
      <c r="TOD6" s="69"/>
      <c r="TOE6" s="69"/>
      <c r="TOF6" s="69"/>
      <c r="TOG6" s="69"/>
      <c r="TOH6" s="69"/>
      <c r="TOI6" s="69"/>
      <c r="TOJ6" s="69"/>
      <c r="TOK6" s="69"/>
      <c r="TOL6" s="69"/>
      <c r="TOM6" s="69"/>
      <c r="TON6" s="69"/>
      <c r="TOO6" s="69"/>
      <c r="TOP6" s="69"/>
      <c r="TOQ6" s="69"/>
      <c r="TOR6" s="69"/>
      <c r="TOS6" s="69"/>
      <c r="TOT6" s="69"/>
      <c r="TOU6" s="69"/>
      <c r="TOV6" s="69"/>
      <c r="TOW6" s="69"/>
      <c r="TOX6" s="69"/>
      <c r="TOY6" s="69"/>
      <c r="TOZ6" s="69"/>
      <c r="TPA6" s="69"/>
      <c r="TPB6" s="69"/>
      <c r="TPC6" s="69"/>
      <c r="TPD6" s="69"/>
      <c r="TPE6" s="69"/>
      <c r="TPF6" s="69"/>
      <c r="TPG6" s="69"/>
      <c r="TPH6" s="69"/>
      <c r="TPI6" s="69"/>
      <c r="TPJ6" s="69"/>
      <c r="TPK6" s="69"/>
      <c r="TPL6" s="69"/>
      <c r="TPM6" s="69"/>
      <c r="TPN6" s="69"/>
      <c r="TPO6" s="69"/>
      <c r="TPP6" s="69"/>
      <c r="TPQ6" s="69"/>
      <c r="TPR6" s="69"/>
      <c r="TPS6" s="69"/>
      <c r="TPT6" s="69"/>
      <c r="TPU6" s="69"/>
      <c r="TPV6" s="69"/>
      <c r="TPW6" s="69"/>
      <c r="TPX6" s="69"/>
      <c r="TPY6" s="69"/>
      <c r="TPZ6" s="69"/>
      <c r="TQA6" s="69"/>
      <c r="TQB6" s="69"/>
      <c r="TQC6" s="69"/>
      <c r="TQD6" s="69"/>
      <c r="TQE6" s="69"/>
      <c r="TQF6" s="69"/>
      <c r="TQG6" s="69"/>
      <c r="TQH6" s="69"/>
      <c r="TQI6" s="69"/>
      <c r="TQJ6" s="69"/>
      <c r="TQK6" s="69"/>
      <c r="TQL6" s="69"/>
      <c r="TQM6" s="69"/>
      <c r="TQN6" s="69"/>
      <c r="TQO6" s="69"/>
      <c r="TQP6" s="69"/>
      <c r="TQQ6" s="69"/>
      <c r="TQR6" s="69"/>
      <c r="TQS6" s="69"/>
      <c r="TQT6" s="69"/>
      <c r="TQU6" s="69"/>
      <c r="TQV6" s="69"/>
      <c r="TQW6" s="69"/>
      <c r="TQX6" s="69"/>
      <c r="TQY6" s="69"/>
      <c r="TQZ6" s="69"/>
      <c r="TRA6" s="69"/>
      <c r="TRB6" s="69"/>
      <c r="TRC6" s="69"/>
      <c r="TRD6" s="69"/>
      <c r="TRE6" s="69"/>
      <c r="TRF6" s="69"/>
      <c r="TRG6" s="69"/>
      <c r="TRH6" s="69"/>
      <c r="TRI6" s="69"/>
      <c r="TRJ6" s="69"/>
      <c r="TRK6" s="69"/>
      <c r="TRL6" s="69"/>
      <c r="TRM6" s="69"/>
      <c r="TRN6" s="69"/>
      <c r="TRO6" s="69"/>
      <c r="TRP6" s="69"/>
      <c r="TRQ6" s="69"/>
      <c r="TRR6" s="69"/>
      <c r="TRS6" s="69"/>
      <c r="TRT6" s="69"/>
      <c r="TRU6" s="69"/>
      <c r="TRV6" s="69"/>
      <c r="TRW6" s="69"/>
      <c r="TRX6" s="69"/>
      <c r="TRY6" s="69"/>
      <c r="TRZ6" s="69"/>
      <c r="TSA6" s="69"/>
      <c r="TSB6" s="69"/>
      <c r="TSC6" s="69"/>
      <c r="TSD6" s="69"/>
      <c r="TSE6" s="69"/>
      <c r="TSF6" s="69"/>
      <c r="TSG6" s="69"/>
      <c r="TSH6" s="69"/>
      <c r="TSI6" s="69"/>
      <c r="TSJ6" s="69"/>
      <c r="TSK6" s="69"/>
      <c r="TSL6" s="69"/>
      <c r="TSM6" s="69"/>
      <c r="TSN6" s="69"/>
      <c r="TSO6" s="69"/>
      <c r="TSP6" s="69"/>
      <c r="TSQ6" s="69"/>
      <c r="TSR6" s="69"/>
      <c r="TSS6" s="69"/>
      <c r="TST6" s="69"/>
      <c r="TSU6" s="69"/>
      <c r="TSV6" s="69"/>
      <c r="TSW6" s="69"/>
      <c r="TSX6" s="69"/>
      <c r="TSY6" s="69"/>
      <c r="TSZ6" s="69"/>
      <c r="TTA6" s="69"/>
      <c r="TTB6" s="69"/>
      <c r="TTC6" s="69"/>
      <c r="TTD6" s="69"/>
      <c r="TTE6" s="69"/>
      <c r="TTF6" s="69"/>
      <c r="TTG6" s="69"/>
      <c r="TTH6" s="69"/>
      <c r="TTI6" s="69"/>
      <c r="TTJ6" s="69"/>
      <c r="TTK6" s="69"/>
      <c r="TTL6" s="69"/>
      <c r="TTM6" s="69"/>
      <c r="TTN6" s="69"/>
      <c r="TTO6" s="69"/>
      <c r="TTP6" s="69"/>
      <c r="TTQ6" s="69"/>
      <c r="TTR6" s="69"/>
      <c r="TTS6" s="69"/>
      <c r="TTT6" s="69"/>
      <c r="TTU6" s="69"/>
      <c r="TTV6" s="69"/>
      <c r="TTW6" s="69"/>
      <c r="TTX6" s="69"/>
      <c r="TTY6" s="69"/>
      <c r="TTZ6" s="69"/>
      <c r="TUA6" s="69"/>
      <c r="TUB6" s="69"/>
      <c r="TUC6" s="69"/>
      <c r="TUD6" s="69"/>
      <c r="TUE6" s="69"/>
      <c r="TUF6" s="69"/>
      <c r="TUG6" s="69"/>
      <c r="TUH6" s="69"/>
      <c r="TUI6" s="69"/>
      <c r="TUJ6" s="69"/>
      <c r="TUK6" s="69"/>
      <c r="TUL6" s="69"/>
      <c r="TUM6" s="69"/>
      <c r="TUN6" s="69"/>
      <c r="TUO6" s="69"/>
      <c r="TUP6" s="69"/>
      <c r="TUQ6" s="69"/>
      <c r="TUR6" s="69"/>
      <c r="TUS6" s="69"/>
      <c r="TUT6" s="69"/>
      <c r="TUU6" s="69"/>
      <c r="TUV6" s="69"/>
      <c r="TUW6" s="69"/>
      <c r="TUX6" s="69"/>
      <c r="TUY6" s="69"/>
      <c r="TUZ6" s="69"/>
      <c r="TVA6" s="69"/>
      <c r="TVB6" s="69"/>
      <c r="TVC6" s="69"/>
      <c r="TVD6" s="69"/>
      <c r="TVE6" s="69"/>
      <c r="TVF6" s="69"/>
      <c r="TVG6" s="69"/>
      <c r="TVH6" s="69"/>
      <c r="TVI6" s="69"/>
      <c r="TVJ6" s="69"/>
      <c r="TVK6" s="69"/>
      <c r="TVL6" s="69"/>
      <c r="TVM6" s="69"/>
      <c r="TVN6" s="69"/>
      <c r="TVO6" s="69"/>
      <c r="TVP6" s="69"/>
      <c r="TVQ6" s="69"/>
      <c r="TVR6" s="69"/>
      <c r="TVS6" s="69"/>
      <c r="TVT6" s="69"/>
      <c r="TVU6" s="69"/>
      <c r="TVV6" s="69"/>
      <c r="TVW6" s="69"/>
      <c r="TVX6" s="69"/>
      <c r="TVY6" s="69"/>
      <c r="TVZ6" s="69"/>
      <c r="TWA6" s="69"/>
      <c r="TWB6" s="69"/>
      <c r="TWC6" s="69"/>
      <c r="TWD6" s="69"/>
      <c r="TWE6" s="69"/>
      <c r="TWF6" s="69"/>
      <c r="TWG6" s="69"/>
      <c r="TWH6" s="69"/>
      <c r="TWI6" s="69"/>
      <c r="TWJ6" s="69"/>
      <c r="TWK6" s="69"/>
      <c r="TWL6" s="69"/>
      <c r="TWM6" s="69"/>
      <c r="TWN6" s="69"/>
      <c r="TWO6" s="69"/>
      <c r="TWP6" s="69"/>
      <c r="TWQ6" s="69"/>
      <c r="TWR6" s="69"/>
      <c r="TWS6" s="69"/>
      <c r="TWT6" s="69"/>
      <c r="TWU6" s="69"/>
      <c r="TWV6" s="69"/>
      <c r="TWW6" s="69"/>
      <c r="TWX6" s="69"/>
      <c r="TWY6" s="69"/>
      <c r="TWZ6" s="69"/>
      <c r="TXA6" s="69"/>
      <c r="TXB6" s="69"/>
      <c r="TXC6" s="69"/>
      <c r="TXD6" s="69"/>
      <c r="TXE6" s="69"/>
      <c r="TXF6" s="69"/>
      <c r="TXG6" s="69"/>
      <c r="TXH6" s="69"/>
      <c r="TXI6" s="69"/>
      <c r="TXJ6" s="69"/>
      <c r="TXK6" s="69"/>
      <c r="TXL6" s="69"/>
      <c r="TXM6" s="69"/>
      <c r="TXN6" s="69"/>
      <c r="TXO6" s="69"/>
      <c r="TXP6" s="69"/>
      <c r="TXQ6" s="69"/>
      <c r="TXR6" s="69"/>
      <c r="TXS6" s="69"/>
      <c r="TXT6" s="69"/>
      <c r="TXU6" s="69"/>
      <c r="TXV6" s="69"/>
      <c r="TXW6" s="69"/>
      <c r="TXX6" s="69"/>
      <c r="TXY6" s="69"/>
      <c r="TXZ6" s="69"/>
      <c r="TYA6" s="69"/>
      <c r="TYB6" s="69"/>
      <c r="TYC6" s="69"/>
      <c r="TYD6" s="69"/>
      <c r="TYE6" s="69"/>
      <c r="TYF6" s="69"/>
      <c r="TYG6" s="69"/>
      <c r="TYH6" s="69"/>
      <c r="TYI6" s="69"/>
      <c r="TYJ6" s="69"/>
      <c r="TYK6" s="69"/>
      <c r="TYL6" s="69"/>
      <c r="TYM6" s="69"/>
      <c r="TYN6" s="69"/>
      <c r="TYO6" s="69"/>
      <c r="TYP6" s="69"/>
      <c r="TYQ6" s="69"/>
      <c r="TYR6" s="69"/>
      <c r="TYS6" s="69"/>
      <c r="TYT6" s="69"/>
      <c r="TYU6" s="69"/>
      <c r="TYV6" s="69"/>
      <c r="TYW6" s="69"/>
      <c r="TYX6" s="69"/>
      <c r="TYY6" s="69"/>
      <c r="TYZ6" s="69"/>
      <c r="TZA6" s="69"/>
      <c r="TZB6" s="69"/>
      <c r="TZC6" s="69"/>
      <c r="TZD6" s="69"/>
      <c r="TZE6" s="69"/>
      <c r="TZF6" s="69"/>
      <c r="TZG6" s="69"/>
      <c r="TZH6" s="69"/>
      <c r="TZI6" s="69"/>
      <c r="TZJ6" s="69"/>
      <c r="TZK6" s="69"/>
      <c r="TZL6" s="69"/>
      <c r="TZM6" s="69"/>
      <c r="TZN6" s="69"/>
      <c r="TZO6" s="69"/>
      <c r="TZP6" s="69"/>
      <c r="TZQ6" s="69"/>
      <c r="TZR6" s="69"/>
      <c r="TZS6" s="69"/>
      <c r="TZT6" s="69"/>
      <c r="TZU6" s="69"/>
      <c r="TZV6" s="69"/>
      <c r="TZW6" s="69"/>
      <c r="TZX6" s="69"/>
      <c r="TZY6" s="69"/>
      <c r="TZZ6" s="69"/>
      <c r="UAA6" s="69"/>
      <c r="UAB6" s="69"/>
      <c r="UAC6" s="69"/>
      <c r="UAD6" s="69"/>
      <c r="UAE6" s="69"/>
      <c r="UAF6" s="69"/>
      <c r="UAG6" s="69"/>
      <c r="UAH6" s="69"/>
      <c r="UAI6" s="69"/>
      <c r="UAJ6" s="69"/>
      <c r="UAK6" s="69"/>
      <c r="UAL6" s="69"/>
      <c r="UAM6" s="69"/>
      <c r="UAN6" s="69"/>
      <c r="UAO6" s="69"/>
      <c r="UAP6" s="69"/>
      <c r="UAQ6" s="69"/>
      <c r="UAR6" s="69"/>
      <c r="UAS6" s="69"/>
      <c r="UAT6" s="69"/>
      <c r="UAU6" s="69"/>
      <c r="UAV6" s="69"/>
      <c r="UAW6" s="69"/>
      <c r="UAX6" s="69"/>
      <c r="UAY6" s="69"/>
      <c r="UAZ6" s="69"/>
      <c r="UBA6" s="69"/>
      <c r="UBB6" s="69"/>
      <c r="UBC6" s="69"/>
      <c r="UBD6" s="69"/>
      <c r="UBE6" s="69"/>
      <c r="UBF6" s="69"/>
      <c r="UBG6" s="69"/>
      <c r="UBH6" s="69"/>
      <c r="UBI6" s="69"/>
      <c r="UBJ6" s="69"/>
      <c r="UBK6" s="69"/>
      <c r="UBL6" s="69"/>
      <c r="UBM6" s="69"/>
      <c r="UBN6" s="69"/>
      <c r="UBO6" s="69"/>
      <c r="UBP6" s="69"/>
      <c r="UBQ6" s="69"/>
      <c r="UBR6" s="69"/>
      <c r="UBS6" s="69"/>
      <c r="UBT6" s="69"/>
      <c r="UBU6" s="69"/>
      <c r="UBV6" s="69"/>
      <c r="UBW6" s="69"/>
      <c r="UBX6" s="69"/>
      <c r="UBY6" s="69"/>
      <c r="UBZ6" s="69"/>
      <c r="UCA6" s="69"/>
      <c r="UCB6" s="69"/>
      <c r="UCC6" s="69"/>
      <c r="UCD6" s="69"/>
      <c r="UCE6" s="69"/>
      <c r="UCF6" s="69"/>
      <c r="UCG6" s="69"/>
      <c r="UCH6" s="69"/>
      <c r="UCI6" s="69"/>
      <c r="UCJ6" s="69"/>
      <c r="UCK6" s="69"/>
      <c r="UCL6" s="69"/>
      <c r="UCM6" s="69"/>
      <c r="UCN6" s="69"/>
      <c r="UCO6" s="69"/>
      <c r="UCP6" s="69"/>
      <c r="UCQ6" s="69"/>
      <c r="UCR6" s="69"/>
      <c r="UCS6" s="69"/>
      <c r="UCT6" s="69"/>
      <c r="UCU6" s="69"/>
      <c r="UCV6" s="69"/>
      <c r="UCW6" s="69"/>
      <c r="UCX6" s="69"/>
      <c r="UCY6" s="69"/>
      <c r="UCZ6" s="69"/>
      <c r="UDA6" s="69"/>
      <c r="UDB6" s="69"/>
      <c r="UDC6" s="69"/>
      <c r="UDD6" s="69"/>
      <c r="UDE6" s="69"/>
      <c r="UDF6" s="69"/>
      <c r="UDG6" s="69"/>
      <c r="UDH6" s="69"/>
      <c r="UDI6" s="69"/>
      <c r="UDJ6" s="69"/>
      <c r="UDK6" s="69"/>
      <c r="UDL6" s="69"/>
      <c r="UDM6" s="69"/>
      <c r="UDN6" s="69"/>
      <c r="UDO6" s="69"/>
      <c r="UDP6" s="69"/>
      <c r="UDQ6" s="69"/>
      <c r="UDR6" s="69"/>
      <c r="UDS6" s="69"/>
      <c r="UDT6" s="69"/>
      <c r="UDU6" s="69"/>
      <c r="UDV6" s="69"/>
      <c r="UDW6" s="69"/>
      <c r="UDX6" s="69"/>
      <c r="UDY6" s="69"/>
      <c r="UDZ6" s="69"/>
      <c r="UEA6" s="69"/>
      <c r="UEB6" s="69"/>
      <c r="UEC6" s="69"/>
      <c r="UED6" s="69"/>
      <c r="UEE6" s="69"/>
      <c r="UEF6" s="69"/>
      <c r="UEG6" s="69"/>
      <c r="UEH6" s="69"/>
      <c r="UEI6" s="69"/>
      <c r="UEJ6" s="69"/>
      <c r="UEK6" s="69"/>
      <c r="UEL6" s="69"/>
      <c r="UEM6" s="69"/>
      <c r="UEN6" s="69"/>
      <c r="UEO6" s="69"/>
      <c r="UEP6" s="69"/>
      <c r="UEQ6" s="69"/>
      <c r="UER6" s="69"/>
      <c r="UES6" s="69"/>
      <c r="UET6" s="69"/>
      <c r="UEU6" s="69"/>
      <c r="UEV6" s="69"/>
      <c r="UEW6" s="69"/>
      <c r="UEX6" s="69"/>
      <c r="UEY6" s="69"/>
      <c r="UEZ6" s="69"/>
      <c r="UFA6" s="69"/>
      <c r="UFB6" s="69"/>
      <c r="UFC6" s="69"/>
      <c r="UFD6" s="69"/>
      <c r="UFE6" s="69"/>
      <c r="UFF6" s="69"/>
      <c r="UFG6" s="69"/>
      <c r="UFH6" s="69"/>
      <c r="UFI6" s="69"/>
      <c r="UFJ6" s="69"/>
      <c r="UFK6" s="69"/>
      <c r="UFL6" s="69"/>
      <c r="UFM6" s="69"/>
      <c r="UFN6" s="69"/>
      <c r="UFO6" s="69"/>
      <c r="UFP6" s="69"/>
      <c r="UFQ6" s="69"/>
      <c r="UFR6" s="69"/>
      <c r="UFS6" s="69"/>
      <c r="UFT6" s="69"/>
      <c r="UFU6" s="69"/>
      <c r="UFV6" s="69"/>
      <c r="UFW6" s="69"/>
      <c r="UFX6" s="69"/>
      <c r="UFY6" s="69"/>
      <c r="UFZ6" s="69"/>
      <c r="UGA6" s="69"/>
      <c r="UGB6" s="69"/>
      <c r="UGC6" s="69"/>
      <c r="UGD6" s="69"/>
      <c r="UGE6" s="69"/>
      <c r="UGF6" s="69"/>
      <c r="UGG6" s="69"/>
      <c r="UGH6" s="69"/>
      <c r="UGI6" s="69"/>
      <c r="UGJ6" s="69"/>
      <c r="UGK6" s="69"/>
      <c r="UGL6" s="69"/>
      <c r="UGM6" s="69"/>
      <c r="UGN6" s="69"/>
      <c r="UGO6" s="69"/>
      <c r="UGP6" s="69"/>
      <c r="UGQ6" s="69"/>
      <c r="UGR6" s="69"/>
      <c r="UGS6" s="69"/>
      <c r="UGT6" s="69"/>
      <c r="UGU6" s="69"/>
      <c r="UGV6" s="69"/>
      <c r="UGW6" s="69"/>
      <c r="UGX6" s="69"/>
      <c r="UGY6" s="69"/>
      <c r="UGZ6" s="69"/>
      <c r="UHA6" s="69"/>
      <c r="UHB6" s="69"/>
      <c r="UHC6" s="69"/>
      <c r="UHD6" s="69"/>
      <c r="UHE6" s="69"/>
      <c r="UHF6" s="69"/>
      <c r="UHG6" s="69"/>
      <c r="UHH6" s="69"/>
      <c r="UHI6" s="69"/>
      <c r="UHJ6" s="69"/>
      <c r="UHK6" s="69"/>
      <c r="UHL6" s="69"/>
      <c r="UHM6" s="69"/>
      <c r="UHN6" s="69"/>
      <c r="UHO6" s="69"/>
      <c r="UHP6" s="69"/>
      <c r="UHQ6" s="69"/>
      <c r="UHR6" s="69"/>
      <c r="UHS6" s="69"/>
      <c r="UHT6" s="69"/>
      <c r="UHU6" s="69"/>
      <c r="UHV6" s="69"/>
      <c r="UHW6" s="69"/>
      <c r="UHX6" s="69"/>
      <c r="UHY6" s="69"/>
      <c r="UHZ6" s="69"/>
      <c r="UIA6" s="69"/>
      <c r="UIB6" s="69"/>
      <c r="UIC6" s="69"/>
      <c r="UID6" s="69"/>
      <c r="UIE6" s="69"/>
      <c r="UIF6" s="69"/>
      <c r="UIG6" s="69"/>
      <c r="UIH6" s="69"/>
      <c r="UII6" s="69"/>
      <c r="UIJ6" s="69"/>
      <c r="UIK6" s="69"/>
      <c r="UIL6" s="69"/>
      <c r="UIM6" s="69"/>
      <c r="UIN6" s="69"/>
      <c r="UIO6" s="69"/>
      <c r="UIP6" s="69"/>
      <c r="UIQ6" s="69"/>
      <c r="UIR6" s="69"/>
      <c r="UIS6" s="69"/>
      <c r="UIT6" s="69"/>
      <c r="UIU6" s="69"/>
      <c r="UIV6" s="69"/>
      <c r="UIW6" s="69"/>
      <c r="UIX6" s="69"/>
      <c r="UIY6" s="69"/>
      <c r="UIZ6" s="69"/>
      <c r="UJA6" s="69"/>
      <c r="UJB6" s="69"/>
      <c r="UJC6" s="69"/>
      <c r="UJD6" s="69"/>
      <c r="UJE6" s="69"/>
      <c r="UJF6" s="69"/>
      <c r="UJG6" s="69"/>
      <c r="UJH6" s="69"/>
      <c r="UJI6" s="69"/>
      <c r="UJJ6" s="69"/>
      <c r="UJK6" s="69"/>
      <c r="UJL6" s="69"/>
      <c r="UJM6" s="69"/>
      <c r="UJN6" s="69"/>
      <c r="UJO6" s="69"/>
      <c r="UJP6" s="69"/>
      <c r="UJQ6" s="69"/>
      <c r="UJR6" s="69"/>
      <c r="UJS6" s="69"/>
      <c r="UJT6" s="69"/>
      <c r="UJU6" s="69"/>
      <c r="UJV6" s="69"/>
      <c r="UJW6" s="69"/>
      <c r="UJX6" s="69"/>
      <c r="UJY6" s="69"/>
      <c r="UJZ6" s="69"/>
      <c r="UKA6" s="69"/>
      <c r="UKB6" s="69"/>
      <c r="UKC6" s="69"/>
      <c r="UKD6" s="69"/>
      <c r="UKE6" s="69"/>
      <c r="UKF6" s="69"/>
      <c r="UKG6" s="69"/>
      <c r="UKH6" s="69"/>
      <c r="UKI6" s="69"/>
      <c r="UKJ6" s="69"/>
      <c r="UKK6" s="69"/>
      <c r="UKL6" s="69"/>
      <c r="UKM6" s="69"/>
      <c r="UKN6" s="69"/>
      <c r="UKO6" s="69"/>
      <c r="UKP6" s="69"/>
      <c r="UKQ6" s="69"/>
      <c r="UKR6" s="69"/>
      <c r="UKS6" s="69"/>
      <c r="UKT6" s="69"/>
      <c r="UKU6" s="69"/>
      <c r="UKV6" s="69"/>
      <c r="UKW6" s="69"/>
      <c r="UKX6" s="69"/>
      <c r="UKY6" s="69"/>
      <c r="UKZ6" s="69"/>
      <c r="ULA6" s="69"/>
      <c r="ULB6" s="69"/>
      <c r="ULC6" s="69"/>
      <c r="ULD6" s="69"/>
      <c r="ULE6" s="69"/>
      <c r="ULF6" s="69"/>
      <c r="ULG6" s="69"/>
      <c r="ULH6" s="69"/>
      <c r="ULI6" s="69"/>
      <c r="ULJ6" s="69"/>
      <c r="ULK6" s="69"/>
      <c r="ULL6" s="69"/>
      <c r="ULM6" s="69"/>
      <c r="ULN6" s="69"/>
      <c r="ULO6" s="69"/>
      <c r="ULP6" s="69"/>
      <c r="ULQ6" s="69"/>
      <c r="ULR6" s="69"/>
      <c r="ULS6" s="69"/>
      <c r="ULT6" s="69"/>
      <c r="ULU6" s="69"/>
      <c r="ULV6" s="69"/>
      <c r="ULW6" s="69"/>
      <c r="ULX6" s="69"/>
      <c r="ULY6" s="69"/>
      <c r="ULZ6" s="69"/>
      <c r="UMA6" s="69"/>
      <c r="UMB6" s="69"/>
      <c r="UMC6" s="69"/>
      <c r="UMD6" s="69"/>
      <c r="UME6" s="69"/>
      <c r="UMF6" s="69"/>
      <c r="UMG6" s="69"/>
      <c r="UMH6" s="69"/>
      <c r="UMI6" s="69"/>
      <c r="UMJ6" s="69"/>
      <c r="UMK6" s="69"/>
      <c r="UML6" s="69"/>
      <c r="UMM6" s="69"/>
      <c r="UMN6" s="69"/>
      <c r="UMO6" s="69"/>
      <c r="UMP6" s="69"/>
      <c r="UMQ6" s="69"/>
      <c r="UMR6" s="69"/>
      <c r="UMS6" s="69"/>
      <c r="UMT6" s="69"/>
      <c r="UMU6" s="69"/>
      <c r="UMV6" s="69"/>
      <c r="UMW6" s="69"/>
      <c r="UMX6" s="69"/>
      <c r="UMY6" s="69"/>
      <c r="UMZ6" s="69"/>
      <c r="UNA6" s="69"/>
      <c r="UNB6" s="69"/>
      <c r="UNC6" s="69"/>
      <c r="UND6" s="69"/>
      <c r="UNE6" s="69"/>
      <c r="UNF6" s="69"/>
      <c r="UNG6" s="69"/>
      <c r="UNH6" s="69"/>
      <c r="UNI6" s="69"/>
      <c r="UNJ6" s="69"/>
      <c r="UNK6" s="69"/>
      <c r="UNL6" s="69"/>
      <c r="UNM6" s="69"/>
      <c r="UNN6" s="69"/>
      <c r="UNO6" s="69"/>
      <c r="UNP6" s="69"/>
      <c r="UNQ6" s="69"/>
      <c r="UNR6" s="69"/>
      <c r="UNS6" s="69"/>
      <c r="UNT6" s="69"/>
      <c r="UNU6" s="69"/>
      <c r="UNV6" s="69"/>
      <c r="UNW6" s="69"/>
      <c r="UNX6" s="69"/>
      <c r="UNY6" s="69"/>
      <c r="UNZ6" s="69"/>
      <c r="UOA6" s="69"/>
      <c r="UOB6" s="69"/>
      <c r="UOC6" s="69"/>
      <c r="UOD6" s="69"/>
      <c r="UOE6" s="69"/>
      <c r="UOF6" s="69"/>
      <c r="UOG6" s="69"/>
      <c r="UOH6" s="69"/>
      <c r="UOI6" s="69"/>
      <c r="UOJ6" s="69"/>
      <c r="UOK6" s="69"/>
      <c r="UOL6" s="69"/>
      <c r="UOM6" s="69"/>
      <c r="UON6" s="69"/>
      <c r="UOO6" s="69"/>
      <c r="UOP6" s="69"/>
      <c r="UOQ6" s="69"/>
      <c r="UOR6" s="69"/>
      <c r="UOS6" s="69"/>
      <c r="UOT6" s="69"/>
      <c r="UOU6" s="69"/>
      <c r="UOV6" s="69"/>
      <c r="UOW6" s="69"/>
      <c r="UOX6" s="69"/>
      <c r="UOY6" s="69"/>
      <c r="UOZ6" s="69"/>
      <c r="UPA6" s="69"/>
      <c r="UPB6" s="69"/>
      <c r="UPC6" s="69"/>
      <c r="UPD6" s="69"/>
      <c r="UPE6" s="69"/>
      <c r="UPF6" s="69"/>
      <c r="UPG6" s="69"/>
      <c r="UPH6" s="69"/>
      <c r="UPI6" s="69"/>
      <c r="UPJ6" s="69"/>
      <c r="UPK6" s="69"/>
      <c r="UPL6" s="69"/>
      <c r="UPM6" s="69"/>
      <c r="UPN6" s="69"/>
      <c r="UPO6" s="69"/>
      <c r="UPP6" s="69"/>
      <c r="UPQ6" s="69"/>
      <c r="UPR6" s="69"/>
      <c r="UPS6" s="69"/>
      <c r="UPT6" s="69"/>
      <c r="UPU6" s="69"/>
      <c r="UPV6" s="69"/>
      <c r="UPW6" s="69"/>
      <c r="UPX6" s="69"/>
      <c r="UPY6" s="69"/>
      <c r="UPZ6" s="69"/>
      <c r="UQA6" s="69"/>
      <c r="UQB6" s="69"/>
      <c r="UQC6" s="69"/>
      <c r="UQD6" s="69"/>
      <c r="UQE6" s="69"/>
      <c r="UQF6" s="69"/>
      <c r="UQG6" s="69"/>
      <c r="UQH6" s="69"/>
      <c r="UQI6" s="69"/>
      <c r="UQJ6" s="69"/>
      <c r="UQK6" s="69"/>
      <c r="UQL6" s="69"/>
      <c r="UQM6" s="69"/>
      <c r="UQN6" s="69"/>
      <c r="UQO6" s="69"/>
      <c r="UQP6" s="69"/>
      <c r="UQQ6" s="69"/>
      <c r="UQR6" s="69"/>
      <c r="UQS6" s="69"/>
      <c r="UQT6" s="69"/>
      <c r="UQU6" s="69"/>
      <c r="UQV6" s="69"/>
      <c r="UQW6" s="69"/>
      <c r="UQX6" s="69"/>
      <c r="UQY6" s="69"/>
      <c r="UQZ6" s="69"/>
      <c r="URA6" s="69"/>
      <c r="URB6" s="69"/>
      <c r="URC6" s="69"/>
      <c r="URD6" s="69"/>
      <c r="URE6" s="69"/>
      <c r="URF6" s="69"/>
      <c r="URG6" s="69"/>
      <c r="URH6" s="69"/>
      <c r="URI6" s="69"/>
      <c r="URJ6" s="69"/>
      <c r="URK6" s="69"/>
      <c r="URL6" s="69"/>
      <c r="URM6" s="69"/>
      <c r="URN6" s="69"/>
      <c r="URO6" s="69"/>
      <c r="URP6" s="69"/>
      <c r="URQ6" s="69"/>
      <c r="URR6" s="69"/>
      <c r="URS6" s="69"/>
      <c r="URT6" s="69"/>
      <c r="URU6" s="69"/>
      <c r="URV6" s="69"/>
      <c r="URW6" s="69"/>
      <c r="URX6" s="69"/>
      <c r="URY6" s="69"/>
      <c r="URZ6" s="69"/>
      <c r="USA6" s="69"/>
      <c r="USB6" s="69"/>
      <c r="USC6" s="69"/>
      <c r="USD6" s="69"/>
      <c r="USE6" s="69"/>
      <c r="USF6" s="69"/>
      <c r="USG6" s="69"/>
      <c r="USH6" s="69"/>
      <c r="USI6" s="69"/>
      <c r="USJ6" s="69"/>
      <c r="USK6" s="69"/>
      <c r="USL6" s="69"/>
      <c r="USM6" s="69"/>
      <c r="USN6" s="69"/>
      <c r="USO6" s="69"/>
      <c r="USP6" s="69"/>
      <c r="USQ6" s="69"/>
      <c r="USR6" s="69"/>
      <c r="USS6" s="69"/>
      <c r="UST6" s="69"/>
      <c r="USU6" s="69"/>
      <c r="USV6" s="69"/>
      <c r="USW6" s="69"/>
      <c r="USX6" s="69"/>
      <c r="USY6" s="69"/>
      <c r="USZ6" s="69"/>
      <c r="UTA6" s="69"/>
      <c r="UTB6" s="69"/>
      <c r="UTC6" s="69"/>
      <c r="UTD6" s="69"/>
      <c r="UTE6" s="69"/>
      <c r="UTF6" s="69"/>
      <c r="UTG6" s="69"/>
      <c r="UTH6" s="69"/>
      <c r="UTI6" s="69"/>
      <c r="UTJ6" s="69"/>
      <c r="UTK6" s="69"/>
      <c r="UTL6" s="69"/>
      <c r="UTM6" s="69"/>
      <c r="UTN6" s="69"/>
      <c r="UTO6" s="69"/>
      <c r="UTP6" s="69"/>
      <c r="UTQ6" s="69"/>
      <c r="UTR6" s="69"/>
      <c r="UTS6" s="69"/>
      <c r="UTT6" s="69"/>
      <c r="UTU6" s="69"/>
      <c r="UTV6" s="69"/>
      <c r="UTW6" s="69"/>
      <c r="UTX6" s="69"/>
      <c r="UTY6" s="69"/>
      <c r="UTZ6" s="69"/>
      <c r="UUA6" s="69"/>
      <c r="UUB6" s="69"/>
      <c r="UUC6" s="69"/>
      <c r="UUD6" s="69"/>
      <c r="UUE6" s="69"/>
      <c r="UUF6" s="69"/>
      <c r="UUG6" s="69"/>
      <c r="UUH6" s="69"/>
      <c r="UUI6" s="69"/>
      <c r="UUJ6" s="69"/>
      <c r="UUK6" s="69"/>
      <c r="UUL6" s="69"/>
      <c r="UUM6" s="69"/>
      <c r="UUN6" s="69"/>
      <c r="UUO6" s="69"/>
      <c r="UUP6" s="69"/>
      <c r="UUQ6" s="69"/>
      <c r="UUR6" s="69"/>
      <c r="UUS6" s="69"/>
      <c r="UUT6" s="69"/>
      <c r="UUU6" s="69"/>
      <c r="UUV6" s="69"/>
      <c r="UUW6" s="69"/>
      <c r="UUX6" s="69"/>
      <c r="UUY6" s="69"/>
      <c r="UUZ6" s="69"/>
      <c r="UVA6" s="69"/>
      <c r="UVB6" s="69"/>
      <c r="UVC6" s="69"/>
      <c r="UVD6" s="69"/>
      <c r="UVE6" s="69"/>
      <c r="UVF6" s="69"/>
      <c r="UVG6" s="69"/>
      <c r="UVH6" s="69"/>
      <c r="UVI6" s="69"/>
      <c r="UVJ6" s="69"/>
      <c r="UVK6" s="69"/>
      <c r="UVL6" s="69"/>
      <c r="UVM6" s="69"/>
      <c r="UVN6" s="69"/>
      <c r="UVO6" s="69"/>
      <c r="UVP6" s="69"/>
      <c r="UVQ6" s="69"/>
      <c r="UVR6" s="69"/>
      <c r="UVS6" s="69"/>
      <c r="UVT6" s="69"/>
      <c r="UVU6" s="69"/>
      <c r="UVV6" s="69"/>
      <c r="UVW6" s="69"/>
      <c r="UVX6" s="69"/>
      <c r="UVY6" s="69"/>
      <c r="UVZ6" s="69"/>
      <c r="UWA6" s="69"/>
      <c r="UWB6" s="69"/>
      <c r="UWC6" s="69"/>
      <c r="UWD6" s="69"/>
      <c r="UWE6" s="69"/>
      <c r="UWF6" s="69"/>
      <c r="UWG6" s="69"/>
      <c r="UWH6" s="69"/>
      <c r="UWI6" s="69"/>
      <c r="UWJ6" s="69"/>
      <c r="UWK6" s="69"/>
      <c r="UWL6" s="69"/>
      <c r="UWM6" s="69"/>
      <c r="UWN6" s="69"/>
      <c r="UWO6" s="69"/>
      <c r="UWP6" s="69"/>
      <c r="UWQ6" s="69"/>
      <c r="UWR6" s="69"/>
      <c r="UWS6" s="69"/>
      <c r="UWT6" s="69"/>
      <c r="UWU6" s="69"/>
      <c r="UWV6" s="69"/>
      <c r="UWW6" s="69"/>
      <c r="UWX6" s="69"/>
      <c r="UWY6" s="69"/>
      <c r="UWZ6" s="69"/>
      <c r="UXA6" s="69"/>
      <c r="UXB6" s="69"/>
      <c r="UXC6" s="69"/>
      <c r="UXD6" s="69"/>
      <c r="UXE6" s="69"/>
      <c r="UXF6" s="69"/>
      <c r="UXG6" s="69"/>
      <c r="UXH6" s="69"/>
      <c r="UXI6" s="69"/>
      <c r="UXJ6" s="69"/>
      <c r="UXK6" s="69"/>
      <c r="UXL6" s="69"/>
      <c r="UXM6" s="69"/>
      <c r="UXN6" s="69"/>
      <c r="UXO6" s="69"/>
      <c r="UXP6" s="69"/>
      <c r="UXQ6" s="69"/>
      <c r="UXR6" s="69"/>
      <c r="UXS6" s="69"/>
      <c r="UXT6" s="69"/>
      <c r="UXU6" s="69"/>
      <c r="UXV6" s="69"/>
      <c r="UXW6" s="69"/>
      <c r="UXX6" s="69"/>
      <c r="UXY6" s="69"/>
      <c r="UXZ6" s="69"/>
      <c r="UYA6" s="69"/>
      <c r="UYB6" s="69"/>
      <c r="UYC6" s="69"/>
      <c r="UYD6" s="69"/>
      <c r="UYE6" s="69"/>
      <c r="UYF6" s="69"/>
      <c r="UYG6" s="69"/>
      <c r="UYH6" s="69"/>
      <c r="UYI6" s="69"/>
      <c r="UYJ6" s="69"/>
      <c r="UYK6" s="69"/>
      <c r="UYL6" s="69"/>
      <c r="UYM6" s="69"/>
      <c r="UYN6" s="69"/>
      <c r="UYO6" s="69"/>
      <c r="UYP6" s="69"/>
      <c r="UYQ6" s="69"/>
      <c r="UYR6" s="69"/>
      <c r="UYS6" s="69"/>
      <c r="UYT6" s="69"/>
      <c r="UYU6" s="69"/>
      <c r="UYV6" s="69"/>
      <c r="UYW6" s="69"/>
      <c r="UYX6" s="69"/>
      <c r="UYY6" s="69"/>
      <c r="UYZ6" s="69"/>
      <c r="UZA6" s="69"/>
      <c r="UZB6" s="69"/>
      <c r="UZC6" s="69"/>
      <c r="UZD6" s="69"/>
      <c r="UZE6" s="69"/>
      <c r="UZF6" s="69"/>
      <c r="UZG6" s="69"/>
      <c r="UZH6" s="69"/>
      <c r="UZI6" s="69"/>
      <c r="UZJ6" s="69"/>
      <c r="UZK6" s="69"/>
      <c r="UZL6" s="69"/>
      <c r="UZM6" s="69"/>
      <c r="UZN6" s="69"/>
      <c r="UZO6" s="69"/>
      <c r="UZP6" s="69"/>
      <c r="UZQ6" s="69"/>
      <c r="UZR6" s="69"/>
      <c r="UZS6" s="69"/>
      <c r="UZT6" s="69"/>
      <c r="UZU6" s="69"/>
      <c r="UZV6" s="69"/>
      <c r="UZW6" s="69"/>
      <c r="UZX6" s="69"/>
      <c r="UZY6" s="69"/>
      <c r="UZZ6" s="69"/>
      <c r="VAA6" s="69"/>
      <c r="VAB6" s="69"/>
      <c r="VAC6" s="69"/>
      <c r="VAD6" s="69"/>
      <c r="VAE6" s="69"/>
      <c r="VAF6" s="69"/>
      <c r="VAG6" s="69"/>
      <c r="VAH6" s="69"/>
      <c r="VAI6" s="69"/>
      <c r="VAJ6" s="69"/>
      <c r="VAK6" s="69"/>
      <c r="VAL6" s="69"/>
      <c r="VAM6" s="69"/>
      <c r="VAN6" s="69"/>
      <c r="VAO6" s="69"/>
      <c r="VAP6" s="69"/>
      <c r="VAQ6" s="69"/>
      <c r="VAR6" s="69"/>
      <c r="VAS6" s="69"/>
      <c r="VAT6" s="69"/>
      <c r="VAU6" s="69"/>
      <c r="VAV6" s="69"/>
      <c r="VAW6" s="69"/>
      <c r="VAX6" s="69"/>
      <c r="VAY6" s="69"/>
      <c r="VAZ6" s="69"/>
      <c r="VBA6" s="69"/>
      <c r="VBB6" s="69"/>
      <c r="VBC6" s="69"/>
      <c r="VBD6" s="69"/>
      <c r="VBE6" s="69"/>
      <c r="VBF6" s="69"/>
      <c r="VBG6" s="69"/>
      <c r="VBH6" s="69"/>
      <c r="VBI6" s="69"/>
      <c r="VBJ6" s="69"/>
      <c r="VBK6" s="69"/>
      <c r="VBL6" s="69"/>
      <c r="VBM6" s="69"/>
      <c r="VBN6" s="69"/>
      <c r="VBO6" s="69"/>
      <c r="VBP6" s="69"/>
      <c r="VBQ6" s="69"/>
      <c r="VBR6" s="69"/>
      <c r="VBS6" s="69"/>
      <c r="VBT6" s="69"/>
      <c r="VBU6" s="69"/>
      <c r="VBV6" s="69"/>
      <c r="VBW6" s="69"/>
      <c r="VBX6" s="69"/>
      <c r="VBY6" s="69"/>
      <c r="VBZ6" s="69"/>
      <c r="VCA6" s="69"/>
      <c r="VCB6" s="69"/>
      <c r="VCC6" s="69"/>
      <c r="VCD6" s="69"/>
      <c r="VCE6" s="69"/>
      <c r="VCF6" s="69"/>
      <c r="VCG6" s="69"/>
      <c r="VCH6" s="69"/>
      <c r="VCI6" s="69"/>
      <c r="VCJ6" s="69"/>
      <c r="VCK6" s="69"/>
      <c r="VCL6" s="69"/>
      <c r="VCM6" s="69"/>
      <c r="VCN6" s="69"/>
      <c r="VCO6" s="69"/>
      <c r="VCP6" s="69"/>
      <c r="VCQ6" s="69"/>
      <c r="VCR6" s="69"/>
      <c r="VCS6" s="69"/>
      <c r="VCT6" s="69"/>
      <c r="VCU6" s="69"/>
      <c r="VCV6" s="69"/>
      <c r="VCW6" s="69"/>
      <c r="VCX6" s="69"/>
      <c r="VCY6" s="69"/>
      <c r="VCZ6" s="69"/>
      <c r="VDA6" s="69"/>
      <c r="VDB6" s="69"/>
      <c r="VDC6" s="69"/>
      <c r="VDD6" s="69"/>
      <c r="VDE6" s="69"/>
      <c r="VDF6" s="69"/>
      <c r="VDG6" s="69"/>
      <c r="VDH6" s="69"/>
      <c r="VDI6" s="69"/>
      <c r="VDJ6" s="69"/>
      <c r="VDK6" s="69"/>
      <c r="VDL6" s="69"/>
      <c r="VDM6" s="69"/>
      <c r="VDN6" s="69"/>
      <c r="VDO6" s="69"/>
      <c r="VDP6" s="69"/>
      <c r="VDQ6" s="69"/>
      <c r="VDR6" s="69"/>
      <c r="VDS6" s="69"/>
      <c r="VDT6" s="69"/>
      <c r="VDU6" s="69"/>
      <c r="VDV6" s="69"/>
      <c r="VDW6" s="69"/>
      <c r="VDX6" s="69"/>
      <c r="VDY6" s="69"/>
      <c r="VDZ6" s="69"/>
      <c r="VEA6" s="69"/>
      <c r="VEB6" s="69"/>
      <c r="VEC6" s="69"/>
      <c r="VED6" s="69"/>
      <c r="VEE6" s="69"/>
      <c r="VEF6" s="69"/>
      <c r="VEG6" s="69"/>
      <c r="VEH6" s="69"/>
      <c r="VEI6" s="69"/>
      <c r="VEJ6" s="69"/>
      <c r="VEK6" s="69"/>
      <c r="VEL6" s="69"/>
      <c r="VEM6" s="69"/>
      <c r="VEN6" s="69"/>
      <c r="VEO6" s="69"/>
      <c r="VEP6" s="69"/>
      <c r="VEQ6" s="69"/>
      <c r="VER6" s="69"/>
      <c r="VES6" s="69"/>
      <c r="VET6" s="69"/>
      <c r="VEU6" s="69"/>
      <c r="VEV6" s="69"/>
      <c r="VEW6" s="69"/>
      <c r="VEX6" s="69"/>
      <c r="VEY6" s="69"/>
      <c r="VEZ6" s="69"/>
      <c r="VFA6" s="69"/>
      <c r="VFB6" s="69"/>
      <c r="VFC6" s="69"/>
      <c r="VFD6" s="69"/>
      <c r="VFE6" s="69"/>
      <c r="VFF6" s="69"/>
      <c r="VFG6" s="69"/>
      <c r="VFH6" s="69"/>
      <c r="VFI6" s="69"/>
      <c r="VFJ6" s="69"/>
      <c r="VFK6" s="69"/>
      <c r="VFL6" s="69"/>
      <c r="VFM6" s="69"/>
      <c r="VFN6" s="69"/>
      <c r="VFO6" s="69"/>
      <c r="VFP6" s="69"/>
      <c r="VFQ6" s="69"/>
      <c r="VFR6" s="69"/>
      <c r="VFS6" s="69"/>
      <c r="VFT6" s="69"/>
      <c r="VFU6" s="69"/>
      <c r="VFV6" s="69"/>
      <c r="VFW6" s="69"/>
      <c r="VFX6" s="69"/>
      <c r="VFY6" s="69"/>
      <c r="VFZ6" s="69"/>
      <c r="VGA6" s="69"/>
      <c r="VGB6" s="69"/>
      <c r="VGC6" s="69"/>
      <c r="VGD6" s="69"/>
      <c r="VGE6" s="69"/>
      <c r="VGF6" s="69"/>
      <c r="VGG6" s="69"/>
      <c r="VGH6" s="69"/>
      <c r="VGI6" s="69"/>
      <c r="VGJ6" s="69"/>
      <c r="VGK6" s="69"/>
      <c r="VGL6" s="69"/>
      <c r="VGM6" s="69"/>
      <c r="VGN6" s="69"/>
      <c r="VGO6" s="69"/>
      <c r="VGP6" s="69"/>
      <c r="VGQ6" s="69"/>
      <c r="VGR6" s="69"/>
      <c r="VGS6" s="69"/>
      <c r="VGT6" s="69"/>
      <c r="VGU6" s="69"/>
      <c r="VGV6" s="69"/>
      <c r="VGW6" s="69"/>
      <c r="VGX6" s="69"/>
      <c r="VGY6" s="69"/>
      <c r="VGZ6" s="69"/>
      <c r="VHA6" s="69"/>
      <c r="VHB6" s="69"/>
      <c r="VHC6" s="69"/>
      <c r="VHD6" s="69"/>
      <c r="VHE6" s="69"/>
      <c r="VHF6" s="69"/>
      <c r="VHG6" s="69"/>
      <c r="VHH6" s="69"/>
      <c r="VHI6" s="69"/>
      <c r="VHJ6" s="69"/>
      <c r="VHK6" s="69"/>
      <c r="VHL6" s="69"/>
      <c r="VHM6" s="69"/>
      <c r="VHN6" s="69"/>
      <c r="VHO6" s="69"/>
      <c r="VHP6" s="69"/>
      <c r="VHQ6" s="69"/>
      <c r="VHR6" s="69"/>
      <c r="VHS6" s="69"/>
      <c r="VHT6" s="69"/>
      <c r="VHU6" s="69"/>
      <c r="VHV6" s="69"/>
      <c r="VHW6" s="69"/>
      <c r="VHX6" s="69"/>
      <c r="VHY6" s="69"/>
      <c r="VHZ6" s="69"/>
      <c r="VIA6" s="69"/>
      <c r="VIB6" s="69"/>
      <c r="VIC6" s="69"/>
      <c r="VID6" s="69"/>
      <c r="VIE6" s="69"/>
      <c r="VIF6" s="69"/>
      <c r="VIG6" s="69"/>
      <c r="VIH6" s="69"/>
      <c r="VII6" s="69"/>
      <c r="VIJ6" s="69"/>
      <c r="VIK6" s="69"/>
      <c r="VIL6" s="69"/>
      <c r="VIM6" s="69"/>
      <c r="VIN6" s="69"/>
      <c r="VIO6" s="69"/>
      <c r="VIP6" s="69"/>
      <c r="VIQ6" s="69"/>
      <c r="VIR6" s="69"/>
      <c r="VIS6" s="69"/>
      <c r="VIT6" s="69"/>
      <c r="VIU6" s="69"/>
      <c r="VIV6" s="69"/>
      <c r="VIW6" s="69"/>
      <c r="VIX6" s="69"/>
      <c r="VIY6" s="69"/>
      <c r="VIZ6" s="69"/>
      <c r="VJA6" s="69"/>
      <c r="VJB6" s="69"/>
      <c r="VJC6" s="69"/>
      <c r="VJD6" s="69"/>
      <c r="VJE6" s="69"/>
      <c r="VJF6" s="69"/>
      <c r="VJG6" s="69"/>
      <c r="VJH6" s="69"/>
      <c r="VJI6" s="69"/>
      <c r="VJJ6" s="69"/>
      <c r="VJK6" s="69"/>
      <c r="VJL6" s="69"/>
      <c r="VJM6" s="69"/>
      <c r="VJN6" s="69"/>
      <c r="VJO6" s="69"/>
      <c r="VJP6" s="69"/>
      <c r="VJQ6" s="69"/>
      <c r="VJR6" s="69"/>
      <c r="VJS6" s="69"/>
      <c r="VJT6" s="69"/>
      <c r="VJU6" s="69"/>
      <c r="VJV6" s="69"/>
      <c r="VJW6" s="69"/>
      <c r="VJX6" s="69"/>
      <c r="VJY6" s="69"/>
      <c r="VJZ6" s="69"/>
      <c r="VKA6" s="69"/>
      <c r="VKB6" s="69"/>
      <c r="VKC6" s="69"/>
      <c r="VKD6" s="69"/>
      <c r="VKE6" s="69"/>
      <c r="VKF6" s="69"/>
      <c r="VKG6" s="69"/>
      <c r="VKH6" s="69"/>
      <c r="VKI6" s="69"/>
      <c r="VKJ6" s="69"/>
      <c r="VKK6" s="69"/>
      <c r="VKL6" s="69"/>
      <c r="VKM6" s="69"/>
      <c r="VKN6" s="69"/>
      <c r="VKO6" s="69"/>
      <c r="VKP6" s="69"/>
      <c r="VKQ6" s="69"/>
      <c r="VKR6" s="69"/>
      <c r="VKS6" s="69"/>
      <c r="VKT6" s="69"/>
      <c r="VKU6" s="69"/>
      <c r="VKV6" s="69"/>
      <c r="VKW6" s="69"/>
      <c r="VKX6" s="69"/>
      <c r="VKY6" s="69"/>
      <c r="VKZ6" s="69"/>
      <c r="VLA6" s="69"/>
      <c r="VLB6" s="69"/>
      <c r="VLC6" s="69"/>
      <c r="VLD6" s="69"/>
      <c r="VLE6" s="69"/>
      <c r="VLF6" s="69"/>
      <c r="VLG6" s="69"/>
      <c r="VLH6" s="69"/>
      <c r="VLI6" s="69"/>
      <c r="VLJ6" s="69"/>
      <c r="VLK6" s="69"/>
      <c r="VLL6" s="69"/>
      <c r="VLM6" s="69"/>
      <c r="VLN6" s="69"/>
      <c r="VLO6" s="69"/>
      <c r="VLP6" s="69"/>
      <c r="VLQ6" s="69"/>
      <c r="VLR6" s="69"/>
      <c r="VLS6" s="69"/>
      <c r="VLT6" s="69"/>
      <c r="VLU6" s="69"/>
      <c r="VLV6" s="69"/>
      <c r="VLW6" s="69"/>
      <c r="VLX6" s="69"/>
      <c r="VLY6" s="69"/>
      <c r="VLZ6" s="69"/>
      <c r="VMA6" s="69"/>
      <c r="VMB6" s="69"/>
      <c r="VMC6" s="69"/>
      <c r="VMD6" s="69"/>
      <c r="VME6" s="69"/>
      <c r="VMF6" s="69"/>
      <c r="VMG6" s="69"/>
      <c r="VMH6" s="69"/>
      <c r="VMI6" s="69"/>
      <c r="VMJ6" s="69"/>
      <c r="VMK6" s="69"/>
      <c r="VML6" s="69"/>
      <c r="VMM6" s="69"/>
      <c r="VMN6" s="69"/>
      <c r="VMO6" s="69"/>
      <c r="VMP6" s="69"/>
      <c r="VMQ6" s="69"/>
      <c r="VMR6" s="69"/>
      <c r="VMS6" s="69"/>
      <c r="VMT6" s="69"/>
      <c r="VMU6" s="69"/>
      <c r="VMV6" s="69"/>
      <c r="VMW6" s="69"/>
      <c r="VMX6" s="69"/>
      <c r="VMY6" s="69"/>
      <c r="VMZ6" s="69"/>
      <c r="VNA6" s="69"/>
      <c r="VNB6" s="69"/>
      <c r="VNC6" s="69"/>
      <c r="VND6" s="69"/>
      <c r="VNE6" s="69"/>
      <c r="VNF6" s="69"/>
      <c r="VNG6" s="69"/>
      <c r="VNH6" s="69"/>
      <c r="VNI6" s="69"/>
      <c r="VNJ6" s="69"/>
      <c r="VNK6" s="69"/>
      <c r="VNL6" s="69"/>
      <c r="VNM6" s="69"/>
      <c r="VNN6" s="69"/>
      <c r="VNO6" s="69"/>
      <c r="VNP6" s="69"/>
      <c r="VNQ6" s="69"/>
      <c r="VNR6" s="69"/>
      <c r="VNS6" s="69"/>
      <c r="VNT6" s="69"/>
      <c r="VNU6" s="69"/>
      <c r="VNV6" s="69"/>
      <c r="VNW6" s="69"/>
      <c r="VNX6" s="69"/>
      <c r="VNY6" s="69"/>
      <c r="VNZ6" s="69"/>
      <c r="VOA6" s="69"/>
      <c r="VOB6" s="69"/>
      <c r="VOC6" s="69"/>
      <c r="VOD6" s="69"/>
      <c r="VOE6" s="69"/>
      <c r="VOF6" s="69"/>
      <c r="VOG6" s="69"/>
      <c r="VOH6" s="69"/>
      <c r="VOI6" s="69"/>
      <c r="VOJ6" s="69"/>
      <c r="VOK6" s="69"/>
      <c r="VOL6" s="69"/>
      <c r="VOM6" s="69"/>
      <c r="VON6" s="69"/>
      <c r="VOO6" s="69"/>
      <c r="VOP6" s="69"/>
      <c r="VOQ6" s="69"/>
      <c r="VOR6" s="69"/>
      <c r="VOS6" s="69"/>
      <c r="VOT6" s="69"/>
      <c r="VOU6" s="69"/>
      <c r="VOV6" s="69"/>
      <c r="VOW6" s="69"/>
      <c r="VOX6" s="69"/>
      <c r="VOY6" s="69"/>
      <c r="VOZ6" s="69"/>
      <c r="VPA6" s="69"/>
      <c r="VPB6" s="69"/>
      <c r="VPC6" s="69"/>
      <c r="VPD6" s="69"/>
      <c r="VPE6" s="69"/>
      <c r="VPF6" s="69"/>
      <c r="VPG6" s="69"/>
      <c r="VPH6" s="69"/>
      <c r="VPI6" s="69"/>
      <c r="VPJ6" s="69"/>
      <c r="VPK6" s="69"/>
      <c r="VPL6" s="69"/>
      <c r="VPM6" s="69"/>
      <c r="VPN6" s="69"/>
      <c r="VPO6" s="69"/>
      <c r="VPP6" s="69"/>
      <c r="VPQ6" s="69"/>
      <c r="VPR6" s="69"/>
      <c r="VPS6" s="69"/>
      <c r="VPT6" s="69"/>
      <c r="VPU6" s="69"/>
      <c r="VPV6" s="69"/>
      <c r="VPW6" s="69"/>
      <c r="VPX6" s="69"/>
      <c r="VPY6" s="69"/>
      <c r="VPZ6" s="69"/>
      <c r="VQA6" s="69"/>
      <c r="VQB6" s="69"/>
      <c r="VQC6" s="69"/>
      <c r="VQD6" s="69"/>
      <c r="VQE6" s="69"/>
      <c r="VQF6" s="69"/>
      <c r="VQG6" s="69"/>
      <c r="VQH6" s="69"/>
      <c r="VQI6" s="69"/>
      <c r="VQJ6" s="69"/>
      <c r="VQK6" s="69"/>
      <c r="VQL6" s="69"/>
      <c r="VQM6" s="69"/>
      <c r="VQN6" s="69"/>
      <c r="VQO6" s="69"/>
      <c r="VQP6" s="69"/>
      <c r="VQQ6" s="69"/>
      <c r="VQR6" s="69"/>
      <c r="VQS6" s="69"/>
      <c r="VQT6" s="69"/>
      <c r="VQU6" s="69"/>
      <c r="VQV6" s="69"/>
      <c r="VQW6" s="69"/>
      <c r="VQX6" s="69"/>
      <c r="VQY6" s="69"/>
      <c r="VQZ6" s="69"/>
      <c r="VRA6" s="69"/>
      <c r="VRB6" s="69"/>
      <c r="VRC6" s="69"/>
      <c r="VRD6" s="69"/>
      <c r="VRE6" s="69"/>
      <c r="VRF6" s="69"/>
      <c r="VRG6" s="69"/>
      <c r="VRH6" s="69"/>
      <c r="VRI6" s="69"/>
      <c r="VRJ6" s="69"/>
      <c r="VRK6" s="69"/>
      <c r="VRL6" s="69"/>
      <c r="VRM6" s="69"/>
      <c r="VRN6" s="69"/>
      <c r="VRO6" s="69"/>
      <c r="VRP6" s="69"/>
      <c r="VRQ6" s="69"/>
      <c r="VRR6" s="69"/>
      <c r="VRS6" s="69"/>
      <c r="VRT6" s="69"/>
      <c r="VRU6" s="69"/>
      <c r="VRV6" s="69"/>
      <c r="VRW6" s="69"/>
      <c r="VRX6" s="69"/>
      <c r="VRY6" s="69"/>
      <c r="VRZ6" s="69"/>
      <c r="VSA6" s="69"/>
      <c r="VSB6" s="69"/>
      <c r="VSC6" s="69"/>
      <c r="VSD6" s="69"/>
      <c r="VSE6" s="69"/>
      <c r="VSF6" s="69"/>
      <c r="VSG6" s="69"/>
      <c r="VSH6" s="69"/>
      <c r="VSI6" s="69"/>
      <c r="VSJ6" s="69"/>
      <c r="VSK6" s="69"/>
      <c r="VSL6" s="69"/>
      <c r="VSM6" s="69"/>
      <c r="VSN6" s="69"/>
      <c r="VSO6" s="69"/>
      <c r="VSP6" s="69"/>
      <c r="VSQ6" s="69"/>
      <c r="VSR6" s="69"/>
      <c r="VSS6" s="69"/>
      <c r="VST6" s="69"/>
      <c r="VSU6" s="69"/>
      <c r="VSV6" s="69"/>
      <c r="VSW6" s="69"/>
      <c r="VSX6" s="69"/>
      <c r="VSY6" s="69"/>
      <c r="VSZ6" s="69"/>
      <c r="VTA6" s="69"/>
      <c r="VTB6" s="69"/>
      <c r="VTC6" s="69"/>
      <c r="VTD6" s="69"/>
      <c r="VTE6" s="69"/>
      <c r="VTF6" s="69"/>
      <c r="VTG6" s="69"/>
      <c r="VTH6" s="69"/>
      <c r="VTI6" s="69"/>
      <c r="VTJ6" s="69"/>
      <c r="VTK6" s="69"/>
      <c r="VTL6" s="69"/>
      <c r="VTM6" s="69"/>
      <c r="VTN6" s="69"/>
      <c r="VTO6" s="69"/>
      <c r="VTP6" s="69"/>
      <c r="VTQ6" s="69"/>
      <c r="VTR6" s="69"/>
      <c r="VTS6" s="69"/>
      <c r="VTT6" s="69"/>
      <c r="VTU6" s="69"/>
      <c r="VTV6" s="69"/>
      <c r="VTW6" s="69"/>
      <c r="VTX6" s="69"/>
      <c r="VTY6" s="69"/>
      <c r="VTZ6" s="69"/>
      <c r="VUA6" s="69"/>
      <c r="VUB6" s="69"/>
      <c r="VUC6" s="69"/>
      <c r="VUD6" s="69"/>
      <c r="VUE6" s="69"/>
      <c r="VUF6" s="69"/>
      <c r="VUG6" s="69"/>
      <c r="VUH6" s="69"/>
      <c r="VUI6" s="69"/>
      <c r="VUJ6" s="69"/>
      <c r="VUK6" s="69"/>
      <c r="VUL6" s="69"/>
      <c r="VUM6" s="69"/>
      <c r="VUN6" s="69"/>
      <c r="VUO6" s="69"/>
      <c r="VUP6" s="69"/>
      <c r="VUQ6" s="69"/>
      <c r="VUR6" s="69"/>
      <c r="VUS6" s="69"/>
      <c r="VUT6" s="69"/>
      <c r="VUU6" s="69"/>
      <c r="VUV6" s="69"/>
      <c r="VUW6" s="69"/>
      <c r="VUX6" s="69"/>
      <c r="VUY6" s="69"/>
      <c r="VUZ6" s="69"/>
      <c r="VVA6" s="69"/>
      <c r="VVB6" s="69"/>
      <c r="VVC6" s="69"/>
      <c r="VVD6" s="69"/>
      <c r="VVE6" s="69"/>
      <c r="VVF6" s="69"/>
      <c r="VVG6" s="69"/>
      <c r="VVH6" s="69"/>
      <c r="VVI6" s="69"/>
      <c r="VVJ6" s="69"/>
      <c r="VVK6" s="69"/>
      <c r="VVL6" s="69"/>
      <c r="VVM6" s="69"/>
      <c r="VVN6" s="69"/>
      <c r="VVO6" s="69"/>
      <c r="VVP6" s="69"/>
      <c r="VVQ6" s="69"/>
      <c r="VVR6" s="69"/>
      <c r="VVS6" s="69"/>
      <c r="VVT6" s="69"/>
      <c r="VVU6" s="69"/>
      <c r="VVV6" s="69"/>
      <c r="VVW6" s="69"/>
      <c r="VVX6" s="69"/>
      <c r="VVY6" s="69"/>
      <c r="VVZ6" s="69"/>
      <c r="VWA6" s="69"/>
      <c r="VWB6" s="69"/>
      <c r="VWC6" s="69"/>
      <c r="VWD6" s="69"/>
      <c r="VWE6" s="69"/>
      <c r="VWF6" s="69"/>
      <c r="VWG6" s="69"/>
      <c r="VWH6" s="69"/>
      <c r="VWI6" s="69"/>
      <c r="VWJ6" s="69"/>
      <c r="VWK6" s="69"/>
      <c r="VWL6" s="69"/>
      <c r="VWM6" s="69"/>
      <c r="VWN6" s="69"/>
      <c r="VWO6" s="69"/>
      <c r="VWP6" s="69"/>
      <c r="VWQ6" s="69"/>
      <c r="VWR6" s="69"/>
      <c r="VWS6" s="69"/>
      <c r="VWT6" s="69"/>
      <c r="VWU6" s="69"/>
      <c r="VWV6" s="69"/>
      <c r="VWW6" s="69"/>
      <c r="VWX6" s="69"/>
      <c r="VWY6" s="69"/>
      <c r="VWZ6" s="69"/>
      <c r="VXA6" s="69"/>
      <c r="VXB6" s="69"/>
      <c r="VXC6" s="69"/>
      <c r="VXD6" s="69"/>
      <c r="VXE6" s="69"/>
      <c r="VXF6" s="69"/>
      <c r="VXG6" s="69"/>
      <c r="VXH6" s="69"/>
      <c r="VXI6" s="69"/>
      <c r="VXJ6" s="69"/>
      <c r="VXK6" s="69"/>
      <c r="VXL6" s="69"/>
      <c r="VXM6" s="69"/>
      <c r="VXN6" s="69"/>
      <c r="VXO6" s="69"/>
      <c r="VXP6" s="69"/>
      <c r="VXQ6" s="69"/>
      <c r="VXR6" s="69"/>
      <c r="VXS6" s="69"/>
      <c r="VXT6" s="69"/>
      <c r="VXU6" s="69"/>
      <c r="VXV6" s="69"/>
      <c r="VXW6" s="69"/>
      <c r="VXX6" s="69"/>
      <c r="VXY6" s="69"/>
      <c r="VXZ6" s="69"/>
      <c r="VYA6" s="69"/>
      <c r="VYB6" s="69"/>
      <c r="VYC6" s="69"/>
      <c r="VYD6" s="69"/>
      <c r="VYE6" s="69"/>
      <c r="VYF6" s="69"/>
      <c r="VYG6" s="69"/>
      <c r="VYH6" s="69"/>
      <c r="VYI6" s="69"/>
      <c r="VYJ6" s="69"/>
      <c r="VYK6" s="69"/>
      <c r="VYL6" s="69"/>
      <c r="VYM6" s="69"/>
      <c r="VYN6" s="69"/>
      <c r="VYO6" s="69"/>
      <c r="VYP6" s="69"/>
      <c r="VYQ6" s="69"/>
      <c r="VYR6" s="69"/>
      <c r="VYS6" s="69"/>
      <c r="VYT6" s="69"/>
      <c r="VYU6" s="69"/>
      <c r="VYV6" s="69"/>
      <c r="VYW6" s="69"/>
      <c r="VYX6" s="69"/>
      <c r="VYY6" s="69"/>
      <c r="VYZ6" s="69"/>
      <c r="VZA6" s="69"/>
      <c r="VZB6" s="69"/>
      <c r="VZC6" s="69"/>
      <c r="VZD6" s="69"/>
      <c r="VZE6" s="69"/>
      <c r="VZF6" s="69"/>
      <c r="VZG6" s="69"/>
      <c r="VZH6" s="69"/>
      <c r="VZI6" s="69"/>
      <c r="VZJ6" s="69"/>
      <c r="VZK6" s="69"/>
      <c r="VZL6" s="69"/>
      <c r="VZM6" s="69"/>
      <c r="VZN6" s="69"/>
      <c r="VZO6" s="69"/>
      <c r="VZP6" s="69"/>
      <c r="VZQ6" s="69"/>
      <c r="VZR6" s="69"/>
      <c r="VZS6" s="69"/>
      <c r="VZT6" s="69"/>
      <c r="VZU6" s="69"/>
      <c r="VZV6" s="69"/>
      <c r="VZW6" s="69"/>
      <c r="VZX6" s="69"/>
      <c r="VZY6" s="69"/>
      <c r="VZZ6" s="69"/>
      <c r="WAA6" s="69"/>
      <c r="WAB6" s="69"/>
      <c r="WAC6" s="69"/>
      <c r="WAD6" s="69"/>
      <c r="WAE6" s="69"/>
      <c r="WAF6" s="69"/>
      <c r="WAG6" s="69"/>
      <c r="WAH6" s="69"/>
      <c r="WAI6" s="69"/>
      <c r="WAJ6" s="69"/>
      <c r="WAK6" s="69"/>
      <c r="WAL6" s="69"/>
      <c r="WAM6" s="69"/>
      <c r="WAN6" s="69"/>
      <c r="WAO6" s="69"/>
      <c r="WAP6" s="69"/>
      <c r="WAQ6" s="69"/>
      <c r="WAR6" s="69"/>
      <c r="WAS6" s="69"/>
      <c r="WAT6" s="69"/>
      <c r="WAU6" s="69"/>
      <c r="WAV6" s="69"/>
      <c r="WAW6" s="69"/>
      <c r="WAX6" s="69"/>
      <c r="WAY6" s="69"/>
      <c r="WAZ6" s="69"/>
      <c r="WBA6" s="69"/>
      <c r="WBB6" s="69"/>
      <c r="WBC6" s="69"/>
      <c r="WBD6" s="69"/>
      <c r="WBE6" s="69"/>
      <c r="WBF6" s="69"/>
      <c r="WBG6" s="69"/>
      <c r="WBH6" s="69"/>
      <c r="WBI6" s="69"/>
      <c r="WBJ6" s="69"/>
      <c r="WBK6" s="69"/>
      <c r="WBL6" s="69"/>
      <c r="WBM6" s="69"/>
      <c r="WBN6" s="69"/>
      <c r="WBO6" s="69"/>
      <c r="WBP6" s="69"/>
      <c r="WBQ6" s="69"/>
      <c r="WBR6" s="69"/>
      <c r="WBS6" s="69"/>
      <c r="WBT6" s="69"/>
      <c r="WBU6" s="69"/>
      <c r="WBV6" s="69"/>
      <c r="WBW6" s="69"/>
      <c r="WBX6" s="69"/>
      <c r="WBY6" s="69"/>
      <c r="WBZ6" s="69"/>
      <c r="WCA6" s="69"/>
      <c r="WCB6" s="69"/>
      <c r="WCC6" s="69"/>
      <c r="WCD6" s="69"/>
      <c r="WCE6" s="69"/>
      <c r="WCF6" s="69"/>
      <c r="WCG6" s="69"/>
      <c r="WCH6" s="69"/>
      <c r="WCI6" s="69"/>
      <c r="WCJ6" s="69"/>
      <c r="WCK6" s="69"/>
      <c r="WCL6" s="69"/>
      <c r="WCM6" s="69"/>
      <c r="WCN6" s="69"/>
      <c r="WCO6" s="69"/>
      <c r="WCP6" s="69"/>
      <c r="WCQ6" s="69"/>
      <c r="WCR6" s="69"/>
      <c r="WCS6" s="69"/>
      <c r="WCT6" s="69"/>
      <c r="WCU6" s="69"/>
      <c r="WCV6" s="69"/>
      <c r="WCW6" s="69"/>
      <c r="WCX6" s="69"/>
      <c r="WCY6" s="69"/>
      <c r="WCZ6" s="69"/>
      <c r="WDA6" s="69"/>
      <c r="WDB6" s="69"/>
      <c r="WDC6" s="69"/>
      <c r="WDD6" s="69"/>
      <c r="WDE6" s="69"/>
      <c r="WDF6" s="69"/>
      <c r="WDG6" s="69"/>
      <c r="WDH6" s="69"/>
      <c r="WDI6" s="69"/>
      <c r="WDJ6" s="69"/>
      <c r="WDK6" s="69"/>
      <c r="WDL6" s="69"/>
      <c r="WDM6" s="69"/>
      <c r="WDN6" s="69"/>
      <c r="WDO6" s="69"/>
      <c r="WDP6" s="69"/>
      <c r="WDQ6" s="69"/>
      <c r="WDR6" s="69"/>
      <c r="WDS6" s="69"/>
      <c r="WDT6" s="69"/>
      <c r="WDU6" s="69"/>
      <c r="WDV6" s="69"/>
      <c r="WDW6" s="69"/>
      <c r="WDX6" s="69"/>
      <c r="WDY6" s="69"/>
      <c r="WDZ6" s="69"/>
      <c r="WEA6" s="69"/>
      <c r="WEB6" s="69"/>
      <c r="WEC6" s="69"/>
      <c r="WED6" s="69"/>
      <c r="WEE6" s="69"/>
      <c r="WEF6" s="69"/>
      <c r="WEG6" s="69"/>
      <c r="WEH6" s="69"/>
      <c r="WEI6" s="69"/>
      <c r="WEJ6" s="69"/>
      <c r="WEK6" s="69"/>
      <c r="WEL6" s="69"/>
      <c r="WEM6" s="69"/>
      <c r="WEN6" s="69"/>
      <c r="WEO6" s="69"/>
      <c r="WEP6" s="69"/>
      <c r="WEQ6" s="69"/>
      <c r="WER6" s="69"/>
      <c r="WES6" s="69"/>
      <c r="WET6" s="69"/>
      <c r="WEU6" s="69"/>
      <c r="WEV6" s="69"/>
      <c r="WEW6" s="69"/>
      <c r="WEX6" s="69"/>
      <c r="WEY6" s="69"/>
      <c r="WEZ6" s="69"/>
      <c r="WFA6" s="69"/>
      <c r="WFB6" s="69"/>
      <c r="WFC6" s="69"/>
      <c r="WFD6" s="69"/>
      <c r="WFE6" s="69"/>
      <c r="WFF6" s="69"/>
      <c r="WFG6" s="69"/>
      <c r="WFH6" s="69"/>
      <c r="WFI6" s="69"/>
      <c r="WFJ6" s="69"/>
      <c r="WFK6" s="69"/>
      <c r="WFL6" s="69"/>
      <c r="WFM6" s="69"/>
      <c r="WFN6" s="69"/>
      <c r="WFO6" s="69"/>
      <c r="WFP6" s="69"/>
      <c r="WFQ6" s="69"/>
      <c r="WFR6" s="69"/>
      <c r="WFS6" s="69"/>
      <c r="WFT6" s="69"/>
      <c r="WFU6" s="69"/>
      <c r="WFV6" s="69"/>
      <c r="WFW6" s="69"/>
      <c r="WFX6" s="69"/>
      <c r="WFY6" s="69"/>
      <c r="WFZ6" s="69"/>
      <c r="WGA6" s="69"/>
      <c r="WGB6" s="69"/>
      <c r="WGC6" s="69"/>
      <c r="WGD6" s="69"/>
      <c r="WGE6" s="69"/>
      <c r="WGF6" s="69"/>
      <c r="WGG6" s="69"/>
      <c r="WGH6" s="69"/>
      <c r="WGI6" s="69"/>
      <c r="WGJ6" s="69"/>
      <c r="WGK6" s="69"/>
      <c r="WGL6" s="69"/>
      <c r="WGM6" s="69"/>
      <c r="WGN6" s="69"/>
      <c r="WGO6" s="69"/>
      <c r="WGP6" s="69"/>
      <c r="WGQ6" s="69"/>
      <c r="WGR6" s="69"/>
      <c r="WGS6" s="69"/>
      <c r="WGT6" s="69"/>
      <c r="WGU6" s="69"/>
      <c r="WGV6" s="69"/>
      <c r="WGW6" s="69"/>
      <c r="WGX6" s="69"/>
      <c r="WGY6" s="69"/>
      <c r="WGZ6" s="69"/>
      <c r="WHA6" s="69"/>
      <c r="WHB6" s="69"/>
      <c r="WHC6" s="69"/>
      <c r="WHD6" s="69"/>
      <c r="WHE6" s="69"/>
      <c r="WHF6" s="69"/>
      <c r="WHG6" s="69"/>
      <c r="WHH6" s="69"/>
      <c r="WHI6" s="69"/>
      <c r="WHJ6" s="69"/>
      <c r="WHK6" s="69"/>
      <c r="WHL6" s="69"/>
      <c r="WHM6" s="69"/>
      <c r="WHN6" s="69"/>
      <c r="WHO6" s="69"/>
      <c r="WHP6" s="69"/>
      <c r="WHQ6" s="69"/>
      <c r="WHR6" s="69"/>
      <c r="WHS6" s="69"/>
      <c r="WHT6" s="69"/>
      <c r="WHU6" s="69"/>
      <c r="WHV6" s="69"/>
      <c r="WHW6" s="69"/>
      <c r="WHX6" s="69"/>
      <c r="WHY6" s="69"/>
      <c r="WHZ6" s="69"/>
      <c r="WIA6" s="69"/>
      <c r="WIB6" s="69"/>
      <c r="WIC6" s="69"/>
      <c r="WID6" s="69"/>
      <c r="WIE6" s="69"/>
      <c r="WIF6" s="69"/>
      <c r="WIG6" s="69"/>
      <c r="WIH6" s="69"/>
      <c r="WII6" s="69"/>
      <c r="WIJ6" s="69"/>
      <c r="WIK6" s="69"/>
      <c r="WIL6" s="69"/>
      <c r="WIM6" s="69"/>
      <c r="WIN6" s="69"/>
      <c r="WIO6" s="69"/>
      <c r="WIP6" s="69"/>
      <c r="WIQ6" s="69"/>
      <c r="WIR6" s="69"/>
      <c r="WIS6" s="69"/>
      <c r="WIT6" s="69"/>
      <c r="WIU6" s="69"/>
      <c r="WIV6" s="69"/>
      <c r="WIW6" s="69"/>
      <c r="WIX6" s="69"/>
      <c r="WIY6" s="69"/>
      <c r="WIZ6" s="69"/>
      <c r="WJA6" s="69"/>
      <c r="WJB6" s="69"/>
      <c r="WJC6" s="69"/>
      <c r="WJD6" s="69"/>
      <c r="WJE6" s="69"/>
      <c r="WJF6" s="69"/>
      <c r="WJG6" s="69"/>
      <c r="WJH6" s="69"/>
      <c r="WJI6" s="69"/>
      <c r="WJJ6" s="69"/>
      <c r="WJK6" s="69"/>
      <c r="WJL6" s="69"/>
      <c r="WJM6" s="69"/>
      <c r="WJN6" s="69"/>
      <c r="WJO6" s="69"/>
      <c r="WJP6" s="69"/>
      <c r="WJQ6" s="69"/>
      <c r="WJR6" s="69"/>
      <c r="WJS6" s="69"/>
      <c r="WJT6" s="69"/>
      <c r="WJU6" s="69"/>
      <c r="WJV6" s="69"/>
      <c r="WJW6" s="69"/>
      <c r="WJX6" s="69"/>
      <c r="WJY6" s="69"/>
      <c r="WJZ6" s="69"/>
      <c r="WKA6" s="69"/>
      <c r="WKB6" s="69"/>
      <c r="WKC6" s="69"/>
      <c r="WKD6" s="69"/>
      <c r="WKE6" s="69"/>
      <c r="WKF6" s="69"/>
      <c r="WKG6" s="69"/>
      <c r="WKH6" s="69"/>
      <c r="WKI6" s="69"/>
      <c r="WKJ6" s="69"/>
      <c r="WKK6" s="69"/>
      <c r="WKL6" s="69"/>
      <c r="WKM6" s="69"/>
      <c r="WKN6" s="69"/>
      <c r="WKO6" s="69"/>
      <c r="WKP6" s="69"/>
      <c r="WKQ6" s="69"/>
      <c r="WKR6" s="69"/>
      <c r="WKS6" s="69"/>
      <c r="WKT6" s="69"/>
      <c r="WKU6" s="69"/>
      <c r="WKV6" s="69"/>
      <c r="WKW6" s="69"/>
      <c r="WKX6" s="69"/>
      <c r="WKY6" s="69"/>
      <c r="WKZ6" s="69"/>
      <c r="WLA6" s="69"/>
      <c r="WLB6" s="69"/>
      <c r="WLC6" s="69"/>
      <c r="WLD6" s="69"/>
      <c r="WLE6" s="69"/>
      <c r="WLF6" s="69"/>
      <c r="WLG6" s="69"/>
      <c r="WLH6" s="69"/>
      <c r="WLI6" s="69"/>
      <c r="WLJ6" s="69"/>
      <c r="WLK6" s="69"/>
      <c r="WLL6" s="69"/>
      <c r="WLM6" s="69"/>
      <c r="WLN6" s="69"/>
      <c r="WLO6" s="69"/>
      <c r="WLP6" s="69"/>
      <c r="WLQ6" s="69"/>
      <c r="WLR6" s="69"/>
      <c r="WLS6" s="69"/>
      <c r="WLT6" s="69"/>
      <c r="WLU6" s="69"/>
      <c r="WLV6" s="69"/>
      <c r="WLW6" s="69"/>
      <c r="WLX6" s="69"/>
      <c r="WLY6" s="69"/>
      <c r="WLZ6" s="69"/>
      <c r="WMA6" s="69"/>
      <c r="WMB6" s="69"/>
      <c r="WMC6" s="69"/>
      <c r="WMD6" s="69"/>
      <c r="WME6" s="69"/>
      <c r="WMF6" s="69"/>
      <c r="WMG6" s="69"/>
      <c r="WMH6" s="69"/>
      <c r="WMI6" s="69"/>
      <c r="WMJ6" s="69"/>
      <c r="WMK6" s="69"/>
      <c r="WML6" s="69"/>
      <c r="WMM6" s="69"/>
      <c r="WMN6" s="69"/>
      <c r="WMO6" s="69"/>
      <c r="WMP6" s="69"/>
      <c r="WMQ6" s="69"/>
      <c r="WMR6" s="69"/>
      <c r="WMS6" s="69"/>
      <c r="WMT6" s="69"/>
      <c r="WMU6" s="69"/>
      <c r="WMV6" s="69"/>
      <c r="WMW6" s="69"/>
      <c r="WMX6" s="69"/>
      <c r="WMY6" s="69"/>
      <c r="WMZ6" s="69"/>
      <c r="WNA6" s="69"/>
      <c r="WNB6" s="69"/>
      <c r="WNC6" s="69"/>
      <c r="WND6" s="69"/>
      <c r="WNE6" s="69"/>
      <c r="WNF6" s="69"/>
      <c r="WNG6" s="69"/>
      <c r="WNH6" s="69"/>
      <c r="WNI6" s="69"/>
      <c r="WNJ6" s="69"/>
      <c r="WNK6" s="69"/>
      <c r="WNL6" s="69"/>
      <c r="WNM6" s="69"/>
      <c r="WNN6" s="69"/>
      <c r="WNO6" s="69"/>
      <c r="WNP6" s="69"/>
      <c r="WNQ6" s="69"/>
      <c r="WNR6" s="69"/>
      <c r="WNS6" s="69"/>
      <c r="WNT6" s="69"/>
      <c r="WNU6" s="69"/>
      <c r="WNV6" s="69"/>
      <c r="WNW6" s="69"/>
      <c r="WNX6" s="69"/>
      <c r="WNY6" s="69"/>
      <c r="WNZ6" s="69"/>
      <c r="WOA6" s="69"/>
      <c r="WOB6" s="69"/>
      <c r="WOC6" s="69"/>
      <c r="WOD6" s="69"/>
      <c r="WOE6" s="69"/>
      <c r="WOF6" s="69"/>
      <c r="WOG6" s="69"/>
      <c r="WOH6" s="69"/>
      <c r="WOI6" s="69"/>
      <c r="WOJ6" s="69"/>
      <c r="WOK6" s="69"/>
      <c r="WOL6" s="69"/>
      <c r="WOM6" s="69"/>
      <c r="WON6" s="69"/>
      <c r="WOO6" s="69"/>
      <c r="WOP6" s="69"/>
      <c r="WOQ6" s="69"/>
      <c r="WOR6" s="69"/>
      <c r="WOS6" s="69"/>
      <c r="WOT6" s="69"/>
      <c r="WOU6" s="69"/>
      <c r="WOV6" s="69"/>
      <c r="WOW6" s="69"/>
      <c r="WOX6" s="69"/>
      <c r="WOY6" s="69"/>
      <c r="WOZ6" s="69"/>
      <c r="WPA6" s="69"/>
      <c r="WPB6" s="69"/>
      <c r="WPC6" s="69"/>
      <c r="WPD6" s="69"/>
      <c r="WPE6" s="69"/>
      <c r="WPF6" s="69"/>
      <c r="WPG6" s="69"/>
      <c r="WPH6" s="69"/>
      <c r="WPI6" s="69"/>
      <c r="WPJ6" s="69"/>
      <c r="WPK6" s="69"/>
      <c r="WPL6" s="69"/>
      <c r="WPM6" s="69"/>
      <c r="WPN6" s="69"/>
      <c r="WPO6" s="69"/>
      <c r="WPP6" s="69"/>
      <c r="WPQ6" s="69"/>
      <c r="WPR6" s="69"/>
      <c r="WPS6" s="69"/>
      <c r="WPT6" s="69"/>
      <c r="WPU6" s="69"/>
      <c r="WPV6" s="69"/>
      <c r="WPW6" s="69"/>
      <c r="WPX6" s="69"/>
      <c r="WPY6" s="69"/>
      <c r="WPZ6" s="69"/>
      <c r="WQA6" s="69"/>
      <c r="WQB6" s="69"/>
      <c r="WQC6" s="69"/>
      <c r="WQD6" s="69"/>
      <c r="WQE6" s="69"/>
      <c r="WQF6" s="69"/>
      <c r="WQG6" s="69"/>
      <c r="WQH6" s="69"/>
      <c r="WQI6" s="69"/>
      <c r="WQJ6" s="69"/>
      <c r="WQK6" s="69"/>
      <c r="WQL6" s="69"/>
      <c r="WQM6" s="69"/>
      <c r="WQN6" s="69"/>
      <c r="WQO6" s="69"/>
      <c r="WQP6" s="69"/>
      <c r="WQQ6" s="69"/>
      <c r="WQR6" s="69"/>
      <c r="WQS6" s="69"/>
      <c r="WQT6" s="69"/>
      <c r="WQU6" s="69"/>
      <c r="WQV6" s="69"/>
      <c r="WQW6" s="69"/>
      <c r="WQX6" s="69"/>
      <c r="WQY6" s="69"/>
      <c r="WQZ6" s="69"/>
      <c r="WRA6" s="69"/>
      <c r="WRB6" s="69"/>
      <c r="WRC6" s="69"/>
      <c r="WRD6" s="69"/>
      <c r="WRE6" s="69"/>
      <c r="WRF6" s="69"/>
      <c r="WRG6" s="69"/>
      <c r="WRH6" s="69"/>
      <c r="WRI6" s="69"/>
      <c r="WRJ6" s="69"/>
      <c r="WRK6" s="69"/>
      <c r="WRL6" s="69"/>
      <c r="WRM6" s="69"/>
      <c r="WRN6" s="69"/>
      <c r="WRO6" s="69"/>
      <c r="WRP6" s="69"/>
      <c r="WRQ6" s="69"/>
      <c r="WRR6" s="69"/>
      <c r="WRS6" s="69"/>
      <c r="WRT6" s="69"/>
      <c r="WRU6" s="69"/>
      <c r="WRV6" s="69"/>
      <c r="WRW6" s="69"/>
      <c r="WRX6" s="69"/>
      <c r="WRY6" s="69"/>
      <c r="WRZ6" s="69"/>
      <c r="WSA6" s="69"/>
      <c r="WSB6" s="69"/>
      <c r="WSC6" s="69"/>
      <c r="WSD6" s="69"/>
      <c r="WSE6" s="69"/>
      <c r="WSF6" s="69"/>
      <c r="WSG6" s="69"/>
      <c r="WSH6" s="69"/>
      <c r="WSI6" s="69"/>
      <c r="WSJ6" s="69"/>
      <c r="WSK6" s="69"/>
      <c r="WSL6" s="69"/>
      <c r="WSM6" s="69"/>
      <c r="WSN6" s="69"/>
      <c r="WSO6" s="69"/>
      <c r="WSP6" s="69"/>
      <c r="WSQ6" s="69"/>
      <c r="WSR6" s="69"/>
      <c r="WSS6" s="69"/>
      <c r="WST6" s="69"/>
      <c r="WSU6" s="69"/>
      <c r="WSV6" s="69"/>
      <c r="WSW6" s="69"/>
      <c r="WSX6" s="69"/>
      <c r="WSY6" s="69"/>
      <c r="WSZ6" s="69"/>
      <c r="WTA6" s="69"/>
      <c r="WTB6" s="69"/>
      <c r="WTC6" s="69"/>
      <c r="WTD6" s="69"/>
      <c r="WTE6" s="69"/>
      <c r="WTF6" s="69"/>
      <c r="WTG6" s="69"/>
      <c r="WTH6" s="69"/>
      <c r="WTI6" s="69"/>
      <c r="WTJ6" s="69"/>
      <c r="WTK6" s="69"/>
      <c r="WTL6" s="69"/>
      <c r="WTM6" s="69"/>
      <c r="WTN6" s="69"/>
      <c r="WTO6" s="69"/>
      <c r="WTP6" s="69"/>
      <c r="WTQ6" s="69"/>
      <c r="WTR6" s="69"/>
      <c r="WTS6" s="69"/>
      <c r="WTT6" s="69"/>
      <c r="WTU6" s="69"/>
      <c r="WTV6" s="69"/>
      <c r="WTW6" s="69"/>
      <c r="WTX6" s="69"/>
      <c r="WTY6" s="69"/>
      <c r="WTZ6" s="69"/>
      <c r="WUA6" s="69"/>
      <c r="WUB6" s="69"/>
      <c r="WUC6" s="69"/>
      <c r="WUD6" s="69"/>
      <c r="WUE6" s="69"/>
      <c r="WUF6" s="69"/>
      <c r="WUG6" s="69"/>
      <c r="WUH6" s="69"/>
      <c r="WUI6" s="69"/>
      <c r="WUJ6" s="69"/>
      <c r="WUK6" s="69"/>
      <c r="WUL6" s="69"/>
      <c r="WUM6" s="69"/>
      <c r="WUN6" s="69"/>
      <c r="WUO6" s="69"/>
      <c r="WUP6" s="69"/>
      <c r="WUQ6" s="69"/>
      <c r="WUR6" s="69"/>
      <c r="WUS6" s="69"/>
      <c r="WUT6" s="69"/>
      <c r="WUU6" s="69"/>
      <c r="WUV6" s="69"/>
      <c r="WUW6" s="69"/>
      <c r="WUX6" s="69"/>
      <c r="WUY6" s="69"/>
      <c r="WUZ6" s="69"/>
      <c r="WVA6" s="69"/>
      <c r="WVB6" s="69"/>
      <c r="WVC6" s="69"/>
      <c r="WVD6" s="69"/>
      <c r="WVE6" s="69"/>
      <c r="WVF6" s="69"/>
      <c r="WVG6" s="69"/>
      <c r="WVH6" s="69"/>
      <c r="WVI6" s="69"/>
      <c r="WVJ6" s="69"/>
      <c r="WVK6" s="69"/>
      <c r="WVL6" s="69"/>
      <c r="WVM6" s="69"/>
      <c r="WVN6" s="69"/>
      <c r="WVO6" s="69"/>
      <c r="WVP6" s="69"/>
      <c r="WVQ6" s="69"/>
      <c r="WVR6" s="69"/>
      <c r="WVS6" s="69"/>
      <c r="WVT6" s="69"/>
      <c r="WVU6" s="69"/>
      <c r="WVV6" s="69"/>
      <c r="WVW6" s="69"/>
      <c r="WVX6" s="69"/>
      <c r="WVY6" s="69"/>
      <c r="WVZ6" s="69"/>
      <c r="WWA6" s="69"/>
      <c r="WWB6" s="69"/>
      <c r="WWC6" s="69"/>
      <c r="WWD6" s="69"/>
      <c r="WWE6" s="69"/>
      <c r="WWF6" s="69"/>
      <c r="WWG6" s="69"/>
      <c r="WWH6" s="69"/>
      <c r="WWI6" s="69"/>
      <c r="WWJ6" s="69"/>
      <c r="WWK6" s="69"/>
      <c r="WWL6" s="69"/>
      <c r="WWM6" s="69"/>
      <c r="WWN6" s="69"/>
      <c r="WWO6" s="69"/>
      <c r="WWP6" s="69"/>
      <c r="WWQ6" s="69"/>
      <c r="WWR6" s="69"/>
      <c r="WWS6" s="69"/>
      <c r="WWT6" s="69"/>
      <c r="WWU6" s="69"/>
      <c r="WWV6" s="69"/>
      <c r="WWW6" s="69"/>
      <c r="WWX6" s="69"/>
      <c r="WWY6" s="69"/>
      <c r="WWZ6" s="69"/>
      <c r="WXA6" s="69"/>
      <c r="WXB6" s="69"/>
      <c r="WXC6" s="69"/>
      <c r="WXD6" s="69"/>
      <c r="WXE6" s="69"/>
      <c r="WXF6" s="69"/>
      <c r="WXG6" s="69"/>
      <c r="WXH6" s="69"/>
      <c r="WXI6" s="69"/>
      <c r="WXJ6" s="69"/>
      <c r="WXK6" s="69"/>
      <c r="WXL6" s="69"/>
      <c r="WXM6" s="69"/>
      <c r="WXN6" s="69"/>
      <c r="WXO6" s="69"/>
      <c r="WXP6" s="69"/>
      <c r="WXQ6" s="69"/>
      <c r="WXR6" s="69"/>
      <c r="WXS6" s="69"/>
      <c r="WXT6" s="69"/>
      <c r="WXU6" s="69"/>
      <c r="WXV6" s="69"/>
      <c r="WXW6" s="69"/>
      <c r="WXX6" s="69"/>
      <c r="WXY6" s="69"/>
      <c r="WXZ6" s="69"/>
      <c r="WYA6" s="69"/>
      <c r="WYB6" s="69"/>
      <c r="WYC6" s="69"/>
      <c r="WYD6" s="69"/>
      <c r="WYE6" s="69"/>
      <c r="WYF6" s="69"/>
      <c r="WYG6" s="69"/>
      <c r="WYH6" s="69"/>
      <c r="WYI6" s="69"/>
      <c r="WYJ6" s="69"/>
      <c r="WYK6" s="69"/>
      <c r="WYL6" s="69"/>
      <c r="WYM6" s="69"/>
      <c r="WYN6" s="69"/>
      <c r="WYO6" s="69"/>
      <c r="WYP6" s="69"/>
      <c r="WYQ6" s="69"/>
      <c r="WYR6" s="69"/>
      <c r="WYS6" s="69"/>
      <c r="WYT6" s="69"/>
      <c r="WYU6" s="69"/>
      <c r="WYV6" s="69"/>
      <c r="WYW6" s="69"/>
      <c r="WYX6" s="69"/>
      <c r="WYY6" s="69"/>
      <c r="WYZ6" s="69"/>
      <c r="WZA6" s="69"/>
      <c r="WZB6" s="69"/>
      <c r="WZC6" s="69"/>
      <c r="WZD6" s="69"/>
      <c r="WZE6" s="69"/>
      <c r="WZF6" s="69"/>
      <c r="WZG6" s="69"/>
      <c r="WZH6" s="69"/>
      <c r="WZI6" s="69"/>
      <c r="WZJ6" s="69"/>
      <c r="WZK6" s="69"/>
      <c r="WZL6" s="69"/>
      <c r="WZM6" s="69"/>
      <c r="WZN6" s="69"/>
      <c r="WZO6" s="69"/>
      <c r="WZP6" s="69"/>
      <c r="WZQ6" s="69"/>
      <c r="WZR6" s="69"/>
      <c r="WZS6" s="69"/>
      <c r="WZT6" s="69"/>
      <c r="WZU6" s="69"/>
      <c r="WZV6" s="69"/>
      <c r="WZW6" s="69"/>
      <c r="WZX6" s="69"/>
      <c r="WZY6" s="69"/>
      <c r="WZZ6" s="69"/>
      <c r="XAA6" s="69"/>
      <c r="XAB6" s="69"/>
      <c r="XAC6" s="69"/>
      <c r="XAD6" s="69"/>
      <c r="XAE6" s="69"/>
      <c r="XAF6" s="69"/>
      <c r="XAG6" s="69"/>
      <c r="XAH6" s="69"/>
      <c r="XAI6" s="69"/>
      <c r="XAJ6" s="69"/>
      <c r="XAK6" s="69"/>
      <c r="XAL6" s="69"/>
      <c r="XAM6" s="69"/>
      <c r="XAN6" s="69"/>
      <c r="XAO6" s="69"/>
      <c r="XAP6" s="69"/>
      <c r="XAQ6" s="69"/>
      <c r="XAR6" s="69"/>
      <c r="XAS6" s="69"/>
      <c r="XAT6" s="69"/>
      <c r="XAU6" s="69"/>
      <c r="XAV6" s="69"/>
      <c r="XAW6" s="69"/>
      <c r="XAX6" s="69"/>
      <c r="XAY6" s="69"/>
      <c r="XAZ6" s="69"/>
      <c r="XBA6" s="69"/>
      <c r="XBB6" s="69"/>
      <c r="XBC6" s="69"/>
      <c r="XBD6" s="69"/>
      <c r="XBE6" s="69"/>
      <c r="XBF6" s="69"/>
      <c r="XBG6" s="69"/>
      <c r="XBH6" s="69"/>
      <c r="XBI6" s="69"/>
      <c r="XBJ6" s="69"/>
      <c r="XBK6" s="69"/>
      <c r="XBL6" s="69"/>
      <c r="XBM6" s="69"/>
      <c r="XBN6" s="69"/>
      <c r="XBO6" s="69"/>
      <c r="XBP6" s="69"/>
      <c r="XBQ6" s="69"/>
      <c r="XBR6" s="69"/>
      <c r="XBS6" s="69"/>
      <c r="XBT6" s="69"/>
      <c r="XBU6" s="69"/>
      <c r="XBV6" s="69"/>
      <c r="XBW6" s="69"/>
      <c r="XBX6" s="69"/>
      <c r="XBY6" s="69"/>
      <c r="XBZ6" s="69"/>
      <c r="XCA6" s="69"/>
      <c r="XCB6" s="69"/>
      <c r="XCC6" s="69"/>
      <c r="XCD6" s="69"/>
      <c r="XCE6" s="69"/>
      <c r="XCF6" s="69"/>
      <c r="XCG6" s="69"/>
      <c r="XCH6" s="69"/>
      <c r="XCI6" s="69"/>
      <c r="XCJ6" s="69"/>
      <c r="XCK6" s="69"/>
      <c r="XCL6" s="69"/>
      <c r="XCM6" s="69"/>
      <c r="XCN6" s="69"/>
      <c r="XCO6" s="69"/>
      <c r="XCP6" s="69"/>
      <c r="XCQ6" s="69"/>
      <c r="XCR6" s="69"/>
      <c r="XCS6" s="69"/>
      <c r="XCT6" s="69"/>
      <c r="XCU6" s="69"/>
      <c r="XCV6" s="69"/>
      <c r="XCW6" s="69"/>
      <c r="XCX6" s="69"/>
      <c r="XCY6" s="69"/>
      <c r="XCZ6" s="69"/>
      <c r="XDA6" s="69"/>
      <c r="XDB6" s="69"/>
      <c r="XDC6" s="69"/>
      <c r="XDD6" s="69"/>
      <c r="XDE6" s="69"/>
      <c r="XDF6" s="69"/>
      <c r="XDG6" s="69"/>
      <c r="XDH6" s="69"/>
      <c r="XDI6" s="69"/>
      <c r="XDJ6" s="69"/>
      <c r="XDK6" s="69"/>
      <c r="XDL6" s="69"/>
      <c r="XDM6" s="69"/>
      <c r="XDN6" s="69"/>
      <c r="XDO6" s="69"/>
      <c r="XDP6" s="69"/>
      <c r="XDQ6" s="69"/>
      <c r="XDR6" s="69"/>
      <c r="XDS6" s="69"/>
      <c r="XDT6" s="69"/>
      <c r="XDU6" s="69"/>
      <c r="XDV6" s="69"/>
      <c r="XDW6" s="69"/>
      <c r="XDX6" s="69"/>
      <c r="XDY6" s="69"/>
      <c r="XDZ6" s="69"/>
      <c r="XEA6" s="69"/>
      <c r="XEB6" s="69"/>
      <c r="XEC6" s="69"/>
      <c r="XED6" s="69"/>
      <c r="XEE6" s="69"/>
      <c r="XEF6" s="69"/>
      <c r="XEG6" s="69"/>
      <c r="XEH6" s="69"/>
      <c r="XEI6" s="69"/>
      <c r="XEJ6" s="69"/>
      <c r="XEK6" s="69"/>
      <c r="XEL6" s="69"/>
      <c r="XEM6" s="69"/>
      <c r="XEN6" s="69"/>
      <c r="XEO6" s="69"/>
      <c r="XEP6" s="69"/>
      <c r="XEQ6" s="69"/>
      <c r="XER6" s="69"/>
      <c r="XES6" s="69"/>
      <c r="XET6" s="69"/>
      <c r="XEU6" s="69"/>
      <c r="XEV6" s="69"/>
      <c r="XEW6" s="69"/>
      <c r="XEX6" s="69"/>
      <c r="XEY6" s="69"/>
      <c r="XEZ6" s="69"/>
    </row>
    <row r="7" spans="1:16380">
      <c r="A7" s="71"/>
      <c r="B7" s="72"/>
      <c r="C7" s="72"/>
      <c r="D7" s="72"/>
      <c r="E7" s="72"/>
      <c r="F7" s="72"/>
      <c r="G7" s="73"/>
      <c r="H7" s="69"/>
      <c r="I7" s="69"/>
      <c r="J7" s="65" t="s">
        <v>172</v>
      </c>
      <c r="K7" s="65">
        <v>7</v>
      </c>
      <c r="L7" s="70"/>
      <c r="M7" s="65">
        <v>2017</v>
      </c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69"/>
      <c r="AZ7" s="69"/>
      <c r="BA7" s="69"/>
      <c r="BB7" s="69"/>
      <c r="BC7" s="69"/>
      <c r="BD7" s="69"/>
      <c r="BE7" s="69"/>
      <c r="BF7" s="69"/>
      <c r="BG7" s="69"/>
      <c r="BH7" s="69"/>
      <c r="BI7" s="69"/>
      <c r="BJ7" s="69"/>
      <c r="BK7" s="69"/>
      <c r="BL7" s="69"/>
      <c r="BM7" s="69"/>
      <c r="BN7" s="69"/>
      <c r="BO7" s="69"/>
      <c r="BP7" s="69"/>
      <c r="BQ7" s="69"/>
      <c r="BR7" s="69"/>
      <c r="BS7" s="69"/>
      <c r="BT7" s="69"/>
      <c r="BU7" s="69"/>
      <c r="BV7" s="69"/>
      <c r="BW7" s="69"/>
      <c r="BX7" s="69"/>
      <c r="BY7" s="69"/>
      <c r="BZ7" s="69"/>
      <c r="CA7" s="69"/>
      <c r="CB7" s="69"/>
      <c r="CC7" s="69"/>
      <c r="CD7" s="69"/>
      <c r="CE7" s="69"/>
      <c r="CF7" s="69"/>
      <c r="CG7" s="69"/>
      <c r="CH7" s="69"/>
      <c r="CI7" s="69"/>
      <c r="CJ7" s="69"/>
      <c r="CK7" s="69"/>
      <c r="CL7" s="69"/>
      <c r="CM7" s="69"/>
      <c r="CN7" s="69"/>
      <c r="CO7" s="69"/>
      <c r="CP7" s="69"/>
      <c r="CQ7" s="69"/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69"/>
      <c r="DN7" s="69"/>
      <c r="DO7" s="69"/>
      <c r="DP7" s="69"/>
      <c r="DQ7" s="69"/>
      <c r="DR7" s="69"/>
      <c r="DS7" s="69"/>
      <c r="DT7" s="69"/>
      <c r="DU7" s="69"/>
      <c r="DV7" s="69"/>
      <c r="DW7" s="69"/>
      <c r="DX7" s="69"/>
      <c r="DY7" s="69"/>
      <c r="DZ7" s="69"/>
      <c r="EA7" s="69"/>
      <c r="EB7" s="69"/>
      <c r="EC7" s="69"/>
      <c r="ED7" s="69"/>
      <c r="EE7" s="69"/>
      <c r="EF7" s="69"/>
      <c r="EG7" s="69"/>
      <c r="EH7" s="69"/>
      <c r="EI7" s="69"/>
      <c r="EJ7" s="69"/>
      <c r="EK7" s="69"/>
      <c r="EL7" s="69"/>
      <c r="EM7" s="69"/>
      <c r="EN7" s="69"/>
      <c r="EO7" s="69"/>
      <c r="EP7" s="69"/>
      <c r="EQ7" s="69"/>
      <c r="ER7" s="69"/>
      <c r="ES7" s="69"/>
      <c r="ET7" s="69"/>
      <c r="EU7" s="69"/>
      <c r="EV7" s="69"/>
      <c r="EW7" s="69"/>
      <c r="EX7" s="69"/>
      <c r="EY7" s="69"/>
      <c r="EZ7" s="69"/>
      <c r="FA7" s="69"/>
      <c r="FB7" s="69"/>
      <c r="FC7" s="69"/>
      <c r="FD7" s="69"/>
      <c r="FE7" s="69"/>
      <c r="FF7" s="69"/>
      <c r="FG7" s="69"/>
      <c r="FH7" s="69"/>
      <c r="FI7" s="69"/>
      <c r="FJ7" s="69"/>
      <c r="FK7" s="69"/>
      <c r="FL7" s="69"/>
      <c r="FM7" s="69"/>
      <c r="FN7" s="69"/>
      <c r="FO7" s="69"/>
      <c r="FP7" s="69"/>
      <c r="FQ7" s="69"/>
      <c r="FR7" s="69"/>
      <c r="FS7" s="69"/>
      <c r="FT7" s="69"/>
      <c r="FU7" s="69"/>
      <c r="FV7" s="69"/>
      <c r="FW7" s="69"/>
      <c r="FX7" s="69"/>
      <c r="FY7" s="69"/>
      <c r="FZ7" s="69"/>
      <c r="GA7" s="69"/>
      <c r="GB7" s="69"/>
      <c r="GC7" s="69"/>
      <c r="GD7" s="69"/>
      <c r="GE7" s="69"/>
      <c r="GF7" s="69"/>
      <c r="GG7" s="69"/>
      <c r="GH7" s="69"/>
      <c r="GI7" s="69"/>
      <c r="GJ7" s="69"/>
      <c r="GK7" s="69"/>
      <c r="GL7" s="69"/>
      <c r="GM7" s="69"/>
      <c r="GN7" s="69"/>
      <c r="GO7" s="69"/>
      <c r="GP7" s="69"/>
      <c r="GQ7" s="69"/>
      <c r="GR7" s="69"/>
      <c r="GS7" s="69"/>
      <c r="GT7" s="69"/>
      <c r="GU7" s="69"/>
      <c r="GV7" s="69"/>
      <c r="GW7" s="69"/>
      <c r="GX7" s="69"/>
      <c r="GY7" s="69"/>
      <c r="GZ7" s="69"/>
      <c r="HA7" s="69"/>
      <c r="HB7" s="69"/>
      <c r="HC7" s="69"/>
      <c r="HD7" s="69"/>
      <c r="HE7" s="69"/>
      <c r="HF7" s="69"/>
      <c r="HG7" s="69"/>
      <c r="HH7" s="69"/>
      <c r="HI7" s="69"/>
      <c r="HJ7" s="69"/>
      <c r="HK7" s="69"/>
      <c r="HL7" s="69"/>
      <c r="HM7" s="69"/>
      <c r="HN7" s="69"/>
      <c r="HO7" s="69"/>
      <c r="HP7" s="69"/>
      <c r="HQ7" s="69"/>
      <c r="HR7" s="69"/>
      <c r="HS7" s="69"/>
      <c r="HT7" s="69"/>
      <c r="HU7" s="69"/>
      <c r="HV7" s="69"/>
      <c r="HW7" s="69"/>
      <c r="HX7" s="69"/>
      <c r="HY7" s="69"/>
      <c r="HZ7" s="69"/>
      <c r="IA7" s="69"/>
      <c r="IB7" s="69"/>
      <c r="IC7" s="69"/>
      <c r="ID7" s="69"/>
      <c r="IE7" s="69"/>
      <c r="IF7" s="69"/>
      <c r="IG7" s="69"/>
      <c r="IH7" s="69"/>
      <c r="II7" s="69"/>
      <c r="IJ7" s="69"/>
      <c r="IK7" s="69"/>
      <c r="IL7" s="69"/>
      <c r="IM7" s="69"/>
      <c r="IN7" s="69"/>
      <c r="IO7" s="69"/>
      <c r="IP7" s="69"/>
      <c r="IQ7" s="69"/>
      <c r="IR7" s="69"/>
      <c r="IS7" s="69"/>
      <c r="IT7" s="69"/>
      <c r="IU7" s="69"/>
      <c r="IV7" s="69"/>
      <c r="IW7" s="69"/>
      <c r="IX7" s="69"/>
      <c r="IY7" s="69"/>
      <c r="IZ7" s="69"/>
      <c r="JA7" s="69"/>
      <c r="JB7" s="69"/>
      <c r="JC7" s="69"/>
      <c r="JD7" s="69"/>
      <c r="JE7" s="69"/>
      <c r="JF7" s="69"/>
      <c r="JG7" s="69"/>
      <c r="JH7" s="69"/>
      <c r="JI7" s="69"/>
      <c r="JJ7" s="69"/>
      <c r="JK7" s="69"/>
      <c r="JL7" s="69"/>
      <c r="JM7" s="69"/>
      <c r="JN7" s="69"/>
      <c r="JO7" s="69"/>
      <c r="JP7" s="69"/>
      <c r="JQ7" s="69"/>
      <c r="JR7" s="69"/>
      <c r="JS7" s="69"/>
      <c r="JT7" s="69"/>
      <c r="JU7" s="69"/>
      <c r="JV7" s="69"/>
      <c r="JW7" s="69"/>
      <c r="JX7" s="69"/>
      <c r="JY7" s="69"/>
      <c r="JZ7" s="69"/>
      <c r="KA7" s="69"/>
      <c r="KB7" s="69"/>
      <c r="KC7" s="69"/>
      <c r="KD7" s="69"/>
      <c r="KE7" s="69"/>
      <c r="KF7" s="69"/>
      <c r="KG7" s="69"/>
      <c r="KH7" s="69"/>
      <c r="KI7" s="69"/>
      <c r="KJ7" s="69"/>
      <c r="KK7" s="69"/>
      <c r="KL7" s="69"/>
      <c r="KM7" s="69"/>
      <c r="KN7" s="69"/>
      <c r="KO7" s="69"/>
      <c r="KP7" s="69"/>
      <c r="KQ7" s="69"/>
      <c r="KR7" s="69"/>
      <c r="KS7" s="69"/>
      <c r="KT7" s="69"/>
      <c r="KU7" s="69"/>
      <c r="KV7" s="69"/>
      <c r="KW7" s="69"/>
      <c r="KX7" s="69"/>
      <c r="KY7" s="69"/>
      <c r="KZ7" s="69"/>
      <c r="LA7" s="69"/>
      <c r="LB7" s="69"/>
      <c r="LC7" s="69"/>
      <c r="LD7" s="69"/>
      <c r="LE7" s="69"/>
      <c r="LF7" s="69"/>
      <c r="LG7" s="69"/>
      <c r="LH7" s="69"/>
      <c r="LI7" s="69"/>
      <c r="LJ7" s="69"/>
      <c r="LK7" s="69"/>
      <c r="LL7" s="69"/>
      <c r="LM7" s="69"/>
      <c r="LN7" s="69"/>
      <c r="LO7" s="69"/>
      <c r="LP7" s="69"/>
      <c r="LQ7" s="69"/>
      <c r="LR7" s="69"/>
      <c r="LS7" s="69"/>
      <c r="LT7" s="69"/>
      <c r="LU7" s="69"/>
      <c r="LV7" s="69"/>
      <c r="LW7" s="69"/>
      <c r="LX7" s="69"/>
      <c r="LY7" s="69"/>
      <c r="LZ7" s="69"/>
      <c r="MA7" s="69"/>
      <c r="MB7" s="69"/>
      <c r="MC7" s="69"/>
      <c r="MD7" s="69"/>
      <c r="ME7" s="69"/>
      <c r="MF7" s="69"/>
      <c r="MG7" s="69"/>
      <c r="MH7" s="69"/>
      <c r="MI7" s="69"/>
      <c r="MJ7" s="69"/>
      <c r="MK7" s="69"/>
      <c r="ML7" s="69"/>
      <c r="MM7" s="69"/>
      <c r="MN7" s="69"/>
      <c r="MO7" s="69"/>
      <c r="MP7" s="69"/>
      <c r="MQ7" s="69"/>
      <c r="MR7" s="69"/>
      <c r="MS7" s="69"/>
      <c r="MT7" s="69"/>
      <c r="MU7" s="69"/>
      <c r="MV7" s="69"/>
      <c r="MW7" s="69"/>
      <c r="MX7" s="69"/>
      <c r="MY7" s="69"/>
      <c r="MZ7" s="69"/>
      <c r="NA7" s="69"/>
      <c r="NB7" s="69"/>
      <c r="NC7" s="69"/>
      <c r="ND7" s="69"/>
      <c r="NE7" s="69"/>
      <c r="NF7" s="69"/>
      <c r="NG7" s="69"/>
      <c r="NH7" s="69"/>
      <c r="NI7" s="69"/>
      <c r="NJ7" s="69"/>
      <c r="NK7" s="69"/>
      <c r="NL7" s="69"/>
      <c r="NM7" s="69"/>
      <c r="NN7" s="69"/>
      <c r="NO7" s="69"/>
      <c r="NP7" s="69"/>
      <c r="NQ7" s="69"/>
      <c r="NR7" s="69"/>
      <c r="NS7" s="69"/>
      <c r="NT7" s="69"/>
      <c r="NU7" s="69"/>
      <c r="NV7" s="69"/>
      <c r="NW7" s="69"/>
      <c r="NX7" s="69"/>
      <c r="NY7" s="69"/>
      <c r="NZ7" s="69"/>
      <c r="OA7" s="69"/>
      <c r="OB7" s="69"/>
      <c r="OC7" s="69"/>
      <c r="OD7" s="69"/>
      <c r="OE7" s="69"/>
      <c r="OF7" s="69"/>
      <c r="OG7" s="69"/>
      <c r="OH7" s="69"/>
      <c r="OI7" s="69"/>
      <c r="OJ7" s="69"/>
      <c r="OK7" s="69"/>
      <c r="OL7" s="69"/>
      <c r="OM7" s="69"/>
      <c r="ON7" s="69"/>
      <c r="OO7" s="69"/>
      <c r="OP7" s="69"/>
      <c r="OQ7" s="69"/>
      <c r="OR7" s="69"/>
      <c r="OS7" s="69"/>
      <c r="OT7" s="69"/>
      <c r="OU7" s="69"/>
      <c r="OV7" s="69"/>
      <c r="OW7" s="69"/>
      <c r="OX7" s="69"/>
      <c r="OY7" s="69"/>
      <c r="OZ7" s="69"/>
      <c r="PA7" s="69"/>
      <c r="PB7" s="69"/>
      <c r="PC7" s="69"/>
      <c r="PD7" s="69"/>
      <c r="PE7" s="69"/>
      <c r="PF7" s="69"/>
      <c r="PG7" s="69"/>
      <c r="PH7" s="69"/>
      <c r="PI7" s="69"/>
      <c r="PJ7" s="69"/>
      <c r="PK7" s="69"/>
      <c r="PL7" s="69"/>
      <c r="PM7" s="69"/>
      <c r="PN7" s="69"/>
      <c r="PO7" s="69"/>
      <c r="PP7" s="69"/>
      <c r="PQ7" s="69"/>
      <c r="PR7" s="69"/>
      <c r="PS7" s="69"/>
      <c r="PT7" s="69"/>
      <c r="PU7" s="69"/>
      <c r="PV7" s="69"/>
      <c r="PW7" s="69"/>
      <c r="PX7" s="69"/>
      <c r="PY7" s="69"/>
      <c r="PZ7" s="69"/>
      <c r="QA7" s="69"/>
      <c r="QB7" s="69"/>
      <c r="QC7" s="69"/>
      <c r="QD7" s="69"/>
      <c r="QE7" s="69"/>
      <c r="QF7" s="69"/>
      <c r="QG7" s="69"/>
      <c r="QH7" s="69"/>
      <c r="QI7" s="69"/>
      <c r="QJ7" s="69"/>
      <c r="QK7" s="69"/>
      <c r="QL7" s="69"/>
      <c r="QM7" s="69"/>
      <c r="QN7" s="69"/>
      <c r="QO7" s="69"/>
      <c r="QP7" s="69"/>
      <c r="QQ7" s="69"/>
      <c r="QR7" s="69"/>
      <c r="QS7" s="69"/>
      <c r="QT7" s="69"/>
      <c r="QU7" s="69"/>
      <c r="QV7" s="69"/>
      <c r="QW7" s="69"/>
      <c r="QX7" s="69"/>
      <c r="QY7" s="69"/>
      <c r="QZ7" s="69"/>
      <c r="RA7" s="69"/>
      <c r="RB7" s="69"/>
      <c r="RC7" s="69"/>
      <c r="RD7" s="69"/>
      <c r="RE7" s="69"/>
      <c r="RF7" s="69"/>
      <c r="RG7" s="69"/>
      <c r="RH7" s="69"/>
      <c r="RI7" s="69"/>
      <c r="RJ7" s="69"/>
      <c r="RK7" s="69"/>
      <c r="RL7" s="69"/>
      <c r="RM7" s="69"/>
      <c r="RN7" s="69"/>
      <c r="RO7" s="69"/>
      <c r="RP7" s="69"/>
      <c r="RQ7" s="69"/>
      <c r="RR7" s="69"/>
      <c r="RS7" s="69"/>
      <c r="RT7" s="69"/>
      <c r="RU7" s="69"/>
      <c r="RV7" s="69"/>
      <c r="RW7" s="69"/>
      <c r="RX7" s="69"/>
      <c r="RY7" s="69"/>
      <c r="RZ7" s="69"/>
      <c r="SA7" s="69"/>
      <c r="SB7" s="69"/>
      <c r="SC7" s="69"/>
      <c r="SD7" s="69"/>
      <c r="SE7" s="69"/>
      <c r="SF7" s="69"/>
      <c r="SG7" s="69"/>
      <c r="SH7" s="69"/>
      <c r="SI7" s="69"/>
      <c r="SJ7" s="69"/>
      <c r="SK7" s="69"/>
      <c r="SL7" s="69"/>
      <c r="SM7" s="69"/>
      <c r="SN7" s="69"/>
      <c r="SO7" s="69"/>
      <c r="SP7" s="69"/>
      <c r="SQ7" s="69"/>
      <c r="SR7" s="69"/>
      <c r="SS7" s="69"/>
      <c r="ST7" s="69"/>
      <c r="SU7" s="69"/>
      <c r="SV7" s="69"/>
      <c r="SW7" s="69"/>
      <c r="SX7" s="69"/>
      <c r="SY7" s="69"/>
      <c r="SZ7" s="69"/>
      <c r="TA7" s="69"/>
      <c r="TB7" s="69"/>
      <c r="TC7" s="69"/>
      <c r="TD7" s="69"/>
      <c r="TE7" s="69"/>
      <c r="TF7" s="69"/>
      <c r="TG7" s="69"/>
      <c r="TH7" s="69"/>
      <c r="TI7" s="69"/>
      <c r="TJ7" s="69"/>
      <c r="TK7" s="69"/>
      <c r="TL7" s="69"/>
      <c r="TM7" s="69"/>
      <c r="TN7" s="69"/>
      <c r="TO7" s="69"/>
      <c r="TP7" s="69"/>
      <c r="TQ7" s="69"/>
      <c r="TR7" s="69"/>
      <c r="TS7" s="69"/>
      <c r="TT7" s="69"/>
      <c r="TU7" s="69"/>
      <c r="TV7" s="69"/>
      <c r="TW7" s="69"/>
      <c r="TX7" s="69"/>
      <c r="TY7" s="69"/>
      <c r="TZ7" s="69"/>
      <c r="UA7" s="69"/>
      <c r="UB7" s="69"/>
      <c r="UC7" s="69"/>
      <c r="UD7" s="69"/>
      <c r="UE7" s="69"/>
      <c r="UF7" s="69"/>
      <c r="UG7" s="69"/>
      <c r="UH7" s="69"/>
      <c r="UI7" s="69"/>
      <c r="UJ7" s="69"/>
      <c r="UK7" s="69"/>
      <c r="UL7" s="69"/>
      <c r="UM7" s="69"/>
      <c r="UN7" s="69"/>
      <c r="UO7" s="69"/>
      <c r="UP7" s="69"/>
      <c r="UQ7" s="69"/>
      <c r="UR7" s="69"/>
      <c r="US7" s="69"/>
      <c r="UT7" s="69"/>
      <c r="UU7" s="69"/>
      <c r="UV7" s="69"/>
      <c r="UW7" s="69"/>
      <c r="UX7" s="69"/>
      <c r="UY7" s="69"/>
      <c r="UZ7" s="69"/>
      <c r="VA7" s="69"/>
      <c r="VB7" s="69"/>
      <c r="VC7" s="69"/>
      <c r="VD7" s="69"/>
      <c r="VE7" s="69"/>
      <c r="VF7" s="69"/>
      <c r="VG7" s="69"/>
      <c r="VH7" s="69"/>
      <c r="VI7" s="69"/>
      <c r="VJ7" s="69"/>
      <c r="VK7" s="69"/>
      <c r="VL7" s="69"/>
      <c r="VM7" s="69"/>
      <c r="VN7" s="69"/>
      <c r="VO7" s="69"/>
      <c r="VP7" s="69"/>
      <c r="VQ7" s="69"/>
      <c r="VR7" s="69"/>
      <c r="VS7" s="69"/>
      <c r="VT7" s="69"/>
      <c r="VU7" s="69"/>
      <c r="VV7" s="69"/>
      <c r="VW7" s="69"/>
      <c r="VX7" s="69"/>
      <c r="VY7" s="69"/>
      <c r="VZ7" s="69"/>
      <c r="WA7" s="69"/>
      <c r="WB7" s="69"/>
      <c r="WC7" s="69"/>
      <c r="WD7" s="69"/>
      <c r="WE7" s="69"/>
      <c r="WF7" s="69"/>
      <c r="WG7" s="69"/>
      <c r="WH7" s="69"/>
      <c r="WI7" s="69"/>
      <c r="WJ7" s="69"/>
      <c r="WK7" s="69"/>
      <c r="WL7" s="69"/>
      <c r="WM7" s="69"/>
      <c r="WN7" s="69"/>
      <c r="WO7" s="69"/>
      <c r="WP7" s="69"/>
      <c r="WQ7" s="69"/>
      <c r="WR7" s="69"/>
      <c r="WS7" s="69"/>
      <c r="WT7" s="69"/>
      <c r="WU7" s="69"/>
      <c r="WV7" s="69"/>
      <c r="WW7" s="69"/>
      <c r="WX7" s="69"/>
      <c r="WY7" s="69"/>
      <c r="WZ7" s="69"/>
      <c r="XA7" s="69"/>
      <c r="XB7" s="69"/>
      <c r="XC7" s="69"/>
      <c r="XD7" s="69"/>
      <c r="XE7" s="69"/>
      <c r="XF7" s="69"/>
      <c r="XG7" s="69"/>
      <c r="XH7" s="69"/>
      <c r="XI7" s="69"/>
      <c r="XJ7" s="69"/>
      <c r="XK7" s="69"/>
      <c r="XL7" s="69"/>
      <c r="XM7" s="69"/>
      <c r="XN7" s="69"/>
      <c r="XO7" s="69"/>
      <c r="XP7" s="69"/>
      <c r="XQ7" s="69"/>
      <c r="XR7" s="69"/>
      <c r="XS7" s="69"/>
      <c r="XT7" s="69"/>
      <c r="XU7" s="69"/>
      <c r="XV7" s="69"/>
      <c r="XW7" s="69"/>
      <c r="XX7" s="69"/>
      <c r="XY7" s="69"/>
      <c r="XZ7" s="69"/>
      <c r="YA7" s="69"/>
      <c r="YB7" s="69"/>
      <c r="YC7" s="69"/>
      <c r="YD7" s="69"/>
      <c r="YE7" s="69"/>
      <c r="YF7" s="69"/>
      <c r="YG7" s="69"/>
      <c r="YH7" s="69"/>
      <c r="YI7" s="69"/>
      <c r="YJ7" s="69"/>
      <c r="YK7" s="69"/>
      <c r="YL7" s="69"/>
      <c r="YM7" s="69"/>
      <c r="YN7" s="69"/>
      <c r="YO7" s="69"/>
      <c r="YP7" s="69"/>
      <c r="YQ7" s="69"/>
      <c r="YR7" s="69"/>
      <c r="YS7" s="69"/>
      <c r="YT7" s="69"/>
      <c r="YU7" s="69"/>
      <c r="YV7" s="69"/>
      <c r="YW7" s="69"/>
      <c r="YX7" s="69"/>
      <c r="YY7" s="69"/>
      <c r="YZ7" s="69"/>
      <c r="ZA7" s="69"/>
      <c r="ZB7" s="69"/>
      <c r="ZC7" s="69"/>
      <c r="ZD7" s="69"/>
      <c r="ZE7" s="69"/>
      <c r="ZF7" s="69"/>
      <c r="ZG7" s="69"/>
      <c r="ZH7" s="69"/>
      <c r="ZI7" s="69"/>
      <c r="ZJ7" s="69"/>
      <c r="ZK7" s="69"/>
      <c r="ZL7" s="69"/>
      <c r="ZM7" s="69"/>
      <c r="ZN7" s="69"/>
      <c r="ZO7" s="69"/>
      <c r="ZP7" s="69"/>
      <c r="ZQ7" s="69"/>
      <c r="ZR7" s="69"/>
      <c r="ZS7" s="69"/>
      <c r="ZT7" s="69"/>
      <c r="ZU7" s="69"/>
      <c r="ZV7" s="69"/>
      <c r="ZW7" s="69"/>
      <c r="ZX7" s="69"/>
      <c r="ZY7" s="69"/>
      <c r="ZZ7" s="69"/>
      <c r="AAA7" s="69"/>
      <c r="AAB7" s="69"/>
      <c r="AAC7" s="69"/>
      <c r="AAD7" s="69"/>
      <c r="AAE7" s="69"/>
      <c r="AAF7" s="69"/>
      <c r="AAG7" s="69"/>
      <c r="AAH7" s="69"/>
      <c r="AAI7" s="69"/>
      <c r="AAJ7" s="69"/>
      <c r="AAK7" s="69"/>
      <c r="AAL7" s="69"/>
      <c r="AAM7" s="69"/>
      <c r="AAN7" s="69"/>
      <c r="AAO7" s="69"/>
      <c r="AAP7" s="69"/>
      <c r="AAQ7" s="69"/>
      <c r="AAR7" s="69"/>
      <c r="AAS7" s="69"/>
      <c r="AAT7" s="69"/>
      <c r="AAU7" s="69"/>
      <c r="AAV7" s="69"/>
      <c r="AAW7" s="69"/>
      <c r="AAX7" s="69"/>
      <c r="AAY7" s="69"/>
      <c r="AAZ7" s="69"/>
      <c r="ABA7" s="69"/>
      <c r="ABB7" s="69"/>
      <c r="ABC7" s="69"/>
      <c r="ABD7" s="69"/>
      <c r="ABE7" s="69"/>
      <c r="ABF7" s="69"/>
      <c r="ABG7" s="69"/>
      <c r="ABH7" s="69"/>
      <c r="ABI7" s="69"/>
      <c r="ABJ7" s="69"/>
      <c r="ABK7" s="69"/>
      <c r="ABL7" s="69"/>
      <c r="ABM7" s="69"/>
      <c r="ABN7" s="69"/>
      <c r="ABO7" s="69"/>
      <c r="ABP7" s="69"/>
      <c r="ABQ7" s="69"/>
      <c r="ABR7" s="69"/>
      <c r="ABS7" s="69"/>
      <c r="ABT7" s="69"/>
      <c r="ABU7" s="69"/>
      <c r="ABV7" s="69"/>
      <c r="ABW7" s="69"/>
      <c r="ABX7" s="69"/>
      <c r="ABY7" s="69"/>
      <c r="ABZ7" s="69"/>
      <c r="ACA7" s="69"/>
      <c r="ACB7" s="69"/>
      <c r="ACC7" s="69"/>
      <c r="ACD7" s="69"/>
      <c r="ACE7" s="69"/>
      <c r="ACF7" s="69"/>
      <c r="ACG7" s="69"/>
      <c r="ACH7" s="69"/>
      <c r="ACI7" s="69"/>
      <c r="ACJ7" s="69"/>
      <c r="ACK7" s="69"/>
      <c r="ACL7" s="69"/>
      <c r="ACM7" s="69"/>
      <c r="ACN7" s="69"/>
      <c r="ACO7" s="69"/>
      <c r="ACP7" s="69"/>
      <c r="ACQ7" s="69"/>
      <c r="ACR7" s="69"/>
      <c r="ACS7" s="69"/>
      <c r="ACT7" s="69"/>
      <c r="ACU7" s="69"/>
      <c r="ACV7" s="69"/>
      <c r="ACW7" s="69"/>
      <c r="ACX7" s="69"/>
      <c r="ACY7" s="69"/>
      <c r="ACZ7" s="69"/>
      <c r="ADA7" s="69"/>
      <c r="ADB7" s="69"/>
      <c r="ADC7" s="69"/>
      <c r="ADD7" s="69"/>
      <c r="ADE7" s="69"/>
      <c r="ADF7" s="69"/>
      <c r="ADG7" s="69"/>
      <c r="ADH7" s="69"/>
      <c r="ADI7" s="69"/>
      <c r="ADJ7" s="69"/>
      <c r="ADK7" s="69"/>
      <c r="ADL7" s="69"/>
      <c r="ADM7" s="69"/>
      <c r="ADN7" s="69"/>
      <c r="ADO7" s="69"/>
      <c r="ADP7" s="69"/>
      <c r="ADQ7" s="69"/>
      <c r="ADR7" s="69"/>
      <c r="ADS7" s="69"/>
      <c r="ADT7" s="69"/>
      <c r="ADU7" s="69"/>
      <c r="ADV7" s="69"/>
      <c r="ADW7" s="69"/>
      <c r="ADX7" s="69"/>
      <c r="ADY7" s="69"/>
      <c r="ADZ7" s="69"/>
      <c r="AEA7" s="69"/>
      <c r="AEB7" s="69"/>
      <c r="AEC7" s="69"/>
      <c r="AED7" s="69"/>
      <c r="AEE7" s="69"/>
      <c r="AEF7" s="69"/>
      <c r="AEG7" s="69"/>
      <c r="AEH7" s="69"/>
      <c r="AEI7" s="69"/>
      <c r="AEJ7" s="69"/>
      <c r="AEK7" s="69"/>
      <c r="AEL7" s="69"/>
      <c r="AEM7" s="69"/>
      <c r="AEN7" s="69"/>
      <c r="AEO7" s="69"/>
      <c r="AEP7" s="69"/>
      <c r="AEQ7" s="69"/>
      <c r="AER7" s="69"/>
      <c r="AES7" s="69"/>
      <c r="AET7" s="69"/>
      <c r="AEU7" s="69"/>
      <c r="AEV7" s="69"/>
      <c r="AEW7" s="69"/>
      <c r="AEX7" s="69"/>
      <c r="AEY7" s="69"/>
      <c r="AEZ7" s="69"/>
      <c r="AFA7" s="69"/>
      <c r="AFB7" s="69"/>
      <c r="AFC7" s="69"/>
      <c r="AFD7" s="69"/>
      <c r="AFE7" s="69"/>
      <c r="AFF7" s="69"/>
      <c r="AFG7" s="69"/>
      <c r="AFH7" s="69"/>
      <c r="AFI7" s="69"/>
      <c r="AFJ7" s="69"/>
      <c r="AFK7" s="69"/>
      <c r="AFL7" s="69"/>
      <c r="AFM7" s="69"/>
      <c r="AFN7" s="69"/>
      <c r="AFO7" s="69"/>
      <c r="AFP7" s="69"/>
      <c r="AFQ7" s="69"/>
      <c r="AFR7" s="69"/>
      <c r="AFS7" s="69"/>
      <c r="AFT7" s="69"/>
      <c r="AFU7" s="69"/>
      <c r="AFV7" s="69"/>
      <c r="AFW7" s="69"/>
      <c r="AFX7" s="69"/>
      <c r="AFY7" s="69"/>
      <c r="AFZ7" s="69"/>
      <c r="AGA7" s="69"/>
      <c r="AGB7" s="69"/>
      <c r="AGC7" s="69"/>
      <c r="AGD7" s="69"/>
      <c r="AGE7" s="69"/>
      <c r="AGF7" s="69"/>
      <c r="AGG7" s="69"/>
      <c r="AGH7" s="69"/>
      <c r="AGI7" s="69"/>
      <c r="AGJ7" s="69"/>
      <c r="AGK7" s="69"/>
      <c r="AGL7" s="69"/>
      <c r="AGM7" s="69"/>
      <c r="AGN7" s="69"/>
      <c r="AGO7" s="69"/>
      <c r="AGP7" s="69"/>
      <c r="AGQ7" s="69"/>
      <c r="AGR7" s="69"/>
      <c r="AGS7" s="69"/>
      <c r="AGT7" s="69"/>
      <c r="AGU7" s="69"/>
      <c r="AGV7" s="69"/>
      <c r="AGW7" s="69"/>
      <c r="AGX7" s="69"/>
      <c r="AGY7" s="69"/>
      <c r="AGZ7" s="69"/>
      <c r="AHA7" s="69"/>
      <c r="AHB7" s="69"/>
      <c r="AHC7" s="69"/>
      <c r="AHD7" s="69"/>
      <c r="AHE7" s="69"/>
      <c r="AHF7" s="69"/>
      <c r="AHG7" s="69"/>
      <c r="AHH7" s="69"/>
      <c r="AHI7" s="69"/>
      <c r="AHJ7" s="69"/>
      <c r="AHK7" s="69"/>
      <c r="AHL7" s="69"/>
      <c r="AHM7" s="69"/>
      <c r="AHN7" s="69"/>
      <c r="AHO7" s="69"/>
      <c r="AHP7" s="69"/>
      <c r="AHQ7" s="69"/>
      <c r="AHR7" s="69"/>
      <c r="AHS7" s="69"/>
      <c r="AHT7" s="69"/>
      <c r="AHU7" s="69"/>
      <c r="AHV7" s="69"/>
      <c r="AHW7" s="69"/>
      <c r="AHX7" s="69"/>
      <c r="AHY7" s="69"/>
      <c r="AHZ7" s="69"/>
      <c r="AIA7" s="69"/>
      <c r="AIB7" s="69"/>
      <c r="AIC7" s="69"/>
      <c r="AID7" s="69"/>
      <c r="AIE7" s="69"/>
      <c r="AIF7" s="69"/>
      <c r="AIG7" s="69"/>
      <c r="AIH7" s="69"/>
      <c r="AII7" s="69"/>
      <c r="AIJ7" s="69"/>
      <c r="AIK7" s="69"/>
      <c r="AIL7" s="69"/>
      <c r="AIM7" s="69"/>
      <c r="AIN7" s="69"/>
      <c r="AIO7" s="69"/>
      <c r="AIP7" s="69"/>
      <c r="AIQ7" s="69"/>
      <c r="AIR7" s="69"/>
      <c r="AIS7" s="69"/>
      <c r="AIT7" s="69"/>
      <c r="AIU7" s="69"/>
      <c r="AIV7" s="69"/>
      <c r="AIW7" s="69"/>
      <c r="AIX7" s="69"/>
      <c r="AIY7" s="69"/>
      <c r="AIZ7" s="69"/>
      <c r="AJA7" s="69"/>
      <c r="AJB7" s="69"/>
      <c r="AJC7" s="69"/>
      <c r="AJD7" s="69"/>
      <c r="AJE7" s="69"/>
      <c r="AJF7" s="69"/>
      <c r="AJG7" s="69"/>
      <c r="AJH7" s="69"/>
      <c r="AJI7" s="69"/>
      <c r="AJJ7" s="69"/>
      <c r="AJK7" s="69"/>
      <c r="AJL7" s="69"/>
      <c r="AJM7" s="69"/>
      <c r="AJN7" s="69"/>
      <c r="AJO7" s="69"/>
      <c r="AJP7" s="69"/>
      <c r="AJQ7" s="69"/>
      <c r="AJR7" s="69"/>
      <c r="AJS7" s="69"/>
      <c r="AJT7" s="69"/>
      <c r="AJU7" s="69"/>
      <c r="AJV7" s="69"/>
      <c r="AJW7" s="69"/>
      <c r="AJX7" s="69"/>
      <c r="AJY7" s="69"/>
      <c r="AJZ7" s="69"/>
      <c r="AKA7" s="69"/>
      <c r="AKB7" s="69"/>
      <c r="AKC7" s="69"/>
      <c r="AKD7" s="69"/>
      <c r="AKE7" s="69"/>
      <c r="AKF7" s="69"/>
      <c r="AKG7" s="69"/>
      <c r="AKH7" s="69"/>
      <c r="AKI7" s="69"/>
      <c r="AKJ7" s="69"/>
      <c r="AKK7" s="69"/>
      <c r="AKL7" s="69"/>
      <c r="AKM7" s="69"/>
      <c r="AKN7" s="69"/>
      <c r="AKO7" s="69"/>
      <c r="AKP7" s="69"/>
      <c r="AKQ7" s="69"/>
      <c r="AKR7" s="69"/>
      <c r="AKS7" s="69"/>
      <c r="AKT7" s="69"/>
      <c r="AKU7" s="69"/>
      <c r="AKV7" s="69"/>
      <c r="AKW7" s="69"/>
      <c r="AKX7" s="69"/>
      <c r="AKY7" s="69"/>
      <c r="AKZ7" s="69"/>
      <c r="ALA7" s="69"/>
      <c r="ALB7" s="69"/>
      <c r="ALC7" s="69"/>
      <c r="ALD7" s="69"/>
      <c r="ALE7" s="69"/>
      <c r="ALF7" s="69"/>
      <c r="ALG7" s="69"/>
      <c r="ALH7" s="69"/>
      <c r="ALI7" s="69"/>
      <c r="ALJ7" s="69"/>
      <c r="ALK7" s="69"/>
      <c r="ALL7" s="69"/>
      <c r="ALM7" s="69"/>
      <c r="ALN7" s="69"/>
      <c r="ALO7" s="69"/>
      <c r="ALP7" s="69"/>
      <c r="ALQ7" s="69"/>
      <c r="ALR7" s="69"/>
      <c r="ALS7" s="69"/>
      <c r="ALT7" s="69"/>
      <c r="ALU7" s="69"/>
      <c r="ALV7" s="69"/>
      <c r="ALW7" s="69"/>
      <c r="ALX7" s="69"/>
      <c r="ALY7" s="69"/>
      <c r="ALZ7" s="69"/>
      <c r="AMA7" s="69"/>
      <c r="AMB7" s="69"/>
      <c r="AMC7" s="69"/>
      <c r="AMD7" s="69"/>
      <c r="AME7" s="69"/>
      <c r="AMF7" s="69"/>
      <c r="AMG7" s="69"/>
      <c r="AMH7" s="69"/>
      <c r="AMI7" s="69"/>
      <c r="AMJ7" s="69"/>
      <c r="AMK7" s="69"/>
      <c r="AML7" s="69"/>
      <c r="AMM7" s="69"/>
      <c r="AMN7" s="69"/>
      <c r="AMO7" s="69"/>
      <c r="AMP7" s="69"/>
      <c r="AMQ7" s="69"/>
      <c r="AMR7" s="69"/>
      <c r="AMS7" s="69"/>
      <c r="AMT7" s="69"/>
      <c r="AMU7" s="69"/>
      <c r="AMV7" s="69"/>
      <c r="AMW7" s="69"/>
      <c r="AMX7" s="69"/>
      <c r="AMY7" s="69"/>
      <c r="AMZ7" s="69"/>
      <c r="ANA7" s="69"/>
      <c r="ANB7" s="69"/>
      <c r="ANC7" s="69"/>
      <c r="AND7" s="69"/>
      <c r="ANE7" s="69"/>
      <c r="ANF7" s="69"/>
      <c r="ANG7" s="69"/>
      <c r="ANH7" s="69"/>
      <c r="ANI7" s="69"/>
      <c r="ANJ7" s="69"/>
      <c r="ANK7" s="69"/>
      <c r="ANL7" s="69"/>
      <c r="ANM7" s="69"/>
      <c r="ANN7" s="69"/>
      <c r="ANO7" s="69"/>
      <c r="ANP7" s="69"/>
      <c r="ANQ7" s="69"/>
      <c r="ANR7" s="69"/>
      <c r="ANS7" s="69"/>
      <c r="ANT7" s="69"/>
      <c r="ANU7" s="69"/>
      <c r="ANV7" s="69"/>
      <c r="ANW7" s="69"/>
      <c r="ANX7" s="69"/>
      <c r="ANY7" s="69"/>
      <c r="ANZ7" s="69"/>
      <c r="AOA7" s="69"/>
      <c r="AOB7" s="69"/>
      <c r="AOC7" s="69"/>
      <c r="AOD7" s="69"/>
      <c r="AOE7" s="69"/>
      <c r="AOF7" s="69"/>
      <c r="AOG7" s="69"/>
      <c r="AOH7" s="69"/>
      <c r="AOI7" s="69"/>
      <c r="AOJ7" s="69"/>
      <c r="AOK7" s="69"/>
      <c r="AOL7" s="69"/>
      <c r="AOM7" s="69"/>
      <c r="AON7" s="69"/>
      <c r="AOO7" s="69"/>
      <c r="AOP7" s="69"/>
      <c r="AOQ7" s="69"/>
      <c r="AOR7" s="69"/>
      <c r="AOS7" s="69"/>
      <c r="AOT7" s="69"/>
      <c r="AOU7" s="69"/>
      <c r="AOV7" s="69"/>
      <c r="AOW7" s="69"/>
      <c r="AOX7" s="69"/>
      <c r="AOY7" s="69"/>
      <c r="AOZ7" s="69"/>
      <c r="APA7" s="69"/>
      <c r="APB7" s="69"/>
      <c r="APC7" s="69"/>
      <c r="APD7" s="69"/>
      <c r="APE7" s="69"/>
      <c r="APF7" s="69"/>
      <c r="APG7" s="69"/>
      <c r="APH7" s="69"/>
      <c r="API7" s="69"/>
      <c r="APJ7" s="69"/>
      <c r="APK7" s="69"/>
      <c r="APL7" s="69"/>
      <c r="APM7" s="69"/>
      <c r="APN7" s="69"/>
      <c r="APO7" s="69"/>
      <c r="APP7" s="69"/>
      <c r="APQ7" s="69"/>
      <c r="APR7" s="69"/>
      <c r="APS7" s="69"/>
      <c r="APT7" s="69"/>
      <c r="APU7" s="69"/>
      <c r="APV7" s="69"/>
      <c r="APW7" s="69"/>
      <c r="APX7" s="69"/>
      <c r="APY7" s="69"/>
      <c r="APZ7" s="69"/>
      <c r="AQA7" s="69"/>
      <c r="AQB7" s="69"/>
      <c r="AQC7" s="69"/>
      <c r="AQD7" s="69"/>
      <c r="AQE7" s="69"/>
      <c r="AQF7" s="69"/>
      <c r="AQG7" s="69"/>
      <c r="AQH7" s="69"/>
      <c r="AQI7" s="69"/>
      <c r="AQJ7" s="69"/>
      <c r="AQK7" s="69"/>
      <c r="AQL7" s="69"/>
      <c r="AQM7" s="69"/>
      <c r="AQN7" s="69"/>
      <c r="AQO7" s="69"/>
      <c r="AQP7" s="69"/>
      <c r="AQQ7" s="69"/>
      <c r="AQR7" s="69"/>
      <c r="AQS7" s="69"/>
      <c r="AQT7" s="69"/>
      <c r="AQU7" s="69"/>
      <c r="AQV7" s="69"/>
      <c r="AQW7" s="69"/>
      <c r="AQX7" s="69"/>
      <c r="AQY7" s="69"/>
      <c r="AQZ7" s="69"/>
      <c r="ARA7" s="69"/>
      <c r="ARB7" s="69"/>
      <c r="ARC7" s="69"/>
      <c r="ARD7" s="69"/>
      <c r="ARE7" s="69"/>
      <c r="ARF7" s="69"/>
      <c r="ARG7" s="69"/>
      <c r="ARH7" s="69"/>
      <c r="ARI7" s="69"/>
      <c r="ARJ7" s="69"/>
      <c r="ARK7" s="69"/>
      <c r="ARL7" s="69"/>
      <c r="ARM7" s="69"/>
      <c r="ARN7" s="69"/>
      <c r="ARO7" s="69"/>
      <c r="ARP7" s="69"/>
      <c r="ARQ7" s="69"/>
      <c r="ARR7" s="69"/>
      <c r="ARS7" s="69"/>
      <c r="ART7" s="69"/>
      <c r="ARU7" s="69"/>
      <c r="ARV7" s="69"/>
      <c r="ARW7" s="69"/>
      <c r="ARX7" s="69"/>
      <c r="ARY7" s="69"/>
      <c r="ARZ7" s="69"/>
      <c r="ASA7" s="69"/>
      <c r="ASB7" s="69"/>
      <c r="ASC7" s="69"/>
      <c r="ASD7" s="69"/>
      <c r="ASE7" s="69"/>
      <c r="ASF7" s="69"/>
      <c r="ASG7" s="69"/>
      <c r="ASH7" s="69"/>
      <c r="ASI7" s="69"/>
      <c r="ASJ7" s="69"/>
      <c r="ASK7" s="69"/>
      <c r="ASL7" s="69"/>
      <c r="ASM7" s="69"/>
      <c r="ASN7" s="69"/>
      <c r="ASO7" s="69"/>
      <c r="ASP7" s="69"/>
      <c r="ASQ7" s="69"/>
      <c r="ASR7" s="69"/>
      <c r="ASS7" s="69"/>
      <c r="AST7" s="69"/>
      <c r="ASU7" s="69"/>
      <c r="ASV7" s="69"/>
      <c r="ASW7" s="69"/>
      <c r="ASX7" s="69"/>
      <c r="ASY7" s="69"/>
      <c r="ASZ7" s="69"/>
      <c r="ATA7" s="69"/>
      <c r="ATB7" s="69"/>
      <c r="ATC7" s="69"/>
      <c r="ATD7" s="69"/>
      <c r="ATE7" s="69"/>
      <c r="ATF7" s="69"/>
      <c r="ATG7" s="69"/>
      <c r="ATH7" s="69"/>
      <c r="ATI7" s="69"/>
      <c r="ATJ7" s="69"/>
      <c r="ATK7" s="69"/>
      <c r="ATL7" s="69"/>
      <c r="ATM7" s="69"/>
      <c r="ATN7" s="69"/>
      <c r="ATO7" s="69"/>
      <c r="ATP7" s="69"/>
      <c r="ATQ7" s="69"/>
      <c r="ATR7" s="69"/>
      <c r="ATS7" s="69"/>
      <c r="ATT7" s="69"/>
      <c r="ATU7" s="69"/>
      <c r="ATV7" s="69"/>
      <c r="ATW7" s="69"/>
      <c r="ATX7" s="69"/>
      <c r="ATY7" s="69"/>
      <c r="ATZ7" s="69"/>
      <c r="AUA7" s="69"/>
      <c r="AUB7" s="69"/>
      <c r="AUC7" s="69"/>
      <c r="AUD7" s="69"/>
      <c r="AUE7" s="69"/>
      <c r="AUF7" s="69"/>
      <c r="AUG7" s="69"/>
      <c r="AUH7" s="69"/>
      <c r="AUI7" s="69"/>
      <c r="AUJ7" s="69"/>
      <c r="AUK7" s="69"/>
      <c r="AUL7" s="69"/>
      <c r="AUM7" s="69"/>
      <c r="AUN7" s="69"/>
      <c r="AUO7" s="69"/>
      <c r="AUP7" s="69"/>
      <c r="AUQ7" s="69"/>
      <c r="AUR7" s="69"/>
      <c r="AUS7" s="69"/>
      <c r="AUT7" s="69"/>
      <c r="AUU7" s="69"/>
      <c r="AUV7" s="69"/>
      <c r="AUW7" s="69"/>
      <c r="AUX7" s="69"/>
      <c r="AUY7" s="69"/>
      <c r="AUZ7" s="69"/>
      <c r="AVA7" s="69"/>
      <c r="AVB7" s="69"/>
      <c r="AVC7" s="69"/>
      <c r="AVD7" s="69"/>
      <c r="AVE7" s="69"/>
      <c r="AVF7" s="69"/>
      <c r="AVG7" s="69"/>
      <c r="AVH7" s="69"/>
      <c r="AVI7" s="69"/>
      <c r="AVJ7" s="69"/>
      <c r="AVK7" s="69"/>
      <c r="AVL7" s="69"/>
      <c r="AVM7" s="69"/>
      <c r="AVN7" s="69"/>
      <c r="AVO7" s="69"/>
      <c r="AVP7" s="69"/>
      <c r="AVQ7" s="69"/>
      <c r="AVR7" s="69"/>
      <c r="AVS7" s="69"/>
      <c r="AVT7" s="69"/>
      <c r="AVU7" s="69"/>
      <c r="AVV7" s="69"/>
      <c r="AVW7" s="69"/>
      <c r="AVX7" s="69"/>
      <c r="AVY7" s="69"/>
      <c r="AVZ7" s="69"/>
      <c r="AWA7" s="69"/>
      <c r="AWB7" s="69"/>
      <c r="AWC7" s="69"/>
      <c r="AWD7" s="69"/>
      <c r="AWE7" s="69"/>
      <c r="AWF7" s="69"/>
      <c r="AWG7" s="69"/>
      <c r="AWH7" s="69"/>
      <c r="AWI7" s="69"/>
      <c r="AWJ7" s="69"/>
      <c r="AWK7" s="69"/>
      <c r="AWL7" s="69"/>
      <c r="AWM7" s="69"/>
      <c r="AWN7" s="69"/>
      <c r="AWO7" s="69"/>
      <c r="AWP7" s="69"/>
      <c r="AWQ7" s="69"/>
      <c r="AWR7" s="69"/>
      <c r="AWS7" s="69"/>
      <c r="AWT7" s="69"/>
      <c r="AWU7" s="69"/>
      <c r="AWV7" s="69"/>
      <c r="AWW7" s="69"/>
      <c r="AWX7" s="69"/>
      <c r="AWY7" s="69"/>
      <c r="AWZ7" s="69"/>
      <c r="AXA7" s="69"/>
      <c r="AXB7" s="69"/>
      <c r="AXC7" s="69"/>
      <c r="AXD7" s="69"/>
      <c r="AXE7" s="69"/>
      <c r="AXF7" s="69"/>
      <c r="AXG7" s="69"/>
      <c r="AXH7" s="69"/>
      <c r="AXI7" s="69"/>
      <c r="AXJ7" s="69"/>
      <c r="AXK7" s="69"/>
      <c r="AXL7" s="69"/>
      <c r="AXM7" s="69"/>
      <c r="AXN7" s="69"/>
      <c r="AXO7" s="69"/>
      <c r="AXP7" s="69"/>
      <c r="AXQ7" s="69"/>
      <c r="AXR7" s="69"/>
      <c r="AXS7" s="69"/>
      <c r="AXT7" s="69"/>
      <c r="AXU7" s="69"/>
      <c r="AXV7" s="69"/>
      <c r="AXW7" s="69"/>
      <c r="AXX7" s="69"/>
      <c r="AXY7" s="69"/>
      <c r="AXZ7" s="69"/>
      <c r="AYA7" s="69"/>
      <c r="AYB7" s="69"/>
      <c r="AYC7" s="69"/>
      <c r="AYD7" s="69"/>
      <c r="AYE7" s="69"/>
      <c r="AYF7" s="69"/>
      <c r="AYG7" s="69"/>
      <c r="AYH7" s="69"/>
      <c r="AYI7" s="69"/>
      <c r="AYJ7" s="69"/>
      <c r="AYK7" s="69"/>
      <c r="AYL7" s="69"/>
      <c r="AYM7" s="69"/>
      <c r="AYN7" s="69"/>
      <c r="AYO7" s="69"/>
      <c r="AYP7" s="69"/>
      <c r="AYQ7" s="69"/>
      <c r="AYR7" s="69"/>
      <c r="AYS7" s="69"/>
      <c r="AYT7" s="69"/>
      <c r="AYU7" s="69"/>
      <c r="AYV7" s="69"/>
      <c r="AYW7" s="69"/>
      <c r="AYX7" s="69"/>
      <c r="AYY7" s="69"/>
      <c r="AYZ7" s="69"/>
      <c r="AZA7" s="69"/>
      <c r="AZB7" s="69"/>
      <c r="AZC7" s="69"/>
      <c r="AZD7" s="69"/>
      <c r="AZE7" s="69"/>
      <c r="AZF7" s="69"/>
      <c r="AZG7" s="69"/>
      <c r="AZH7" s="69"/>
      <c r="AZI7" s="69"/>
      <c r="AZJ7" s="69"/>
      <c r="AZK7" s="69"/>
      <c r="AZL7" s="69"/>
      <c r="AZM7" s="69"/>
      <c r="AZN7" s="69"/>
      <c r="AZO7" s="69"/>
      <c r="AZP7" s="69"/>
      <c r="AZQ7" s="69"/>
      <c r="AZR7" s="69"/>
      <c r="AZS7" s="69"/>
      <c r="AZT7" s="69"/>
      <c r="AZU7" s="69"/>
      <c r="AZV7" s="69"/>
      <c r="AZW7" s="69"/>
      <c r="AZX7" s="69"/>
      <c r="AZY7" s="69"/>
      <c r="AZZ7" s="69"/>
      <c r="BAA7" s="69"/>
      <c r="BAB7" s="69"/>
      <c r="BAC7" s="69"/>
      <c r="BAD7" s="69"/>
      <c r="BAE7" s="69"/>
      <c r="BAF7" s="69"/>
      <c r="BAG7" s="69"/>
      <c r="BAH7" s="69"/>
      <c r="BAI7" s="69"/>
      <c r="BAJ7" s="69"/>
      <c r="BAK7" s="69"/>
      <c r="BAL7" s="69"/>
      <c r="BAM7" s="69"/>
      <c r="BAN7" s="69"/>
      <c r="BAO7" s="69"/>
      <c r="BAP7" s="69"/>
      <c r="BAQ7" s="69"/>
      <c r="BAR7" s="69"/>
      <c r="BAS7" s="69"/>
      <c r="BAT7" s="69"/>
      <c r="BAU7" s="69"/>
      <c r="BAV7" s="69"/>
      <c r="BAW7" s="69"/>
      <c r="BAX7" s="69"/>
      <c r="BAY7" s="69"/>
      <c r="BAZ7" s="69"/>
      <c r="BBA7" s="69"/>
      <c r="BBB7" s="69"/>
      <c r="BBC7" s="69"/>
      <c r="BBD7" s="69"/>
      <c r="BBE7" s="69"/>
      <c r="BBF7" s="69"/>
      <c r="BBG7" s="69"/>
      <c r="BBH7" s="69"/>
      <c r="BBI7" s="69"/>
      <c r="BBJ7" s="69"/>
      <c r="BBK7" s="69"/>
      <c r="BBL7" s="69"/>
      <c r="BBM7" s="69"/>
      <c r="BBN7" s="69"/>
      <c r="BBO7" s="69"/>
      <c r="BBP7" s="69"/>
      <c r="BBQ7" s="69"/>
      <c r="BBR7" s="69"/>
      <c r="BBS7" s="69"/>
      <c r="BBT7" s="69"/>
      <c r="BBU7" s="69"/>
      <c r="BBV7" s="69"/>
      <c r="BBW7" s="69"/>
      <c r="BBX7" s="69"/>
      <c r="BBY7" s="69"/>
      <c r="BBZ7" s="69"/>
      <c r="BCA7" s="69"/>
      <c r="BCB7" s="69"/>
      <c r="BCC7" s="69"/>
      <c r="BCD7" s="69"/>
      <c r="BCE7" s="69"/>
      <c r="BCF7" s="69"/>
      <c r="BCG7" s="69"/>
      <c r="BCH7" s="69"/>
      <c r="BCI7" s="69"/>
      <c r="BCJ7" s="69"/>
      <c r="BCK7" s="69"/>
      <c r="BCL7" s="69"/>
      <c r="BCM7" s="69"/>
      <c r="BCN7" s="69"/>
      <c r="BCO7" s="69"/>
      <c r="BCP7" s="69"/>
      <c r="BCQ7" s="69"/>
      <c r="BCR7" s="69"/>
      <c r="BCS7" s="69"/>
      <c r="BCT7" s="69"/>
      <c r="BCU7" s="69"/>
      <c r="BCV7" s="69"/>
      <c r="BCW7" s="69"/>
      <c r="BCX7" s="69"/>
      <c r="BCY7" s="69"/>
      <c r="BCZ7" s="69"/>
      <c r="BDA7" s="69"/>
      <c r="BDB7" s="69"/>
      <c r="BDC7" s="69"/>
      <c r="BDD7" s="69"/>
      <c r="BDE7" s="69"/>
      <c r="BDF7" s="69"/>
      <c r="BDG7" s="69"/>
      <c r="BDH7" s="69"/>
      <c r="BDI7" s="69"/>
      <c r="BDJ7" s="69"/>
      <c r="BDK7" s="69"/>
      <c r="BDL7" s="69"/>
      <c r="BDM7" s="69"/>
      <c r="BDN7" s="69"/>
      <c r="BDO7" s="69"/>
      <c r="BDP7" s="69"/>
      <c r="BDQ7" s="69"/>
      <c r="BDR7" s="69"/>
      <c r="BDS7" s="69"/>
      <c r="BDT7" s="69"/>
      <c r="BDU7" s="69"/>
      <c r="BDV7" s="69"/>
      <c r="BDW7" s="69"/>
      <c r="BDX7" s="69"/>
      <c r="BDY7" s="69"/>
      <c r="BDZ7" s="69"/>
      <c r="BEA7" s="69"/>
      <c r="BEB7" s="69"/>
      <c r="BEC7" s="69"/>
      <c r="BED7" s="69"/>
      <c r="BEE7" s="69"/>
      <c r="BEF7" s="69"/>
      <c r="BEG7" s="69"/>
      <c r="BEH7" s="69"/>
      <c r="BEI7" s="69"/>
      <c r="BEJ7" s="69"/>
      <c r="BEK7" s="69"/>
      <c r="BEL7" s="69"/>
      <c r="BEM7" s="69"/>
      <c r="BEN7" s="69"/>
      <c r="BEO7" s="69"/>
      <c r="BEP7" s="69"/>
      <c r="BEQ7" s="69"/>
      <c r="BER7" s="69"/>
      <c r="BES7" s="69"/>
      <c r="BET7" s="69"/>
      <c r="BEU7" s="69"/>
      <c r="BEV7" s="69"/>
      <c r="BEW7" s="69"/>
      <c r="BEX7" s="69"/>
      <c r="BEY7" s="69"/>
      <c r="BEZ7" s="69"/>
      <c r="BFA7" s="69"/>
      <c r="BFB7" s="69"/>
      <c r="BFC7" s="69"/>
      <c r="BFD7" s="69"/>
      <c r="BFE7" s="69"/>
      <c r="BFF7" s="69"/>
      <c r="BFG7" s="69"/>
      <c r="BFH7" s="69"/>
      <c r="BFI7" s="69"/>
      <c r="BFJ7" s="69"/>
      <c r="BFK7" s="69"/>
      <c r="BFL7" s="69"/>
      <c r="BFM7" s="69"/>
      <c r="BFN7" s="69"/>
      <c r="BFO7" s="69"/>
      <c r="BFP7" s="69"/>
      <c r="BFQ7" s="69"/>
      <c r="BFR7" s="69"/>
      <c r="BFS7" s="69"/>
      <c r="BFT7" s="69"/>
      <c r="BFU7" s="69"/>
      <c r="BFV7" s="69"/>
      <c r="BFW7" s="69"/>
      <c r="BFX7" s="69"/>
      <c r="BFY7" s="69"/>
      <c r="BFZ7" s="69"/>
      <c r="BGA7" s="69"/>
      <c r="BGB7" s="69"/>
      <c r="BGC7" s="69"/>
      <c r="BGD7" s="69"/>
      <c r="BGE7" s="69"/>
      <c r="BGF7" s="69"/>
      <c r="BGG7" s="69"/>
      <c r="BGH7" s="69"/>
      <c r="BGI7" s="69"/>
      <c r="BGJ7" s="69"/>
      <c r="BGK7" s="69"/>
      <c r="BGL7" s="69"/>
      <c r="BGM7" s="69"/>
      <c r="BGN7" s="69"/>
      <c r="BGO7" s="69"/>
      <c r="BGP7" s="69"/>
      <c r="BGQ7" s="69"/>
      <c r="BGR7" s="69"/>
      <c r="BGS7" s="69"/>
      <c r="BGT7" s="69"/>
      <c r="BGU7" s="69"/>
      <c r="BGV7" s="69"/>
      <c r="BGW7" s="69"/>
      <c r="BGX7" s="69"/>
      <c r="BGY7" s="69"/>
      <c r="BGZ7" s="69"/>
      <c r="BHA7" s="69"/>
      <c r="BHB7" s="69"/>
      <c r="BHC7" s="69"/>
      <c r="BHD7" s="69"/>
      <c r="BHE7" s="69"/>
      <c r="BHF7" s="69"/>
      <c r="BHG7" s="69"/>
      <c r="BHH7" s="69"/>
      <c r="BHI7" s="69"/>
      <c r="BHJ7" s="69"/>
      <c r="BHK7" s="69"/>
      <c r="BHL7" s="69"/>
      <c r="BHM7" s="69"/>
      <c r="BHN7" s="69"/>
      <c r="BHO7" s="69"/>
      <c r="BHP7" s="69"/>
      <c r="BHQ7" s="69"/>
      <c r="BHR7" s="69"/>
      <c r="BHS7" s="69"/>
      <c r="BHT7" s="69"/>
      <c r="BHU7" s="69"/>
      <c r="BHV7" s="69"/>
      <c r="BHW7" s="69"/>
      <c r="BHX7" s="69"/>
      <c r="BHY7" s="69"/>
      <c r="BHZ7" s="69"/>
      <c r="BIA7" s="69"/>
      <c r="BIB7" s="69"/>
      <c r="BIC7" s="69"/>
      <c r="BID7" s="69"/>
      <c r="BIE7" s="69"/>
      <c r="BIF7" s="69"/>
      <c r="BIG7" s="69"/>
      <c r="BIH7" s="69"/>
      <c r="BII7" s="69"/>
      <c r="BIJ7" s="69"/>
      <c r="BIK7" s="69"/>
      <c r="BIL7" s="69"/>
      <c r="BIM7" s="69"/>
      <c r="BIN7" s="69"/>
      <c r="BIO7" s="69"/>
      <c r="BIP7" s="69"/>
      <c r="BIQ7" s="69"/>
      <c r="BIR7" s="69"/>
      <c r="BIS7" s="69"/>
      <c r="BIT7" s="69"/>
      <c r="BIU7" s="69"/>
      <c r="BIV7" s="69"/>
      <c r="BIW7" s="69"/>
      <c r="BIX7" s="69"/>
      <c r="BIY7" s="69"/>
      <c r="BIZ7" s="69"/>
      <c r="BJA7" s="69"/>
      <c r="BJB7" s="69"/>
      <c r="BJC7" s="69"/>
      <c r="BJD7" s="69"/>
      <c r="BJE7" s="69"/>
      <c r="BJF7" s="69"/>
      <c r="BJG7" s="69"/>
      <c r="BJH7" s="69"/>
      <c r="BJI7" s="69"/>
      <c r="BJJ7" s="69"/>
      <c r="BJK7" s="69"/>
      <c r="BJL7" s="69"/>
      <c r="BJM7" s="69"/>
      <c r="BJN7" s="69"/>
      <c r="BJO7" s="69"/>
      <c r="BJP7" s="69"/>
      <c r="BJQ7" s="69"/>
      <c r="BJR7" s="69"/>
      <c r="BJS7" s="69"/>
      <c r="BJT7" s="69"/>
      <c r="BJU7" s="69"/>
      <c r="BJV7" s="69"/>
      <c r="BJW7" s="69"/>
      <c r="BJX7" s="69"/>
      <c r="BJY7" s="69"/>
      <c r="BJZ7" s="69"/>
      <c r="BKA7" s="69"/>
      <c r="BKB7" s="69"/>
      <c r="BKC7" s="69"/>
      <c r="BKD7" s="69"/>
      <c r="BKE7" s="69"/>
      <c r="BKF7" s="69"/>
      <c r="BKG7" s="69"/>
      <c r="BKH7" s="69"/>
      <c r="BKI7" s="69"/>
      <c r="BKJ7" s="69"/>
      <c r="BKK7" s="69"/>
      <c r="BKL7" s="69"/>
      <c r="BKM7" s="69"/>
      <c r="BKN7" s="69"/>
      <c r="BKO7" s="69"/>
      <c r="BKP7" s="69"/>
      <c r="BKQ7" s="69"/>
      <c r="BKR7" s="69"/>
      <c r="BKS7" s="69"/>
      <c r="BKT7" s="69"/>
      <c r="BKU7" s="69"/>
      <c r="BKV7" s="69"/>
      <c r="BKW7" s="69"/>
      <c r="BKX7" s="69"/>
      <c r="BKY7" s="69"/>
      <c r="BKZ7" s="69"/>
      <c r="BLA7" s="69"/>
      <c r="BLB7" s="69"/>
      <c r="BLC7" s="69"/>
      <c r="BLD7" s="69"/>
      <c r="BLE7" s="69"/>
      <c r="BLF7" s="69"/>
      <c r="BLG7" s="69"/>
      <c r="BLH7" s="69"/>
      <c r="BLI7" s="69"/>
      <c r="BLJ7" s="69"/>
      <c r="BLK7" s="69"/>
      <c r="BLL7" s="69"/>
      <c r="BLM7" s="69"/>
      <c r="BLN7" s="69"/>
      <c r="BLO7" s="69"/>
      <c r="BLP7" s="69"/>
      <c r="BLQ7" s="69"/>
      <c r="BLR7" s="69"/>
      <c r="BLS7" s="69"/>
      <c r="BLT7" s="69"/>
      <c r="BLU7" s="69"/>
      <c r="BLV7" s="69"/>
      <c r="BLW7" s="69"/>
      <c r="BLX7" s="69"/>
      <c r="BLY7" s="69"/>
      <c r="BLZ7" s="69"/>
      <c r="BMA7" s="69"/>
      <c r="BMB7" s="69"/>
      <c r="BMC7" s="69"/>
      <c r="BMD7" s="69"/>
      <c r="BME7" s="69"/>
      <c r="BMF7" s="69"/>
      <c r="BMG7" s="69"/>
      <c r="BMH7" s="69"/>
      <c r="BMI7" s="69"/>
      <c r="BMJ7" s="69"/>
      <c r="BMK7" s="69"/>
      <c r="BML7" s="69"/>
      <c r="BMM7" s="69"/>
      <c r="BMN7" s="69"/>
      <c r="BMO7" s="69"/>
      <c r="BMP7" s="69"/>
      <c r="BMQ7" s="69"/>
      <c r="BMR7" s="69"/>
      <c r="BMS7" s="69"/>
      <c r="BMT7" s="69"/>
      <c r="BMU7" s="69"/>
      <c r="BMV7" s="69"/>
      <c r="BMW7" s="69"/>
      <c r="BMX7" s="69"/>
      <c r="BMY7" s="69"/>
      <c r="BMZ7" s="69"/>
      <c r="BNA7" s="69"/>
      <c r="BNB7" s="69"/>
      <c r="BNC7" s="69"/>
      <c r="BND7" s="69"/>
      <c r="BNE7" s="69"/>
      <c r="BNF7" s="69"/>
      <c r="BNG7" s="69"/>
      <c r="BNH7" s="69"/>
      <c r="BNI7" s="69"/>
      <c r="BNJ7" s="69"/>
      <c r="BNK7" s="69"/>
      <c r="BNL7" s="69"/>
      <c r="BNM7" s="69"/>
      <c r="BNN7" s="69"/>
      <c r="BNO7" s="69"/>
      <c r="BNP7" s="69"/>
      <c r="BNQ7" s="69"/>
      <c r="BNR7" s="69"/>
      <c r="BNS7" s="69"/>
      <c r="BNT7" s="69"/>
      <c r="BNU7" s="69"/>
      <c r="BNV7" s="69"/>
      <c r="BNW7" s="69"/>
      <c r="BNX7" s="69"/>
      <c r="BNY7" s="69"/>
      <c r="BNZ7" s="69"/>
      <c r="BOA7" s="69"/>
      <c r="BOB7" s="69"/>
      <c r="BOC7" s="69"/>
      <c r="BOD7" s="69"/>
      <c r="BOE7" s="69"/>
      <c r="BOF7" s="69"/>
      <c r="BOG7" s="69"/>
      <c r="BOH7" s="69"/>
      <c r="BOI7" s="69"/>
      <c r="BOJ7" s="69"/>
      <c r="BOK7" s="69"/>
      <c r="BOL7" s="69"/>
      <c r="BOM7" s="69"/>
      <c r="BON7" s="69"/>
      <c r="BOO7" s="69"/>
      <c r="BOP7" s="69"/>
      <c r="BOQ7" s="69"/>
      <c r="BOR7" s="69"/>
      <c r="BOS7" s="69"/>
      <c r="BOT7" s="69"/>
      <c r="BOU7" s="69"/>
      <c r="BOV7" s="69"/>
      <c r="BOW7" s="69"/>
      <c r="BOX7" s="69"/>
      <c r="BOY7" s="69"/>
      <c r="BOZ7" s="69"/>
      <c r="BPA7" s="69"/>
      <c r="BPB7" s="69"/>
      <c r="BPC7" s="69"/>
      <c r="BPD7" s="69"/>
      <c r="BPE7" s="69"/>
      <c r="BPF7" s="69"/>
      <c r="BPG7" s="69"/>
      <c r="BPH7" s="69"/>
      <c r="BPI7" s="69"/>
      <c r="BPJ7" s="69"/>
      <c r="BPK7" s="69"/>
      <c r="BPL7" s="69"/>
      <c r="BPM7" s="69"/>
      <c r="BPN7" s="69"/>
      <c r="BPO7" s="69"/>
      <c r="BPP7" s="69"/>
      <c r="BPQ7" s="69"/>
      <c r="BPR7" s="69"/>
      <c r="BPS7" s="69"/>
      <c r="BPT7" s="69"/>
      <c r="BPU7" s="69"/>
      <c r="BPV7" s="69"/>
      <c r="BPW7" s="69"/>
      <c r="BPX7" s="69"/>
      <c r="BPY7" s="69"/>
      <c r="BPZ7" s="69"/>
      <c r="BQA7" s="69"/>
      <c r="BQB7" s="69"/>
      <c r="BQC7" s="69"/>
      <c r="BQD7" s="69"/>
      <c r="BQE7" s="69"/>
      <c r="BQF7" s="69"/>
      <c r="BQG7" s="69"/>
      <c r="BQH7" s="69"/>
      <c r="BQI7" s="69"/>
      <c r="BQJ7" s="69"/>
      <c r="BQK7" s="69"/>
      <c r="BQL7" s="69"/>
      <c r="BQM7" s="69"/>
      <c r="BQN7" s="69"/>
      <c r="BQO7" s="69"/>
      <c r="BQP7" s="69"/>
      <c r="BQQ7" s="69"/>
      <c r="BQR7" s="69"/>
      <c r="BQS7" s="69"/>
      <c r="BQT7" s="69"/>
      <c r="BQU7" s="69"/>
      <c r="BQV7" s="69"/>
      <c r="BQW7" s="69"/>
      <c r="BQX7" s="69"/>
      <c r="BQY7" s="69"/>
      <c r="BQZ7" s="69"/>
      <c r="BRA7" s="69"/>
      <c r="BRB7" s="69"/>
      <c r="BRC7" s="69"/>
      <c r="BRD7" s="69"/>
      <c r="BRE7" s="69"/>
      <c r="BRF7" s="69"/>
      <c r="BRG7" s="69"/>
      <c r="BRH7" s="69"/>
      <c r="BRI7" s="69"/>
      <c r="BRJ7" s="69"/>
      <c r="BRK7" s="69"/>
      <c r="BRL7" s="69"/>
      <c r="BRM7" s="69"/>
      <c r="BRN7" s="69"/>
      <c r="BRO7" s="69"/>
      <c r="BRP7" s="69"/>
      <c r="BRQ7" s="69"/>
      <c r="BRR7" s="69"/>
      <c r="BRS7" s="69"/>
      <c r="BRT7" s="69"/>
      <c r="BRU7" s="69"/>
      <c r="BRV7" s="69"/>
      <c r="BRW7" s="69"/>
      <c r="BRX7" s="69"/>
      <c r="BRY7" s="69"/>
      <c r="BRZ7" s="69"/>
      <c r="BSA7" s="69"/>
      <c r="BSB7" s="69"/>
      <c r="BSC7" s="69"/>
      <c r="BSD7" s="69"/>
      <c r="BSE7" s="69"/>
      <c r="BSF7" s="69"/>
      <c r="BSG7" s="69"/>
      <c r="BSH7" s="69"/>
      <c r="BSI7" s="69"/>
      <c r="BSJ7" s="69"/>
      <c r="BSK7" s="69"/>
      <c r="BSL7" s="69"/>
      <c r="BSM7" s="69"/>
      <c r="BSN7" s="69"/>
      <c r="BSO7" s="69"/>
      <c r="BSP7" s="69"/>
      <c r="BSQ7" s="69"/>
      <c r="BSR7" s="69"/>
      <c r="BSS7" s="69"/>
      <c r="BST7" s="69"/>
      <c r="BSU7" s="69"/>
      <c r="BSV7" s="69"/>
      <c r="BSW7" s="69"/>
      <c r="BSX7" s="69"/>
      <c r="BSY7" s="69"/>
      <c r="BSZ7" s="69"/>
      <c r="BTA7" s="69"/>
      <c r="BTB7" s="69"/>
      <c r="BTC7" s="69"/>
      <c r="BTD7" s="69"/>
      <c r="BTE7" s="69"/>
      <c r="BTF7" s="69"/>
      <c r="BTG7" s="69"/>
      <c r="BTH7" s="69"/>
      <c r="BTI7" s="69"/>
      <c r="BTJ7" s="69"/>
      <c r="BTK7" s="69"/>
      <c r="BTL7" s="69"/>
      <c r="BTM7" s="69"/>
      <c r="BTN7" s="69"/>
      <c r="BTO7" s="69"/>
      <c r="BTP7" s="69"/>
      <c r="BTQ7" s="69"/>
      <c r="BTR7" s="69"/>
      <c r="BTS7" s="69"/>
      <c r="BTT7" s="69"/>
      <c r="BTU7" s="69"/>
      <c r="BTV7" s="69"/>
      <c r="BTW7" s="69"/>
      <c r="BTX7" s="69"/>
      <c r="BTY7" s="69"/>
      <c r="BTZ7" s="69"/>
      <c r="BUA7" s="69"/>
      <c r="BUB7" s="69"/>
      <c r="BUC7" s="69"/>
      <c r="BUD7" s="69"/>
      <c r="BUE7" s="69"/>
      <c r="BUF7" s="69"/>
      <c r="BUG7" s="69"/>
      <c r="BUH7" s="69"/>
      <c r="BUI7" s="69"/>
      <c r="BUJ7" s="69"/>
      <c r="BUK7" s="69"/>
      <c r="BUL7" s="69"/>
      <c r="BUM7" s="69"/>
      <c r="BUN7" s="69"/>
      <c r="BUO7" s="69"/>
      <c r="BUP7" s="69"/>
      <c r="BUQ7" s="69"/>
      <c r="BUR7" s="69"/>
      <c r="BUS7" s="69"/>
      <c r="BUT7" s="69"/>
      <c r="BUU7" s="69"/>
      <c r="BUV7" s="69"/>
      <c r="BUW7" s="69"/>
      <c r="BUX7" s="69"/>
      <c r="BUY7" s="69"/>
      <c r="BUZ7" s="69"/>
      <c r="BVA7" s="69"/>
      <c r="BVB7" s="69"/>
      <c r="BVC7" s="69"/>
      <c r="BVD7" s="69"/>
      <c r="BVE7" s="69"/>
      <c r="BVF7" s="69"/>
      <c r="BVG7" s="69"/>
      <c r="BVH7" s="69"/>
      <c r="BVI7" s="69"/>
      <c r="BVJ7" s="69"/>
      <c r="BVK7" s="69"/>
      <c r="BVL7" s="69"/>
      <c r="BVM7" s="69"/>
      <c r="BVN7" s="69"/>
      <c r="BVO7" s="69"/>
      <c r="BVP7" s="69"/>
      <c r="BVQ7" s="69"/>
      <c r="BVR7" s="69"/>
      <c r="BVS7" s="69"/>
      <c r="BVT7" s="69"/>
      <c r="BVU7" s="69"/>
      <c r="BVV7" s="69"/>
      <c r="BVW7" s="69"/>
      <c r="BVX7" s="69"/>
      <c r="BVY7" s="69"/>
      <c r="BVZ7" s="69"/>
      <c r="BWA7" s="69"/>
      <c r="BWB7" s="69"/>
      <c r="BWC7" s="69"/>
      <c r="BWD7" s="69"/>
      <c r="BWE7" s="69"/>
      <c r="BWF7" s="69"/>
      <c r="BWG7" s="69"/>
      <c r="BWH7" s="69"/>
      <c r="BWI7" s="69"/>
      <c r="BWJ7" s="69"/>
      <c r="BWK7" s="69"/>
      <c r="BWL7" s="69"/>
      <c r="BWM7" s="69"/>
      <c r="BWN7" s="69"/>
      <c r="BWO7" s="69"/>
      <c r="BWP7" s="69"/>
      <c r="BWQ7" s="69"/>
      <c r="BWR7" s="69"/>
      <c r="BWS7" s="69"/>
      <c r="BWT7" s="69"/>
      <c r="BWU7" s="69"/>
      <c r="BWV7" s="69"/>
      <c r="BWW7" s="69"/>
      <c r="BWX7" s="69"/>
      <c r="BWY7" s="69"/>
      <c r="BWZ7" s="69"/>
      <c r="BXA7" s="69"/>
      <c r="BXB7" s="69"/>
      <c r="BXC7" s="69"/>
      <c r="BXD7" s="69"/>
      <c r="BXE7" s="69"/>
      <c r="BXF7" s="69"/>
      <c r="BXG7" s="69"/>
      <c r="BXH7" s="69"/>
      <c r="BXI7" s="69"/>
      <c r="BXJ7" s="69"/>
      <c r="BXK7" s="69"/>
      <c r="BXL7" s="69"/>
      <c r="BXM7" s="69"/>
      <c r="BXN7" s="69"/>
      <c r="BXO7" s="69"/>
      <c r="BXP7" s="69"/>
      <c r="BXQ7" s="69"/>
      <c r="BXR7" s="69"/>
      <c r="BXS7" s="69"/>
      <c r="BXT7" s="69"/>
      <c r="BXU7" s="69"/>
      <c r="BXV7" s="69"/>
      <c r="BXW7" s="69"/>
      <c r="BXX7" s="69"/>
      <c r="BXY7" s="69"/>
      <c r="BXZ7" s="69"/>
      <c r="BYA7" s="69"/>
      <c r="BYB7" s="69"/>
      <c r="BYC7" s="69"/>
      <c r="BYD7" s="69"/>
      <c r="BYE7" s="69"/>
      <c r="BYF7" s="69"/>
      <c r="BYG7" s="69"/>
      <c r="BYH7" s="69"/>
      <c r="BYI7" s="69"/>
      <c r="BYJ7" s="69"/>
      <c r="BYK7" s="69"/>
      <c r="BYL7" s="69"/>
      <c r="BYM7" s="69"/>
      <c r="BYN7" s="69"/>
      <c r="BYO7" s="69"/>
      <c r="BYP7" s="69"/>
      <c r="BYQ7" s="69"/>
      <c r="BYR7" s="69"/>
      <c r="BYS7" s="69"/>
      <c r="BYT7" s="69"/>
      <c r="BYU7" s="69"/>
      <c r="BYV7" s="69"/>
      <c r="BYW7" s="69"/>
      <c r="BYX7" s="69"/>
      <c r="BYY7" s="69"/>
      <c r="BYZ7" s="69"/>
      <c r="BZA7" s="69"/>
      <c r="BZB7" s="69"/>
      <c r="BZC7" s="69"/>
      <c r="BZD7" s="69"/>
      <c r="BZE7" s="69"/>
      <c r="BZF7" s="69"/>
      <c r="BZG7" s="69"/>
      <c r="BZH7" s="69"/>
      <c r="BZI7" s="69"/>
      <c r="BZJ7" s="69"/>
      <c r="BZK7" s="69"/>
      <c r="BZL7" s="69"/>
      <c r="BZM7" s="69"/>
      <c r="BZN7" s="69"/>
      <c r="BZO7" s="69"/>
      <c r="BZP7" s="69"/>
      <c r="BZQ7" s="69"/>
      <c r="BZR7" s="69"/>
      <c r="BZS7" s="69"/>
      <c r="BZT7" s="69"/>
      <c r="BZU7" s="69"/>
      <c r="BZV7" s="69"/>
      <c r="BZW7" s="69"/>
      <c r="BZX7" s="69"/>
      <c r="BZY7" s="69"/>
      <c r="BZZ7" s="69"/>
      <c r="CAA7" s="69"/>
      <c r="CAB7" s="69"/>
      <c r="CAC7" s="69"/>
      <c r="CAD7" s="69"/>
      <c r="CAE7" s="69"/>
      <c r="CAF7" s="69"/>
      <c r="CAG7" s="69"/>
      <c r="CAH7" s="69"/>
      <c r="CAI7" s="69"/>
      <c r="CAJ7" s="69"/>
      <c r="CAK7" s="69"/>
      <c r="CAL7" s="69"/>
      <c r="CAM7" s="69"/>
      <c r="CAN7" s="69"/>
      <c r="CAO7" s="69"/>
      <c r="CAP7" s="69"/>
      <c r="CAQ7" s="69"/>
      <c r="CAR7" s="69"/>
      <c r="CAS7" s="69"/>
      <c r="CAT7" s="69"/>
      <c r="CAU7" s="69"/>
      <c r="CAV7" s="69"/>
      <c r="CAW7" s="69"/>
      <c r="CAX7" s="69"/>
      <c r="CAY7" s="69"/>
      <c r="CAZ7" s="69"/>
      <c r="CBA7" s="69"/>
      <c r="CBB7" s="69"/>
      <c r="CBC7" s="69"/>
      <c r="CBD7" s="69"/>
      <c r="CBE7" s="69"/>
      <c r="CBF7" s="69"/>
      <c r="CBG7" s="69"/>
      <c r="CBH7" s="69"/>
      <c r="CBI7" s="69"/>
      <c r="CBJ7" s="69"/>
      <c r="CBK7" s="69"/>
      <c r="CBL7" s="69"/>
      <c r="CBM7" s="69"/>
      <c r="CBN7" s="69"/>
      <c r="CBO7" s="69"/>
      <c r="CBP7" s="69"/>
      <c r="CBQ7" s="69"/>
      <c r="CBR7" s="69"/>
      <c r="CBS7" s="69"/>
      <c r="CBT7" s="69"/>
      <c r="CBU7" s="69"/>
      <c r="CBV7" s="69"/>
      <c r="CBW7" s="69"/>
      <c r="CBX7" s="69"/>
      <c r="CBY7" s="69"/>
      <c r="CBZ7" s="69"/>
      <c r="CCA7" s="69"/>
      <c r="CCB7" s="69"/>
      <c r="CCC7" s="69"/>
      <c r="CCD7" s="69"/>
      <c r="CCE7" s="69"/>
      <c r="CCF7" s="69"/>
      <c r="CCG7" s="69"/>
      <c r="CCH7" s="69"/>
      <c r="CCI7" s="69"/>
      <c r="CCJ7" s="69"/>
      <c r="CCK7" s="69"/>
      <c r="CCL7" s="69"/>
      <c r="CCM7" s="69"/>
      <c r="CCN7" s="69"/>
      <c r="CCO7" s="69"/>
      <c r="CCP7" s="69"/>
      <c r="CCQ7" s="69"/>
      <c r="CCR7" s="69"/>
      <c r="CCS7" s="69"/>
      <c r="CCT7" s="69"/>
      <c r="CCU7" s="69"/>
      <c r="CCV7" s="69"/>
      <c r="CCW7" s="69"/>
      <c r="CCX7" s="69"/>
      <c r="CCY7" s="69"/>
      <c r="CCZ7" s="69"/>
      <c r="CDA7" s="69"/>
      <c r="CDB7" s="69"/>
      <c r="CDC7" s="69"/>
      <c r="CDD7" s="69"/>
      <c r="CDE7" s="69"/>
      <c r="CDF7" s="69"/>
      <c r="CDG7" s="69"/>
      <c r="CDH7" s="69"/>
      <c r="CDI7" s="69"/>
      <c r="CDJ7" s="69"/>
      <c r="CDK7" s="69"/>
      <c r="CDL7" s="69"/>
      <c r="CDM7" s="69"/>
      <c r="CDN7" s="69"/>
      <c r="CDO7" s="69"/>
      <c r="CDP7" s="69"/>
      <c r="CDQ7" s="69"/>
      <c r="CDR7" s="69"/>
      <c r="CDS7" s="69"/>
      <c r="CDT7" s="69"/>
      <c r="CDU7" s="69"/>
      <c r="CDV7" s="69"/>
      <c r="CDW7" s="69"/>
      <c r="CDX7" s="69"/>
      <c r="CDY7" s="69"/>
      <c r="CDZ7" s="69"/>
      <c r="CEA7" s="69"/>
      <c r="CEB7" s="69"/>
      <c r="CEC7" s="69"/>
      <c r="CED7" s="69"/>
      <c r="CEE7" s="69"/>
      <c r="CEF7" s="69"/>
      <c r="CEG7" s="69"/>
      <c r="CEH7" s="69"/>
      <c r="CEI7" s="69"/>
      <c r="CEJ7" s="69"/>
      <c r="CEK7" s="69"/>
      <c r="CEL7" s="69"/>
      <c r="CEM7" s="69"/>
      <c r="CEN7" s="69"/>
      <c r="CEO7" s="69"/>
      <c r="CEP7" s="69"/>
      <c r="CEQ7" s="69"/>
      <c r="CER7" s="69"/>
      <c r="CES7" s="69"/>
      <c r="CET7" s="69"/>
      <c r="CEU7" s="69"/>
      <c r="CEV7" s="69"/>
      <c r="CEW7" s="69"/>
      <c r="CEX7" s="69"/>
      <c r="CEY7" s="69"/>
      <c r="CEZ7" s="69"/>
      <c r="CFA7" s="69"/>
      <c r="CFB7" s="69"/>
      <c r="CFC7" s="69"/>
      <c r="CFD7" s="69"/>
      <c r="CFE7" s="69"/>
      <c r="CFF7" s="69"/>
      <c r="CFG7" s="69"/>
      <c r="CFH7" s="69"/>
      <c r="CFI7" s="69"/>
      <c r="CFJ7" s="69"/>
      <c r="CFK7" s="69"/>
      <c r="CFL7" s="69"/>
      <c r="CFM7" s="69"/>
      <c r="CFN7" s="69"/>
      <c r="CFO7" s="69"/>
      <c r="CFP7" s="69"/>
      <c r="CFQ7" s="69"/>
      <c r="CFR7" s="69"/>
      <c r="CFS7" s="69"/>
      <c r="CFT7" s="69"/>
      <c r="CFU7" s="69"/>
      <c r="CFV7" s="69"/>
      <c r="CFW7" s="69"/>
      <c r="CFX7" s="69"/>
      <c r="CFY7" s="69"/>
      <c r="CFZ7" s="69"/>
      <c r="CGA7" s="69"/>
      <c r="CGB7" s="69"/>
      <c r="CGC7" s="69"/>
      <c r="CGD7" s="69"/>
      <c r="CGE7" s="69"/>
      <c r="CGF7" s="69"/>
      <c r="CGG7" s="69"/>
      <c r="CGH7" s="69"/>
      <c r="CGI7" s="69"/>
      <c r="CGJ7" s="69"/>
      <c r="CGK7" s="69"/>
      <c r="CGL7" s="69"/>
      <c r="CGM7" s="69"/>
      <c r="CGN7" s="69"/>
      <c r="CGO7" s="69"/>
      <c r="CGP7" s="69"/>
      <c r="CGQ7" s="69"/>
      <c r="CGR7" s="69"/>
      <c r="CGS7" s="69"/>
      <c r="CGT7" s="69"/>
      <c r="CGU7" s="69"/>
      <c r="CGV7" s="69"/>
      <c r="CGW7" s="69"/>
      <c r="CGX7" s="69"/>
      <c r="CGY7" s="69"/>
      <c r="CGZ7" s="69"/>
      <c r="CHA7" s="69"/>
      <c r="CHB7" s="69"/>
      <c r="CHC7" s="69"/>
      <c r="CHD7" s="69"/>
      <c r="CHE7" s="69"/>
      <c r="CHF7" s="69"/>
      <c r="CHG7" s="69"/>
      <c r="CHH7" s="69"/>
      <c r="CHI7" s="69"/>
      <c r="CHJ7" s="69"/>
      <c r="CHK7" s="69"/>
      <c r="CHL7" s="69"/>
      <c r="CHM7" s="69"/>
      <c r="CHN7" s="69"/>
      <c r="CHO7" s="69"/>
      <c r="CHP7" s="69"/>
      <c r="CHQ7" s="69"/>
      <c r="CHR7" s="69"/>
      <c r="CHS7" s="69"/>
      <c r="CHT7" s="69"/>
      <c r="CHU7" s="69"/>
      <c r="CHV7" s="69"/>
      <c r="CHW7" s="69"/>
      <c r="CHX7" s="69"/>
      <c r="CHY7" s="69"/>
      <c r="CHZ7" s="69"/>
      <c r="CIA7" s="69"/>
      <c r="CIB7" s="69"/>
      <c r="CIC7" s="69"/>
      <c r="CID7" s="69"/>
      <c r="CIE7" s="69"/>
      <c r="CIF7" s="69"/>
      <c r="CIG7" s="69"/>
      <c r="CIH7" s="69"/>
      <c r="CII7" s="69"/>
      <c r="CIJ7" s="69"/>
      <c r="CIK7" s="69"/>
      <c r="CIL7" s="69"/>
      <c r="CIM7" s="69"/>
      <c r="CIN7" s="69"/>
      <c r="CIO7" s="69"/>
      <c r="CIP7" s="69"/>
      <c r="CIQ7" s="69"/>
      <c r="CIR7" s="69"/>
      <c r="CIS7" s="69"/>
      <c r="CIT7" s="69"/>
      <c r="CIU7" s="69"/>
      <c r="CIV7" s="69"/>
      <c r="CIW7" s="69"/>
      <c r="CIX7" s="69"/>
      <c r="CIY7" s="69"/>
      <c r="CIZ7" s="69"/>
      <c r="CJA7" s="69"/>
      <c r="CJB7" s="69"/>
      <c r="CJC7" s="69"/>
      <c r="CJD7" s="69"/>
      <c r="CJE7" s="69"/>
      <c r="CJF7" s="69"/>
      <c r="CJG7" s="69"/>
      <c r="CJH7" s="69"/>
      <c r="CJI7" s="69"/>
      <c r="CJJ7" s="69"/>
      <c r="CJK7" s="69"/>
      <c r="CJL7" s="69"/>
      <c r="CJM7" s="69"/>
      <c r="CJN7" s="69"/>
      <c r="CJO7" s="69"/>
      <c r="CJP7" s="69"/>
      <c r="CJQ7" s="69"/>
      <c r="CJR7" s="69"/>
      <c r="CJS7" s="69"/>
      <c r="CJT7" s="69"/>
      <c r="CJU7" s="69"/>
      <c r="CJV7" s="69"/>
      <c r="CJW7" s="69"/>
      <c r="CJX7" s="69"/>
      <c r="CJY7" s="69"/>
      <c r="CJZ7" s="69"/>
      <c r="CKA7" s="69"/>
      <c r="CKB7" s="69"/>
      <c r="CKC7" s="69"/>
      <c r="CKD7" s="69"/>
      <c r="CKE7" s="69"/>
      <c r="CKF7" s="69"/>
      <c r="CKG7" s="69"/>
      <c r="CKH7" s="69"/>
      <c r="CKI7" s="69"/>
      <c r="CKJ7" s="69"/>
      <c r="CKK7" s="69"/>
      <c r="CKL7" s="69"/>
      <c r="CKM7" s="69"/>
      <c r="CKN7" s="69"/>
      <c r="CKO7" s="69"/>
      <c r="CKP7" s="69"/>
      <c r="CKQ7" s="69"/>
      <c r="CKR7" s="69"/>
      <c r="CKS7" s="69"/>
      <c r="CKT7" s="69"/>
      <c r="CKU7" s="69"/>
      <c r="CKV7" s="69"/>
      <c r="CKW7" s="69"/>
      <c r="CKX7" s="69"/>
      <c r="CKY7" s="69"/>
      <c r="CKZ7" s="69"/>
      <c r="CLA7" s="69"/>
      <c r="CLB7" s="69"/>
      <c r="CLC7" s="69"/>
      <c r="CLD7" s="69"/>
      <c r="CLE7" s="69"/>
      <c r="CLF7" s="69"/>
      <c r="CLG7" s="69"/>
      <c r="CLH7" s="69"/>
      <c r="CLI7" s="69"/>
      <c r="CLJ7" s="69"/>
      <c r="CLK7" s="69"/>
      <c r="CLL7" s="69"/>
      <c r="CLM7" s="69"/>
      <c r="CLN7" s="69"/>
      <c r="CLO7" s="69"/>
      <c r="CLP7" s="69"/>
      <c r="CLQ7" s="69"/>
      <c r="CLR7" s="69"/>
      <c r="CLS7" s="69"/>
      <c r="CLT7" s="69"/>
      <c r="CLU7" s="69"/>
      <c r="CLV7" s="69"/>
      <c r="CLW7" s="69"/>
      <c r="CLX7" s="69"/>
      <c r="CLY7" s="69"/>
      <c r="CLZ7" s="69"/>
      <c r="CMA7" s="69"/>
      <c r="CMB7" s="69"/>
      <c r="CMC7" s="69"/>
      <c r="CMD7" s="69"/>
      <c r="CME7" s="69"/>
      <c r="CMF7" s="69"/>
      <c r="CMG7" s="69"/>
      <c r="CMH7" s="69"/>
      <c r="CMI7" s="69"/>
      <c r="CMJ7" s="69"/>
      <c r="CMK7" s="69"/>
      <c r="CML7" s="69"/>
      <c r="CMM7" s="69"/>
      <c r="CMN7" s="69"/>
      <c r="CMO7" s="69"/>
      <c r="CMP7" s="69"/>
      <c r="CMQ7" s="69"/>
      <c r="CMR7" s="69"/>
      <c r="CMS7" s="69"/>
      <c r="CMT7" s="69"/>
      <c r="CMU7" s="69"/>
      <c r="CMV7" s="69"/>
      <c r="CMW7" s="69"/>
      <c r="CMX7" s="69"/>
      <c r="CMY7" s="69"/>
      <c r="CMZ7" s="69"/>
      <c r="CNA7" s="69"/>
      <c r="CNB7" s="69"/>
      <c r="CNC7" s="69"/>
      <c r="CND7" s="69"/>
      <c r="CNE7" s="69"/>
      <c r="CNF7" s="69"/>
      <c r="CNG7" s="69"/>
      <c r="CNH7" s="69"/>
      <c r="CNI7" s="69"/>
      <c r="CNJ7" s="69"/>
      <c r="CNK7" s="69"/>
      <c r="CNL7" s="69"/>
      <c r="CNM7" s="69"/>
      <c r="CNN7" s="69"/>
      <c r="CNO7" s="69"/>
      <c r="CNP7" s="69"/>
      <c r="CNQ7" s="69"/>
      <c r="CNR7" s="69"/>
      <c r="CNS7" s="69"/>
      <c r="CNT7" s="69"/>
      <c r="CNU7" s="69"/>
      <c r="CNV7" s="69"/>
      <c r="CNW7" s="69"/>
      <c r="CNX7" s="69"/>
      <c r="CNY7" s="69"/>
      <c r="CNZ7" s="69"/>
      <c r="COA7" s="69"/>
      <c r="COB7" s="69"/>
      <c r="COC7" s="69"/>
      <c r="COD7" s="69"/>
      <c r="COE7" s="69"/>
      <c r="COF7" s="69"/>
      <c r="COG7" s="69"/>
      <c r="COH7" s="69"/>
      <c r="COI7" s="69"/>
      <c r="COJ7" s="69"/>
      <c r="COK7" s="69"/>
      <c r="COL7" s="69"/>
      <c r="COM7" s="69"/>
      <c r="CON7" s="69"/>
      <c r="COO7" s="69"/>
      <c r="COP7" s="69"/>
      <c r="COQ7" s="69"/>
      <c r="COR7" s="69"/>
      <c r="COS7" s="69"/>
      <c r="COT7" s="69"/>
      <c r="COU7" s="69"/>
      <c r="COV7" s="69"/>
      <c r="COW7" s="69"/>
      <c r="COX7" s="69"/>
      <c r="COY7" s="69"/>
      <c r="COZ7" s="69"/>
      <c r="CPA7" s="69"/>
      <c r="CPB7" s="69"/>
      <c r="CPC7" s="69"/>
      <c r="CPD7" s="69"/>
      <c r="CPE7" s="69"/>
      <c r="CPF7" s="69"/>
      <c r="CPG7" s="69"/>
      <c r="CPH7" s="69"/>
      <c r="CPI7" s="69"/>
      <c r="CPJ7" s="69"/>
      <c r="CPK7" s="69"/>
      <c r="CPL7" s="69"/>
      <c r="CPM7" s="69"/>
      <c r="CPN7" s="69"/>
      <c r="CPO7" s="69"/>
      <c r="CPP7" s="69"/>
      <c r="CPQ7" s="69"/>
      <c r="CPR7" s="69"/>
      <c r="CPS7" s="69"/>
      <c r="CPT7" s="69"/>
      <c r="CPU7" s="69"/>
      <c r="CPV7" s="69"/>
      <c r="CPW7" s="69"/>
      <c r="CPX7" s="69"/>
      <c r="CPY7" s="69"/>
      <c r="CPZ7" s="69"/>
      <c r="CQA7" s="69"/>
      <c r="CQB7" s="69"/>
      <c r="CQC7" s="69"/>
      <c r="CQD7" s="69"/>
      <c r="CQE7" s="69"/>
      <c r="CQF7" s="69"/>
      <c r="CQG7" s="69"/>
      <c r="CQH7" s="69"/>
      <c r="CQI7" s="69"/>
      <c r="CQJ7" s="69"/>
      <c r="CQK7" s="69"/>
      <c r="CQL7" s="69"/>
      <c r="CQM7" s="69"/>
      <c r="CQN7" s="69"/>
      <c r="CQO7" s="69"/>
      <c r="CQP7" s="69"/>
      <c r="CQQ7" s="69"/>
      <c r="CQR7" s="69"/>
      <c r="CQS7" s="69"/>
      <c r="CQT7" s="69"/>
      <c r="CQU7" s="69"/>
      <c r="CQV7" s="69"/>
      <c r="CQW7" s="69"/>
      <c r="CQX7" s="69"/>
      <c r="CQY7" s="69"/>
      <c r="CQZ7" s="69"/>
      <c r="CRA7" s="69"/>
      <c r="CRB7" s="69"/>
      <c r="CRC7" s="69"/>
      <c r="CRD7" s="69"/>
      <c r="CRE7" s="69"/>
      <c r="CRF7" s="69"/>
      <c r="CRG7" s="69"/>
      <c r="CRH7" s="69"/>
      <c r="CRI7" s="69"/>
      <c r="CRJ7" s="69"/>
      <c r="CRK7" s="69"/>
      <c r="CRL7" s="69"/>
      <c r="CRM7" s="69"/>
      <c r="CRN7" s="69"/>
      <c r="CRO7" s="69"/>
      <c r="CRP7" s="69"/>
      <c r="CRQ7" s="69"/>
      <c r="CRR7" s="69"/>
      <c r="CRS7" s="69"/>
      <c r="CRT7" s="69"/>
      <c r="CRU7" s="69"/>
      <c r="CRV7" s="69"/>
      <c r="CRW7" s="69"/>
      <c r="CRX7" s="69"/>
      <c r="CRY7" s="69"/>
      <c r="CRZ7" s="69"/>
      <c r="CSA7" s="69"/>
      <c r="CSB7" s="69"/>
      <c r="CSC7" s="69"/>
      <c r="CSD7" s="69"/>
      <c r="CSE7" s="69"/>
      <c r="CSF7" s="69"/>
      <c r="CSG7" s="69"/>
      <c r="CSH7" s="69"/>
      <c r="CSI7" s="69"/>
      <c r="CSJ7" s="69"/>
      <c r="CSK7" s="69"/>
      <c r="CSL7" s="69"/>
      <c r="CSM7" s="69"/>
      <c r="CSN7" s="69"/>
      <c r="CSO7" s="69"/>
      <c r="CSP7" s="69"/>
      <c r="CSQ7" s="69"/>
      <c r="CSR7" s="69"/>
      <c r="CSS7" s="69"/>
      <c r="CST7" s="69"/>
      <c r="CSU7" s="69"/>
      <c r="CSV7" s="69"/>
      <c r="CSW7" s="69"/>
      <c r="CSX7" s="69"/>
      <c r="CSY7" s="69"/>
      <c r="CSZ7" s="69"/>
      <c r="CTA7" s="69"/>
      <c r="CTB7" s="69"/>
      <c r="CTC7" s="69"/>
      <c r="CTD7" s="69"/>
      <c r="CTE7" s="69"/>
      <c r="CTF7" s="69"/>
      <c r="CTG7" s="69"/>
      <c r="CTH7" s="69"/>
      <c r="CTI7" s="69"/>
      <c r="CTJ7" s="69"/>
      <c r="CTK7" s="69"/>
      <c r="CTL7" s="69"/>
      <c r="CTM7" s="69"/>
      <c r="CTN7" s="69"/>
      <c r="CTO7" s="69"/>
      <c r="CTP7" s="69"/>
      <c r="CTQ7" s="69"/>
      <c r="CTR7" s="69"/>
      <c r="CTS7" s="69"/>
      <c r="CTT7" s="69"/>
      <c r="CTU7" s="69"/>
      <c r="CTV7" s="69"/>
      <c r="CTW7" s="69"/>
      <c r="CTX7" s="69"/>
      <c r="CTY7" s="69"/>
      <c r="CTZ7" s="69"/>
      <c r="CUA7" s="69"/>
      <c r="CUB7" s="69"/>
      <c r="CUC7" s="69"/>
      <c r="CUD7" s="69"/>
      <c r="CUE7" s="69"/>
      <c r="CUF7" s="69"/>
      <c r="CUG7" s="69"/>
      <c r="CUH7" s="69"/>
      <c r="CUI7" s="69"/>
      <c r="CUJ7" s="69"/>
      <c r="CUK7" s="69"/>
      <c r="CUL7" s="69"/>
      <c r="CUM7" s="69"/>
      <c r="CUN7" s="69"/>
      <c r="CUO7" s="69"/>
      <c r="CUP7" s="69"/>
      <c r="CUQ7" s="69"/>
      <c r="CUR7" s="69"/>
      <c r="CUS7" s="69"/>
      <c r="CUT7" s="69"/>
      <c r="CUU7" s="69"/>
      <c r="CUV7" s="69"/>
      <c r="CUW7" s="69"/>
      <c r="CUX7" s="69"/>
      <c r="CUY7" s="69"/>
      <c r="CUZ7" s="69"/>
      <c r="CVA7" s="69"/>
      <c r="CVB7" s="69"/>
      <c r="CVC7" s="69"/>
      <c r="CVD7" s="69"/>
      <c r="CVE7" s="69"/>
      <c r="CVF7" s="69"/>
      <c r="CVG7" s="69"/>
      <c r="CVH7" s="69"/>
      <c r="CVI7" s="69"/>
      <c r="CVJ7" s="69"/>
      <c r="CVK7" s="69"/>
      <c r="CVL7" s="69"/>
      <c r="CVM7" s="69"/>
      <c r="CVN7" s="69"/>
      <c r="CVO7" s="69"/>
      <c r="CVP7" s="69"/>
      <c r="CVQ7" s="69"/>
      <c r="CVR7" s="69"/>
      <c r="CVS7" s="69"/>
      <c r="CVT7" s="69"/>
      <c r="CVU7" s="69"/>
      <c r="CVV7" s="69"/>
      <c r="CVW7" s="69"/>
      <c r="CVX7" s="69"/>
      <c r="CVY7" s="69"/>
      <c r="CVZ7" s="69"/>
      <c r="CWA7" s="69"/>
      <c r="CWB7" s="69"/>
      <c r="CWC7" s="69"/>
      <c r="CWD7" s="69"/>
      <c r="CWE7" s="69"/>
      <c r="CWF7" s="69"/>
      <c r="CWG7" s="69"/>
      <c r="CWH7" s="69"/>
      <c r="CWI7" s="69"/>
      <c r="CWJ7" s="69"/>
      <c r="CWK7" s="69"/>
      <c r="CWL7" s="69"/>
      <c r="CWM7" s="69"/>
      <c r="CWN7" s="69"/>
      <c r="CWO7" s="69"/>
      <c r="CWP7" s="69"/>
      <c r="CWQ7" s="69"/>
      <c r="CWR7" s="69"/>
      <c r="CWS7" s="69"/>
      <c r="CWT7" s="69"/>
      <c r="CWU7" s="69"/>
      <c r="CWV7" s="69"/>
      <c r="CWW7" s="69"/>
      <c r="CWX7" s="69"/>
      <c r="CWY7" s="69"/>
      <c r="CWZ7" s="69"/>
      <c r="CXA7" s="69"/>
      <c r="CXB7" s="69"/>
      <c r="CXC7" s="69"/>
      <c r="CXD7" s="69"/>
      <c r="CXE7" s="69"/>
      <c r="CXF7" s="69"/>
      <c r="CXG7" s="69"/>
      <c r="CXH7" s="69"/>
      <c r="CXI7" s="69"/>
      <c r="CXJ7" s="69"/>
      <c r="CXK7" s="69"/>
      <c r="CXL7" s="69"/>
      <c r="CXM7" s="69"/>
      <c r="CXN7" s="69"/>
      <c r="CXO7" s="69"/>
      <c r="CXP7" s="69"/>
      <c r="CXQ7" s="69"/>
      <c r="CXR7" s="69"/>
      <c r="CXS7" s="69"/>
      <c r="CXT7" s="69"/>
      <c r="CXU7" s="69"/>
      <c r="CXV7" s="69"/>
      <c r="CXW7" s="69"/>
      <c r="CXX7" s="69"/>
      <c r="CXY7" s="69"/>
      <c r="CXZ7" s="69"/>
      <c r="CYA7" s="69"/>
      <c r="CYB7" s="69"/>
      <c r="CYC7" s="69"/>
      <c r="CYD7" s="69"/>
      <c r="CYE7" s="69"/>
      <c r="CYF7" s="69"/>
      <c r="CYG7" s="69"/>
      <c r="CYH7" s="69"/>
      <c r="CYI7" s="69"/>
      <c r="CYJ7" s="69"/>
      <c r="CYK7" s="69"/>
      <c r="CYL7" s="69"/>
      <c r="CYM7" s="69"/>
      <c r="CYN7" s="69"/>
      <c r="CYO7" s="69"/>
      <c r="CYP7" s="69"/>
      <c r="CYQ7" s="69"/>
      <c r="CYR7" s="69"/>
      <c r="CYS7" s="69"/>
      <c r="CYT7" s="69"/>
      <c r="CYU7" s="69"/>
      <c r="CYV7" s="69"/>
      <c r="CYW7" s="69"/>
      <c r="CYX7" s="69"/>
      <c r="CYY7" s="69"/>
      <c r="CYZ7" s="69"/>
      <c r="CZA7" s="69"/>
      <c r="CZB7" s="69"/>
      <c r="CZC7" s="69"/>
      <c r="CZD7" s="69"/>
      <c r="CZE7" s="69"/>
      <c r="CZF7" s="69"/>
      <c r="CZG7" s="69"/>
      <c r="CZH7" s="69"/>
      <c r="CZI7" s="69"/>
      <c r="CZJ7" s="69"/>
      <c r="CZK7" s="69"/>
      <c r="CZL7" s="69"/>
      <c r="CZM7" s="69"/>
      <c r="CZN7" s="69"/>
      <c r="CZO7" s="69"/>
      <c r="CZP7" s="69"/>
      <c r="CZQ7" s="69"/>
      <c r="CZR7" s="69"/>
      <c r="CZS7" s="69"/>
      <c r="CZT7" s="69"/>
      <c r="CZU7" s="69"/>
      <c r="CZV7" s="69"/>
      <c r="CZW7" s="69"/>
      <c r="CZX7" s="69"/>
      <c r="CZY7" s="69"/>
      <c r="CZZ7" s="69"/>
      <c r="DAA7" s="69"/>
      <c r="DAB7" s="69"/>
      <c r="DAC7" s="69"/>
      <c r="DAD7" s="69"/>
      <c r="DAE7" s="69"/>
      <c r="DAF7" s="69"/>
      <c r="DAG7" s="69"/>
      <c r="DAH7" s="69"/>
      <c r="DAI7" s="69"/>
      <c r="DAJ7" s="69"/>
      <c r="DAK7" s="69"/>
      <c r="DAL7" s="69"/>
      <c r="DAM7" s="69"/>
      <c r="DAN7" s="69"/>
      <c r="DAO7" s="69"/>
      <c r="DAP7" s="69"/>
      <c r="DAQ7" s="69"/>
      <c r="DAR7" s="69"/>
      <c r="DAS7" s="69"/>
      <c r="DAT7" s="69"/>
      <c r="DAU7" s="69"/>
      <c r="DAV7" s="69"/>
      <c r="DAW7" s="69"/>
      <c r="DAX7" s="69"/>
      <c r="DAY7" s="69"/>
      <c r="DAZ7" s="69"/>
      <c r="DBA7" s="69"/>
      <c r="DBB7" s="69"/>
      <c r="DBC7" s="69"/>
      <c r="DBD7" s="69"/>
      <c r="DBE7" s="69"/>
      <c r="DBF7" s="69"/>
      <c r="DBG7" s="69"/>
      <c r="DBH7" s="69"/>
      <c r="DBI7" s="69"/>
      <c r="DBJ7" s="69"/>
      <c r="DBK7" s="69"/>
      <c r="DBL7" s="69"/>
      <c r="DBM7" s="69"/>
      <c r="DBN7" s="69"/>
      <c r="DBO7" s="69"/>
      <c r="DBP7" s="69"/>
      <c r="DBQ7" s="69"/>
      <c r="DBR7" s="69"/>
      <c r="DBS7" s="69"/>
      <c r="DBT7" s="69"/>
      <c r="DBU7" s="69"/>
      <c r="DBV7" s="69"/>
      <c r="DBW7" s="69"/>
      <c r="DBX7" s="69"/>
      <c r="DBY7" s="69"/>
      <c r="DBZ7" s="69"/>
      <c r="DCA7" s="69"/>
      <c r="DCB7" s="69"/>
      <c r="DCC7" s="69"/>
      <c r="DCD7" s="69"/>
      <c r="DCE7" s="69"/>
      <c r="DCF7" s="69"/>
      <c r="DCG7" s="69"/>
      <c r="DCH7" s="69"/>
      <c r="DCI7" s="69"/>
      <c r="DCJ7" s="69"/>
      <c r="DCK7" s="69"/>
      <c r="DCL7" s="69"/>
      <c r="DCM7" s="69"/>
      <c r="DCN7" s="69"/>
      <c r="DCO7" s="69"/>
      <c r="DCP7" s="69"/>
      <c r="DCQ7" s="69"/>
      <c r="DCR7" s="69"/>
      <c r="DCS7" s="69"/>
      <c r="DCT7" s="69"/>
      <c r="DCU7" s="69"/>
      <c r="DCV7" s="69"/>
      <c r="DCW7" s="69"/>
      <c r="DCX7" s="69"/>
      <c r="DCY7" s="69"/>
      <c r="DCZ7" s="69"/>
      <c r="DDA7" s="69"/>
      <c r="DDB7" s="69"/>
      <c r="DDC7" s="69"/>
      <c r="DDD7" s="69"/>
      <c r="DDE7" s="69"/>
      <c r="DDF7" s="69"/>
      <c r="DDG7" s="69"/>
      <c r="DDH7" s="69"/>
      <c r="DDI7" s="69"/>
      <c r="DDJ7" s="69"/>
      <c r="DDK7" s="69"/>
      <c r="DDL7" s="69"/>
      <c r="DDM7" s="69"/>
      <c r="DDN7" s="69"/>
      <c r="DDO7" s="69"/>
      <c r="DDP7" s="69"/>
      <c r="DDQ7" s="69"/>
      <c r="DDR7" s="69"/>
      <c r="DDS7" s="69"/>
      <c r="DDT7" s="69"/>
      <c r="DDU7" s="69"/>
      <c r="DDV7" s="69"/>
      <c r="DDW7" s="69"/>
      <c r="DDX7" s="69"/>
      <c r="DDY7" s="69"/>
      <c r="DDZ7" s="69"/>
      <c r="DEA7" s="69"/>
      <c r="DEB7" s="69"/>
      <c r="DEC7" s="69"/>
      <c r="DED7" s="69"/>
      <c r="DEE7" s="69"/>
      <c r="DEF7" s="69"/>
      <c r="DEG7" s="69"/>
      <c r="DEH7" s="69"/>
      <c r="DEI7" s="69"/>
      <c r="DEJ7" s="69"/>
      <c r="DEK7" s="69"/>
      <c r="DEL7" s="69"/>
      <c r="DEM7" s="69"/>
      <c r="DEN7" s="69"/>
      <c r="DEO7" s="69"/>
      <c r="DEP7" s="69"/>
      <c r="DEQ7" s="69"/>
      <c r="DER7" s="69"/>
      <c r="DES7" s="69"/>
      <c r="DET7" s="69"/>
      <c r="DEU7" s="69"/>
      <c r="DEV7" s="69"/>
      <c r="DEW7" s="69"/>
      <c r="DEX7" s="69"/>
      <c r="DEY7" s="69"/>
      <c r="DEZ7" s="69"/>
      <c r="DFA7" s="69"/>
      <c r="DFB7" s="69"/>
      <c r="DFC7" s="69"/>
      <c r="DFD7" s="69"/>
      <c r="DFE7" s="69"/>
      <c r="DFF7" s="69"/>
      <c r="DFG7" s="69"/>
      <c r="DFH7" s="69"/>
      <c r="DFI7" s="69"/>
      <c r="DFJ7" s="69"/>
      <c r="DFK7" s="69"/>
      <c r="DFL7" s="69"/>
      <c r="DFM7" s="69"/>
      <c r="DFN7" s="69"/>
      <c r="DFO7" s="69"/>
      <c r="DFP7" s="69"/>
      <c r="DFQ7" s="69"/>
      <c r="DFR7" s="69"/>
      <c r="DFS7" s="69"/>
      <c r="DFT7" s="69"/>
      <c r="DFU7" s="69"/>
      <c r="DFV7" s="69"/>
      <c r="DFW7" s="69"/>
      <c r="DFX7" s="69"/>
      <c r="DFY7" s="69"/>
      <c r="DFZ7" s="69"/>
      <c r="DGA7" s="69"/>
      <c r="DGB7" s="69"/>
      <c r="DGC7" s="69"/>
      <c r="DGD7" s="69"/>
      <c r="DGE7" s="69"/>
      <c r="DGF7" s="69"/>
      <c r="DGG7" s="69"/>
      <c r="DGH7" s="69"/>
      <c r="DGI7" s="69"/>
      <c r="DGJ7" s="69"/>
      <c r="DGK7" s="69"/>
      <c r="DGL7" s="69"/>
      <c r="DGM7" s="69"/>
      <c r="DGN7" s="69"/>
      <c r="DGO7" s="69"/>
      <c r="DGP7" s="69"/>
      <c r="DGQ7" s="69"/>
      <c r="DGR7" s="69"/>
      <c r="DGS7" s="69"/>
      <c r="DGT7" s="69"/>
      <c r="DGU7" s="69"/>
      <c r="DGV7" s="69"/>
      <c r="DGW7" s="69"/>
      <c r="DGX7" s="69"/>
      <c r="DGY7" s="69"/>
      <c r="DGZ7" s="69"/>
      <c r="DHA7" s="69"/>
      <c r="DHB7" s="69"/>
      <c r="DHC7" s="69"/>
      <c r="DHD7" s="69"/>
      <c r="DHE7" s="69"/>
      <c r="DHF7" s="69"/>
      <c r="DHG7" s="69"/>
      <c r="DHH7" s="69"/>
      <c r="DHI7" s="69"/>
      <c r="DHJ7" s="69"/>
      <c r="DHK7" s="69"/>
      <c r="DHL7" s="69"/>
      <c r="DHM7" s="69"/>
      <c r="DHN7" s="69"/>
      <c r="DHO7" s="69"/>
      <c r="DHP7" s="69"/>
      <c r="DHQ7" s="69"/>
      <c r="DHR7" s="69"/>
      <c r="DHS7" s="69"/>
      <c r="DHT7" s="69"/>
      <c r="DHU7" s="69"/>
      <c r="DHV7" s="69"/>
      <c r="DHW7" s="69"/>
      <c r="DHX7" s="69"/>
      <c r="DHY7" s="69"/>
      <c r="DHZ7" s="69"/>
      <c r="DIA7" s="69"/>
      <c r="DIB7" s="69"/>
      <c r="DIC7" s="69"/>
      <c r="DID7" s="69"/>
      <c r="DIE7" s="69"/>
      <c r="DIF7" s="69"/>
      <c r="DIG7" s="69"/>
      <c r="DIH7" s="69"/>
      <c r="DII7" s="69"/>
      <c r="DIJ7" s="69"/>
      <c r="DIK7" s="69"/>
      <c r="DIL7" s="69"/>
      <c r="DIM7" s="69"/>
      <c r="DIN7" s="69"/>
      <c r="DIO7" s="69"/>
      <c r="DIP7" s="69"/>
      <c r="DIQ7" s="69"/>
      <c r="DIR7" s="69"/>
      <c r="DIS7" s="69"/>
      <c r="DIT7" s="69"/>
      <c r="DIU7" s="69"/>
      <c r="DIV7" s="69"/>
      <c r="DIW7" s="69"/>
      <c r="DIX7" s="69"/>
      <c r="DIY7" s="69"/>
      <c r="DIZ7" s="69"/>
      <c r="DJA7" s="69"/>
      <c r="DJB7" s="69"/>
      <c r="DJC7" s="69"/>
      <c r="DJD7" s="69"/>
      <c r="DJE7" s="69"/>
      <c r="DJF7" s="69"/>
      <c r="DJG7" s="69"/>
      <c r="DJH7" s="69"/>
      <c r="DJI7" s="69"/>
      <c r="DJJ7" s="69"/>
      <c r="DJK7" s="69"/>
      <c r="DJL7" s="69"/>
      <c r="DJM7" s="69"/>
      <c r="DJN7" s="69"/>
      <c r="DJO7" s="69"/>
      <c r="DJP7" s="69"/>
      <c r="DJQ7" s="69"/>
      <c r="DJR7" s="69"/>
      <c r="DJS7" s="69"/>
      <c r="DJT7" s="69"/>
      <c r="DJU7" s="69"/>
      <c r="DJV7" s="69"/>
      <c r="DJW7" s="69"/>
      <c r="DJX7" s="69"/>
      <c r="DJY7" s="69"/>
      <c r="DJZ7" s="69"/>
      <c r="DKA7" s="69"/>
      <c r="DKB7" s="69"/>
      <c r="DKC7" s="69"/>
      <c r="DKD7" s="69"/>
      <c r="DKE7" s="69"/>
      <c r="DKF7" s="69"/>
      <c r="DKG7" s="69"/>
      <c r="DKH7" s="69"/>
      <c r="DKI7" s="69"/>
      <c r="DKJ7" s="69"/>
      <c r="DKK7" s="69"/>
      <c r="DKL7" s="69"/>
      <c r="DKM7" s="69"/>
      <c r="DKN7" s="69"/>
      <c r="DKO7" s="69"/>
      <c r="DKP7" s="69"/>
      <c r="DKQ7" s="69"/>
      <c r="DKR7" s="69"/>
      <c r="DKS7" s="69"/>
      <c r="DKT7" s="69"/>
      <c r="DKU7" s="69"/>
      <c r="DKV7" s="69"/>
      <c r="DKW7" s="69"/>
      <c r="DKX7" s="69"/>
      <c r="DKY7" s="69"/>
      <c r="DKZ7" s="69"/>
      <c r="DLA7" s="69"/>
      <c r="DLB7" s="69"/>
      <c r="DLC7" s="69"/>
      <c r="DLD7" s="69"/>
      <c r="DLE7" s="69"/>
      <c r="DLF7" s="69"/>
      <c r="DLG7" s="69"/>
      <c r="DLH7" s="69"/>
      <c r="DLI7" s="69"/>
      <c r="DLJ7" s="69"/>
      <c r="DLK7" s="69"/>
      <c r="DLL7" s="69"/>
      <c r="DLM7" s="69"/>
      <c r="DLN7" s="69"/>
      <c r="DLO7" s="69"/>
      <c r="DLP7" s="69"/>
      <c r="DLQ7" s="69"/>
      <c r="DLR7" s="69"/>
      <c r="DLS7" s="69"/>
      <c r="DLT7" s="69"/>
      <c r="DLU7" s="69"/>
      <c r="DLV7" s="69"/>
      <c r="DLW7" s="69"/>
      <c r="DLX7" s="69"/>
      <c r="DLY7" s="69"/>
      <c r="DLZ7" s="69"/>
      <c r="DMA7" s="69"/>
      <c r="DMB7" s="69"/>
      <c r="DMC7" s="69"/>
      <c r="DMD7" s="69"/>
      <c r="DME7" s="69"/>
      <c r="DMF7" s="69"/>
      <c r="DMG7" s="69"/>
      <c r="DMH7" s="69"/>
      <c r="DMI7" s="69"/>
      <c r="DMJ7" s="69"/>
      <c r="DMK7" s="69"/>
      <c r="DML7" s="69"/>
      <c r="DMM7" s="69"/>
      <c r="DMN7" s="69"/>
      <c r="DMO7" s="69"/>
      <c r="DMP7" s="69"/>
      <c r="DMQ7" s="69"/>
      <c r="DMR7" s="69"/>
      <c r="DMS7" s="69"/>
      <c r="DMT7" s="69"/>
      <c r="DMU7" s="69"/>
      <c r="DMV7" s="69"/>
      <c r="DMW7" s="69"/>
      <c r="DMX7" s="69"/>
      <c r="DMY7" s="69"/>
      <c r="DMZ7" s="69"/>
      <c r="DNA7" s="69"/>
      <c r="DNB7" s="69"/>
      <c r="DNC7" s="69"/>
      <c r="DND7" s="69"/>
      <c r="DNE7" s="69"/>
      <c r="DNF7" s="69"/>
      <c r="DNG7" s="69"/>
      <c r="DNH7" s="69"/>
      <c r="DNI7" s="69"/>
      <c r="DNJ7" s="69"/>
      <c r="DNK7" s="69"/>
      <c r="DNL7" s="69"/>
      <c r="DNM7" s="69"/>
      <c r="DNN7" s="69"/>
      <c r="DNO7" s="69"/>
      <c r="DNP7" s="69"/>
      <c r="DNQ7" s="69"/>
      <c r="DNR7" s="69"/>
      <c r="DNS7" s="69"/>
      <c r="DNT7" s="69"/>
      <c r="DNU7" s="69"/>
      <c r="DNV7" s="69"/>
      <c r="DNW7" s="69"/>
      <c r="DNX7" s="69"/>
      <c r="DNY7" s="69"/>
      <c r="DNZ7" s="69"/>
      <c r="DOA7" s="69"/>
      <c r="DOB7" s="69"/>
      <c r="DOC7" s="69"/>
      <c r="DOD7" s="69"/>
      <c r="DOE7" s="69"/>
      <c r="DOF7" s="69"/>
      <c r="DOG7" s="69"/>
      <c r="DOH7" s="69"/>
      <c r="DOI7" s="69"/>
      <c r="DOJ7" s="69"/>
      <c r="DOK7" s="69"/>
      <c r="DOL7" s="69"/>
      <c r="DOM7" s="69"/>
      <c r="DON7" s="69"/>
      <c r="DOO7" s="69"/>
      <c r="DOP7" s="69"/>
      <c r="DOQ7" s="69"/>
      <c r="DOR7" s="69"/>
      <c r="DOS7" s="69"/>
      <c r="DOT7" s="69"/>
      <c r="DOU7" s="69"/>
      <c r="DOV7" s="69"/>
      <c r="DOW7" s="69"/>
      <c r="DOX7" s="69"/>
      <c r="DOY7" s="69"/>
      <c r="DOZ7" s="69"/>
      <c r="DPA7" s="69"/>
      <c r="DPB7" s="69"/>
      <c r="DPC7" s="69"/>
      <c r="DPD7" s="69"/>
      <c r="DPE7" s="69"/>
      <c r="DPF7" s="69"/>
      <c r="DPG7" s="69"/>
      <c r="DPH7" s="69"/>
      <c r="DPI7" s="69"/>
      <c r="DPJ7" s="69"/>
      <c r="DPK7" s="69"/>
      <c r="DPL7" s="69"/>
      <c r="DPM7" s="69"/>
      <c r="DPN7" s="69"/>
      <c r="DPO7" s="69"/>
      <c r="DPP7" s="69"/>
      <c r="DPQ7" s="69"/>
      <c r="DPR7" s="69"/>
      <c r="DPS7" s="69"/>
      <c r="DPT7" s="69"/>
      <c r="DPU7" s="69"/>
      <c r="DPV7" s="69"/>
      <c r="DPW7" s="69"/>
      <c r="DPX7" s="69"/>
      <c r="DPY7" s="69"/>
      <c r="DPZ7" s="69"/>
      <c r="DQA7" s="69"/>
      <c r="DQB7" s="69"/>
      <c r="DQC7" s="69"/>
      <c r="DQD7" s="69"/>
      <c r="DQE7" s="69"/>
      <c r="DQF7" s="69"/>
      <c r="DQG7" s="69"/>
      <c r="DQH7" s="69"/>
      <c r="DQI7" s="69"/>
      <c r="DQJ7" s="69"/>
      <c r="DQK7" s="69"/>
      <c r="DQL7" s="69"/>
      <c r="DQM7" s="69"/>
      <c r="DQN7" s="69"/>
      <c r="DQO7" s="69"/>
      <c r="DQP7" s="69"/>
      <c r="DQQ7" s="69"/>
      <c r="DQR7" s="69"/>
      <c r="DQS7" s="69"/>
      <c r="DQT7" s="69"/>
      <c r="DQU7" s="69"/>
      <c r="DQV7" s="69"/>
      <c r="DQW7" s="69"/>
      <c r="DQX7" s="69"/>
      <c r="DQY7" s="69"/>
      <c r="DQZ7" s="69"/>
      <c r="DRA7" s="69"/>
      <c r="DRB7" s="69"/>
      <c r="DRC7" s="69"/>
      <c r="DRD7" s="69"/>
      <c r="DRE7" s="69"/>
      <c r="DRF7" s="69"/>
      <c r="DRG7" s="69"/>
      <c r="DRH7" s="69"/>
      <c r="DRI7" s="69"/>
      <c r="DRJ7" s="69"/>
      <c r="DRK7" s="69"/>
      <c r="DRL7" s="69"/>
      <c r="DRM7" s="69"/>
      <c r="DRN7" s="69"/>
      <c r="DRO7" s="69"/>
      <c r="DRP7" s="69"/>
      <c r="DRQ7" s="69"/>
      <c r="DRR7" s="69"/>
      <c r="DRS7" s="69"/>
      <c r="DRT7" s="69"/>
      <c r="DRU7" s="69"/>
      <c r="DRV7" s="69"/>
      <c r="DRW7" s="69"/>
      <c r="DRX7" s="69"/>
      <c r="DRY7" s="69"/>
      <c r="DRZ7" s="69"/>
      <c r="DSA7" s="69"/>
      <c r="DSB7" s="69"/>
      <c r="DSC7" s="69"/>
      <c r="DSD7" s="69"/>
      <c r="DSE7" s="69"/>
      <c r="DSF7" s="69"/>
      <c r="DSG7" s="69"/>
      <c r="DSH7" s="69"/>
      <c r="DSI7" s="69"/>
      <c r="DSJ7" s="69"/>
      <c r="DSK7" s="69"/>
      <c r="DSL7" s="69"/>
      <c r="DSM7" s="69"/>
      <c r="DSN7" s="69"/>
      <c r="DSO7" s="69"/>
      <c r="DSP7" s="69"/>
      <c r="DSQ7" s="69"/>
      <c r="DSR7" s="69"/>
      <c r="DSS7" s="69"/>
      <c r="DST7" s="69"/>
      <c r="DSU7" s="69"/>
      <c r="DSV7" s="69"/>
      <c r="DSW7" s="69"/>
      <c r="DSX7" s="69"/>
      <c r="DSY7" s="69"/>
      <c r="DSZ7" s="69"/>
      <c r="DTA7" s="69"/>
      <c r="DTB7" s="69"/>
      <c r="DTC7" s="69"/>
      <c r="DTD7" s="69"/>
      <c r="DTE7" s="69"/>
      <c r="DTF7" s="69"/>
      <c r="DTG7" s="69"/>
      <c r="DTH7" s="69"/>
      <c r="DTI7" s="69"/>
      <c r="DTJ7" s="69"/>
      <c r="DTK7" s="69"/>
      <c r="DTL7" s="69"/>
      <c r="DTM7" s="69"/>
      <c r="DTN7" s="69"/>
      <c r="DTO7" s="69"/>
      <c r="DTP7" s="69"/>
      <c r="DTQ7" s="69"/>
      <c r="DTR7" s="69"/>
      <c r="DTS7" s="69"/>
      <c r="DTT7" s="69"/>
      <c r="DTU7" s="69"/>
      <c r="DTV7" s="69"/>
      <c r="DTW7" s="69"/>
      <c r="DTX7" s="69"/>
      <c r="DTY7" s="69"/>
      <c r="DTZ7" s="69"/>
      <c r="DUA7" s="69"/>
      <c r="DUB7" s="69"/>
      <c r="DUC7" s="69"/>
      <c r="DUD7" s="69"/>
      <c r="DUE7" s="69"/>
      <c r="DUF7" s="69"/>
      <c r="DUG7" s="69"/>
      <c r="DUH7" s="69"/>
      <c r="DUI7" s="69"/>
      <c r="DUJ7" s="69"/>
      <c r="DUK7" s="69"/>
      <c r="DUL7" s="69"/>
      <c r="DUM7" s="69"/>
      <c r="DUN7" s="69"/>
      <c r="DUO7" s="69"/>
      <c r="DUP7" s="69"/>
      <c r="DUQ7" s="69"/>
      <c r="DUR7" s="69"/>
      <c r="DUS7" s="69"/>
      <c r="DUT7" s="69"/>
      <c r="DUU7" s="69"/>
      <c r="DUV7" s="69"/>
      <c r="DUW7" s="69"/>
      <c r="DUX7" s="69"/>
      <c r="DUY7" s="69"/>
      <c r="DUZ7" s="69"/>
      <c r="DVA7" s="69"/>
      <c r="DVB7" s="69"/>
      <c r="DVC7" s="69"/>
      <c r="DVD7" s="69"/>
      <c r="DVE7" s="69"/>
      <c r="DVF7" s="69"/>
      <c r="DVG7" s="69"/>
      <c r="DVH7" s="69"/>
      <c r="DVI7" s="69"/>
      <c r="DVJ7" s="69"/>
      <c r="DVK7" s="69"/>
      <c r="DVL7" s="69"/>
      <c r="DVM7" s="69"/>
      <c r="DVN7" s="69"/>
      <c r="DVO7" s="69"/>
      <c r="DVP7" s="69"/>
      <c r="DVQ7" s="69"/>
      <c r="DVR7" s="69"/>
      <c r="DVS7" s="69"/>
      <c r="DVT7" s="69"/>
      <c r="DVU7" s="69"/>
      <c r="DVV7" s="69"/>
      <c r="DVW7" s="69"/>
      <c r="DVX7" s="69"/>
      <c r="DVY7" s="69"/>
      <c r="DVZ7" s="69"/>
      <c r="DWA7" s="69"/>
      <c r="DWB7" s="69"/>
      <c r="DWC7" s="69"/>
      <c r="DWD7" s="69"/>
      <c r="DWE7" s="69"/>
      <c r="DWF7" s="69"/>
      <c r="DWG7" s="69"/>
      <c r="DWH7" s="69"/>
      <c r="DWI7" s="69"/>
      <c r="DWJ7" s="69"/>
      <c r="DWK7" s="69"/>
      <c r="DWL7" s="69"/>
      <c r="DWM7" s="69"/>
      <c r="DWN7" s="69"/>
      <c r="DWO7" s="69"/>
      <c r="DWP7" s="69"/>
      <c r="DWQ7" s="69"/>
      <c r="DWR7" s="69"/>
      <c r="DWS7" s="69"/>
      <c r="DWT7" s="69"/>
      <c r="DWU7" s="69"/>
      <c r="DWV7" s="69"/>
      <c r="DWW7" s="69"/>
      <c r="DWX7" s="69"/>
      <c r="DWY7" s="69"/>
      <c r="DWZ7" s="69"/>
      <c r="DXA7" s="69"/>
      <c r="DXB7" s="69"/>
      <c r="DXC7" s="69"/>
      <c r="DXD7" s="69"/>
      <c r="DXE7" s="69"/>
      <c r="DXF7" s="69"/>
      <c r="DXG7" s="69"/>
      <c r="DXH7" s="69"/>
      <c r="DXI7" s="69"/>
      <c r="DXJ7" s="69"/>
      <c r="DXK7" s="69"/>
      <c r="DXL7" s="69"/>
      <c r="DXM7" s="69"/>
      <c r="DXN7" s="69"/>
      <c r="DXO7" s="69"/>
      <c r="DXP7" s="69"/>
      <c r="DXQ7" s="69"/>
      <c r="DXR7" s="69"/>
      <c r="DXS7" s="69"/>
      <c r="DXT7" s="69"/>
      <c r="DXU7" s="69"/>
      <c r="DXV7" s="69"/>
      <c r="DXW7" s="69"/>
      <c r="DXX7" s="69"/>
      <c r="DXY7" s="69"/>
      <c r="DXZ7" s="69"/>
      <c r="DYA7" s="69"/>
      <c r="DYB7" s="69"/>
      <c r="DYC7" s="69"/>
      <c r="DYD7" s="69"/>
      <c r="DYE7" s="69"/>
      <c r="DYF7" s="69"/>
      <c r="DYG7" s="69"/>
      <c r="DYH7" s="69"/>
      <c r="DYI7" s="69"/>
      <c r="DYJ7" s="69"/>
      <c r="DYK7" s="69"/>
      <c r="DYL7" s="69"/>
      <c r="DYM7" s="69"/>
      <c r="DYN7" s="69"/>
      <c r="DYO7" s="69"/>
      <c r="DYP7" s="69"/>
      <c r="DYQ7" s="69"/>
      <c r="DYR7" s="69"/>
      <c r="DYS7" s="69"/>
      <c r="DYT7" s="69"/>
      <c r="DYU7" s="69"/>
      <c r="DYV7" s="69"/>
      <c r="DYW7" s="69"/>
      <c r="DYX7" s="69"/>
      <c r="DYY7" s="69"/>
      <c r="DYZ7" s="69"/>
      <c r="DZA7" s="69"/>
      <c r="DZB7" s="69"/>
      <c r="DZC7" s="69"/>
      <c r="DZD7" s="69"/>
      <c r="DZE7" s="69"/>
      <c r="DZF7" s="69"/>
      <c r="DZG7" s="69"/>
      <c r="DZH7" s="69"/>
      <c r="DZI7" s="69"/>
      <c r="DZJ7" s="69"/>
      <c r="DZK7" s="69"/>
      <c r="DZL7" s="69"/>
      <c r="DZM7" s="69"/>
      <c r="DZN7" s="69"/>
      <c r="DZO7" s="69"/>
      <c r="DZP7" s="69"/>
      <c r="DZQ7" s="69"/>
      <c r="DZR7" s="69"/>
      <c r="DZS7" s="69"/>
      <c r="DZT7" s="69"/>
      <c r="DZU7" s="69"/>
      <c r="DZV7" s="69"/>
      <c r="DZW7" s="69"/>
      <c r="DZX7" s="69"/>
      <c r="DZY7" s="69"/>
      <c r="DZZ7" s="69"/>
      <c r="EAA7" s="69"/>
      <c r="EAB7" s="69"/>
      <c r="EAC7" s="69"/>
      <c r="EAD7" s="69"/>
      <c r="EAE7" s="69"/>
      <c r="EAF7" s="69"/>
      <c r="EAG7" s="69"/>
      <c r="EAH7" s="69"/>
      <c r="EAI7" s="69"/>
      <c r="EAJ7" s="69"/>
      <c r="EAK7" s="69"/>
      <c r="EAL7" s="69"/>
      <c r="EAM7" s="69"/>
      <c r="EAN7" s="69"/>
      <c r="EAO7" s="69"/>
      <c r="EAP7" s="69"/>
      <c r="EAQ7" s="69"/>
      <c r="EAR7" s="69"/>
      <c r="EAS7" s="69"/>
      <c r="EAT7" s="69"/>
      <c r="EAU7" s="69"/>
      <c r="EAV7" s="69"/>
      <c r="EAW7" s="69"/>
      <c r="EAX7" s="69"/>
      <c r="EAY7" s="69"/>
      <c r="EAZ7" s="69"/>
      <c r="EBA7" s="69"/>
      <c r="EBB7" s="69"/>
      <c r="EBC7" s="69"/>
      <c r="EBD7" s="69"/>
      <c r="EBE7" s="69"/>
      <c r="EBF7" s="69"/>
      <c r="EBG7" s="69"/>
      <c r="EBH7" s="69"/>
      <c r="EBI7" s="69"/>
      <c r="EBJ7" s="69"/>
      <c r="EBK7" s="69"/>
      <c r="EBL7" s="69"/>
      <c r="EBM7" s="69"/>
      <c r="EBN7" s="69"/>
      <c r="EBO7" s="69"/>
      <c r="EBP7" s="69"/>
      <c r="EBQ7" s="69"/>
      <c r="EBR7" s="69"/>
      <c r="EBS7" s="69"/>
      <c r="EBT7" s="69"/>
      <c r="EBU7" s="69"/>
      <c r="EBV7" s="69"/>
      <c r="EBW7" s="69"/>
      <c r="EBX7" s="69"/>
      <c r="EBY7" s="69"/>
      <c r="EBZ7" s="69"/>
      <c r="ECA7" s="69"/>
      <c r="ECB7" s="69"/>
      <c r="ECC7" s="69"/>
      <c r="ECD7" s="69"/>
      <c r="ECE7" s="69"/>
      <c r="ECF7" s="69"/>
      <c r="ECG7" s="69"/>
      <c r="ECH7" s="69"/>
      <c r="ECI7" s="69"/>
      <c r="ECJ7" s="69"/>
      <c r="ECK7" s="69"/>
      <c r="ECL7" s="69"/>
      <c r="ECM7" s="69"/>
      <c r="ECN7" s="69"/>
      <c r="ECO7" s="69"/>
      <c r="ECP7" s="69"/>
      <c r="ECQ7" s="69"/>
      <c r="ECR7" s="69"/>
      <c r="ECS7" s="69"/>
      <c r="ECT7" s="69"/>
      <c r="ECU7" s="69"/>
      <c r="ECV7" s="69"/>
      <c r="ECW7" s="69"/>
      <c r="ECX7" s="69"/>
      <c r="ECY7" s="69"/>
      <c r="ECZ7" s="69"/>
      <c r="EDA7" s="69"/>
      <c r="EDB7" s="69"/>
      <c r="EDC7" s="69"/>
      <c r="EDD7" s="69"/>
      <c r="EDE7" s="69"/>
      <c r="EDF7" s="69"/>
      <c r="EDG7" s="69"/>
      <c r="EDH7" s="69"/>
      <c r="EDI7" s="69"/>
      <c r="EDJ7" s="69"/>
      <c r="EDK7" s="69"/>
      <c r="EDL7" s="69"/>
      <c r="EDM7" s="69"/>
      <c r="EDN7" s="69"/>
      <c r="EDO7" s="69"/>
      <c r="EDP7" s="69"/>
      <c r="EDQ7" s="69"/>
      <c r="EDR7" s="69"/>
      <c r="EDS7" s="69"/>
      <c r="EDT7" s="69"/>
      <c r="EDU7" s="69"/>
      <c r="EDV7" s="69"/>
      <c r="EDW7" s="69"/>
      <c r="EDX7" s="69"/>
      <c r="EDY7" s="69"/>
      <c r="EDZ7" s="69"/>
      <c r="EEA7" s="69"/>
      <c r="EEB7" s="69"/>
      <c r="EEC7" s="69"/>
      <c r="EED7" s="69"/>
      <c r="EEE7" s="69"/>
      <c r="EEF7" s="69"/>
      <c r="EEG7" s="69"/>
      <c r="EEH7" s="69"/>
      <c r="EEI7" s="69"/>
      <c r="EEJ7" s="69"/>
      <c r="EEK7" s="69"/>
      <c r="EEL7" s="69"/>
      <c r="EEM7" s="69"/>
      <c r="EEN7" s="69"/>
      <c r="EEO7" s="69"/>
      <c r="EEP7" s="69"/>
      <c r="EEQ7" s="69"/>
      <c r="EER7" s="69"/>
      <c r="EES7" s="69"/>
      <c r="EET7" s="69"/>
      <c r="EEU7" s="69"/>
      <c r="EEV7" s="69"/>
      <c r="EEW7" s="69"/>
      <c r="EEX7" s="69"/>
      <c r="EEY7" s="69"/>
      <c r="EEZ7" s="69"/>
      <c r="EFA7" s="69"/>
      <c r="EFB7" s="69"/>
      <c r="EFC7" s="69"/>
      <c r="EFD7" s="69"/>
      <c r="EFE7" s="69"/>
      <c r="EFF7" s="69"/>
      <c r="EFG7" s="69"/>
      <c r="EFH7" s="69"/>
      <c r="EFI7" s="69"/>
      <c r="EFJ7" s="69"/>
      <c r="EFK7" s="69"/>
      <c r="EFL7" s="69"/>
      <c r="EFM7" s="69"/>
      <c r="EFN7" s="69"/>
      <c r="EFO7" s="69"/>
      <c r="EFP7" s="69"/>
      <c r="EFQ7" s="69"/>
      <c r="EFR7" s="69"/>
      <c r="EFS7" s="69"/>
      <c r="EFT7" s="69"/>
      <c r="EFU7" s="69"/>
      <c r="EFV7" s="69"/>
      <c r="EFW7" s="69"/>
      <c r="EFX7" s="69"/>
      <c r="EFY7" s="69"/>
      <c r="EFZ7" s="69"/>
      <c r="EGA7" s="69"/>
      <c r="EGB7" s="69"/>
      <c r="EGC7" s="69"/>
      <c r="EGD7" s="69"/>
      <c r="EGE7" s="69"/>
      <c r="EGF7" s="69"/>
      <c r="EGG7" s="69"/>
      <c r="EGH7" s="69"/>
      <c r="EGI7" s="69"/>
      <c r="EGJ7" s="69"/>
      <c r="EGK7" s="69"/>
      <c r="EGL7" s="69"/>
      <c r="EGM7" s="69"/>
      <c r="EGN7" s="69"/>
      <c r="EGO7" s="69"/>
      <c r="EGP7" s="69"/>
      <c r="EGQ7" s="69"/>
      <c r="EGR7" s="69"/>
      <c r="EGS7" s="69"/>
      <c r="EGT7" s="69"/>
      <c r="EGU7" s="69"/>
      <c r="EGV7" s="69"/>
      <c r="EGW7" s="69"/>
      <c r="EGX7" s="69"/>
      <c r="EGY7" s="69"/>
      <c r="EGZ7" s="69"/>
      <c r="EHA7" s="69"/>
      <c r="EHB7" s="69"/>
      <c r="EHC7" s="69"/>
      <c r="EHD7" s="69"/>
      <c r="EHE7" s="69"/>
      <c r="EHF7" s="69"/>
      <c r="EHG7" s="69"/>
      <c r="EHH7" s="69"/>
      <c r="EHI7" s="69"/>
      <c r="EHJ7" s="69"/>
      <c r="EHK7" s="69"/>
      <c r="EHL7" s="69"/>
      <c r="EHM7" s="69"/>
      <c r="EHN7" s="69"/>
      <c r="EHO7" s="69"/>
      <c r="EHP7" s="69"/>
      <c r="EHQ7" s="69"/>
      <c r="EHR7" s="69"/>
      <c r="EHS7" s="69"/>
      <c r="EHT7" s="69"/>
      <c r="EHU7" s="69"/>
      <c r="EHV7" s="69"/>
      <c r="EHW7" s="69"/>
      <c r="EHX7" s="69"/>
      <c r="EHY7" s="69"/>
      <c r="EHZ7" s="69"/>
      <c r="EIA7" s="69"/>
      <c r="EIB7" s="69"/>
      <c r="EIC7" s="69"/>
      <c r="EID7" s="69"/>
      <c r="EIE7" s="69"/>
      <c r="EIF7" s="69"/>
      <c r="EIG7" s="69"/>
      <c r="EIH7" s="69"/>
      <c r="EII7" s="69"/>
      <c r="EIJ7" s="69"/>
      <c r="EIK7" s="69"/>
      <c r="EIL7" s="69"/>
      <c r="EIM7" s="69"/>
      <c r="EIN7" s="69"/>
      <c r="EIO7" s="69"/>
      <c r="EIP7" s="69"/>
      <c r="EIQ7" s="69"/>
      <c r="EIR7" s="69"/>
      <c r="EIS7" s="69"/>
      <c r="EIT7" s="69"/>
      <c r="EIU7" s="69"/>
      <c r="EIV7" s="69"/>
      <c r="EIW7" s="69"/>
      <c r="EIX7" s="69"/>
      <c r="EIY7" s="69"/>
      <c r="EIZ7" s="69"/>
      <c r="EJA7" s="69"/>
      <c r="EJB7" s="69"/>
      <c r="EJC7" s="69"/>
      <c r="EJD7" s="69"/>
      <c r="EJE7" s="69"/>
      <c r="EJF7" s="69"/>
      <c r="EJG7" s="69"/>
      <c r="EJH7" s="69"/>
      <c r="EJI7" s="69"/>
      <c r="EJJ7" s="69"/>
      <c r="EJK7" s="69"/>
      <c r="EJL7" s="69"/>
      <c r="EJM7" s="69"/>
      <c r="EJN7" s="69"/>
      <c r="EJO7" s="69"/>
      <c r="EJP7" s="69"/>
      <c r="EJQ7" s="69"/>
      <c r="EJR7" s="69"/>
      <c r="EJS7" s="69"/>
      <c r="EJT7" s="69"/>
      <c r="EJU7" s="69"/>
      <c r="EJV7" s="69"/>
      <c r="EJW7" s="69"/>
      <c r="EJX7" s="69"/>
      <c r="EJY7" s="69"/>
      <c r="EJZ7" s="69"/>
      <c r="EKA7" s="69"/>
      <c r="EKB7" s="69"/>
      <c r="EKC7" s="69"/>
      <c r="EKD7" s="69"/>
      <c r="EKE7" s="69"/>
      <c r="EKF7" s="69"/>
      <c r="EKG7" s="69"/>
      <c r="EKH7" s="69"/>
      <c r="EKI7" s="69"/>
      <c r="EKJ7" s="69"/>
      <c r="EKK7" s="69"/>
      <c r="EKL7" s="69"/>
      <c r="EKM7" s="69"/>
      <c r="EKN7" s="69"/>
      <c r="EKO7" s="69"/>
      <c r="EKP7" s="69"/>
      <c r="EKQ7" s="69"/>
      <c r="EKR7" s="69"/>
      <c r="EKS7" s="69"/>
      <c r="EKT7" s="69"/>
      <c r="EKU7" s="69"/>
      <c r="EKV7" s="69"/>
      <c r="EKW7" s="69"/>
      <c r="EKX7" s="69"/>
      <c r="EKY7" s="69"/>
      <c r="EKZ7" s="69"/>
      <c r="ELA7" s="69"/>
      <c r="ELB7" s="69"/>
      <c r="ELC7" s="69"/>
      <c r="ELD7" s="69"/>
      <c r="ELE7" s="69"/>
      <c r="ELF7" s="69"/>
      <c r="ELG7" s="69"/>
      <c r="ELH7" s="69"/>
      <c r="ELI7" s="69"/>
      <c r="ELJ7" s="69"/>
      <c r="ELK7" s="69"/>
      <c r="ELL7" s="69"/>
      <c r="ELM7" s="69"/>
      <c r="ELN7" s="69"/>
      <c r="ELO7" s="69"/>
      <c r="ELP7" s="69"/>
      <c r="ELQ7" s="69"/>
      <c r="ELR7" s="69"/>
      <c r="ELS7" s="69"/>
      <c r="ELT7" s="69"/>
      <c r="ELU7" s="69"/>
      <c r="ELV7" s="69"/>
      <c r="ELW7" s="69"/>
      <c r="ELX7" s="69"/>
      <c r="ELY7" s="69"/>
      <c r="ELZ7" s="69"/>
      <c r="EMA7" s="69"/>
      <c r="EMB7" s="69"/>
      <c r="EMC7" s="69"/>
      <c r="EMD7" s="69"/>
      <c r="EME7" s="69"/>
      <c r="EMF7" s="69"/>
      <c r="EMG7" s="69"/>
      <c r="EMH7" s="69"/>
      <c r="EMI7" s="69"/>
      <c r="EMJ7" s="69"/>
      <c r="EMK7" s="69"/>
      <c r="EML7" s="69"/>
      <c r="EMM7" s="69"/>
      <c r="EMN7" s="69"/>
      <c r="EMO7" s="69"/>
      <c r="EMP7" s="69"/>
      <c r="EMQ7" s="69"/>
      <c r="EMR7" s="69"/>
      <c r="EMS7" s="69"/>
      <c r="EMT7" s="69"/>
      <c r="EMU7" s="69"/>
      <c r="EMV7" s="69"/>
      <c r="EMW7" s="69"/>
      <c r="EMX7" s="69"/>
      <c r="EMY7" s="69"/>
      <c r="EMZ7" s="69"/>
      <c r="ENA7" s="69"/>
      <c r="ENB7" s="69"/>
      <c r="ENC7" s="69"/>
      <c r="END7" s="69"/>
      <c r="ENE7" s="69"/>
      <c r="ENF7" s="69"/>
      <c r="ENG7" s="69"/>
      <c r="ENH7" s="69"/>
      <c r="ENI7" s="69"/>
      <c r="ENJ7" s="69"/>
      <c r="ENK7" s="69"/>
      <c r="ENL7" s="69"/>
      <c r="ENM7" s="69"/>
      <c r="ENN7" s="69"/>
      <c r="ENO7" s="69"/>
      <c r="ENP7" s="69"/>
      <c r="ENQ7" s="69"/>
      <c r="ENR7" s="69"/>
      <c r="ENS7" s="69"/>
      <c r="ENT7" s="69"/>
      <c r="ENU7" s="69"/>
      <c r="ENV7" s="69"/>
      <c r="ENW7" s="69"/>
      <c r="ENX7" s="69"/>
      <c r="ENY7" s="69"/>
      <c r="ENZ7" s="69"/>
      <c r="EOA7" s="69"/>
      <c r="EOB7" s="69"/>
      <c r="EOC7" s="69"/>
      <c r="EOD7" s="69"/>
      <c r="EOE7" s="69"/>
      <c r="EOF7" s="69"/>
      <c r="EOG7" s="69"/>
      <c r="EOH7" s="69"/>
      <c r="EOI7" s="69"/>
      <c r="EOJ7" s="69"/>
      <c r="EOK7" s="69"/>
      <c r="EOL7" s="69"/>
      <c r="EOM7" s="69"/>
      <c r="EON7" s="69"/>
      <c r="EOO7" s="69"/>
      <c r="EOP7" s="69"/>
      <c r="EOQ7" s="69"/>
      <c r="EOR7" s="69"/>
      <c r="EOS7" s="69"/>
      <c r="EOT7" s="69"/>
      <c r="EOU7" s="69"/>
      <c r="EOV7" s="69"/>
      <c r="EOW7" s="69"/>
      <c r="EOX7" s="69"/>
      <c r="EOY7" s="69"/>
      <c r="EOZ7" s="69"/>
      <c r="EPA7" s="69"/>
      <c r="EPB7" s="69"/>
      <c r="EPC7" s="69"/>
      <c r="EPD7" s="69"/>
      <c r="EPE7" s="69"/>
      <c r="EPF7" s="69"/>
      <c r="EPG7" s="69"/>
      <c r="EPH7" s="69"/>
      <c r="EPI7" s="69"/>
      <c r="EPJ7" s="69"/>
      <c r="EPK7" s="69"/>
      <c r="EPL7" s="69"/>
      <c r="EPM7" s="69"/>
      <c r="EPN7" s="69"/>
      <c r="EPO7" s="69"/>
      <c r="EPP7" s="69"/>
      <c r="EPQ7" s="69"/>
      <c r="EPR7" s="69"/>
      <c r="EPS7" s="69"/>
      <c r="EPT7" s="69"/>
      <c r="EPU7" s="69"/>
      <c r="EPV7" s="69"/>
      <c r="EPW7" s="69"/>
      <c r="EPX7" s="69"/>
      <c r="EPY7" s="69"/>
      <c r="EPZ7" s="69"/>
      <c r="EQA7" s="69"/>
      <c r="EQB7" s="69"/>
      <c r="EQC7" s="69"/>
      <c r="EQD7" s="69"/>
      <c r="EQE7" s="69"/>
      <c r="EQF7" s="69"/>
      <c r="EQG7" s="69"/>
      <c r="EQH7" s="69"/>
      <c r="EQI7" s="69"/>
      <c r="EQJ7" s="69"/>
      <c r="EQK7" s="69"/>
      <c r="EQL7" s="69"/>
      <c r="EQM7" s="69"/>
      <c r="EQN7" s="69"/>
      <c r="EQO7" s="69"/>
      <c r="EQP7" s="69"/>
      <c r="EQQ7" s="69"/>
      <c r="EQR7" s="69"/>
      <c r="EQS7" s="69"/>
      <c r="EQT7" s="69"/>
      <c r="EQU7" s="69"/>
      <c r="EQV7" s="69"/>
      <c r="EQW7" s="69"/>
      <c r="EQX7" s="69"/>
      <c r="EQY7" s="69"/>
      <c r="EQZ7" s="69"/>
      <c r="ERA7" s="69"/>
      <c r="ERB7" s="69"/>
      <c r="ERC7" s="69"/>
      <c r="ERD7" s="69"/>
      <c r="ERE7" s="69"/>
      <c r="ERF7" s="69"/>
      <c r="ERG7" s="69"/>
      <c r="ERH7" s="69"/>
      <c r="ERI7" s="69"/>
      <c r="ERJ7" s="69"/>
      <c r="ERK7" s="69"/>
      <c r="ERL7" s="69"/>
      <c r="ERM7" s="69"/>
      <c r="ERN7" s="69"/>
      <c r="ERO7" s="69"/>
      <c r="ERP7" s="69"/>
      <c r="ERQ7" s="69"/>
      <c r="ERR7" s="69"/>
      <c r="ERS7" s="69"/>
      <c r="ERT7" s="69"/>
      <c r="ERU7" s="69"/>
      <c r="ERV7" s="69"/>
      <c r="ERW7" s="69"/>
      <c r="ERX7" s="69"/>
      <c r="ERY7" s="69"/>
      <c r="ERZ7" s="69"/>
      <c r="ESA7" s="69"/>
      <c r="ESB7" s="69"/>
      <c r="ESC7" s="69"/>
      <c r="ESD7" s="69"/>
      <c r="ESE7" s="69"/>
      <c r="ESF7" s="69"/>
      <c r="ESG7" s="69"/>
      <c r="ESH7" s="69"/>
      <c r="ESI7" s="69"/>
      <c r="ESJ7" s="69"/>
      <c r="ESK7" s="69"/>
      <c r="ESL7" s="69"/>
      <c r="ESM7" s="69"/>
      <c r="ESN7" s="69"/>
      <c r="ESO7" s="69"/>
      <c r="ESP7" s="69"/>
      <c r="ESQ7" s="69"/>
      <c r="ESR7" s="69"/>
      <c r="ESS7" s="69"/>
      <c r="EST7" s="69"/>
      <c r="ESU7" s="69"/>
      <c r="ESV7" s="69"/>
      <c r="ESW7" s="69"/>
      <c r="ESX7" s="69"/>
      <c r="ESY7" s="69"/>
      <c r="ESZ7" s="69"/>
      <c r="ETA7" s="69"/>
      <c r="ETB7" s="69"/>
      <c r="ETC7" s="69"/>
      <c r="ETD7" s="69"/>
      <c r="ETE7" s="69"/>
      <c r="ETF7" s="69"/>
      <c r="ETG7" s="69"/>
      <c r="ETH7" s="69"/>
      <c r="ETI7" s="69"/>
      <c r="ETJ7" s="69"/>
      <c r="ETK7" s="69"/>
      <c r="ETL7" s="69"/>
      <c r="ETM7" s="69"/>
      <c r="ETN7" s="69"/>
      <c r="ETO7" s="69"/>
      <c r="ETP7" s="69"/>
      <c r="ETQ7" s="69"/>
      <c r="ETR7" s="69"/>
      <c r="ETS7" s="69"/>
      <c r="ETT7" s="69"/>
      <c r="ETU7" s="69"/>
      <c r="ETV7" s="69"/>
      <c r="ETW7" s="69"/>
      <c r="ETX7" s="69"/>
      <c r="ETY7" s="69"/>
      <c r="ETZ7" s="69"/>
      <c r="EUA7" s="69"/>
      <c r="EUB7" s="69"/>
      <c r="EUC7" s="69"/>
      <c r="EUD7" s="69"/>
      <c r="EUE7" s="69"/>
      <c r="EUF7" s="69"/>
      <c r="EUG7" s="69"/>
      <c r="EUH7" s="69"/>
      <c r="EUI7" s="69"/>
      <c r="EUJ7" s="69"/>
      <c r="EUK7" s="69"/>
      <c r="EUL7" s="69"/>
      <c r="EUM7" s="69"/>
      <c r="EUN7" s="69"/>
      <c r="EUO7" s="69"/>
      <c r="EUP7" s="69"/>
      <c r="EUQ7" s="69"/>
      <c r="EUR7" s="69"/>
      <c r="EUS7" s="69"/>
      <c r="EUT7" s="69"/>
      <c r="EUU7" s="69"/>
      <c r="EUV7" s="69"/>
      <c r="EUW7" s="69"/>
      <c r="EUX7" s="69"/>
      <c r="EUY7" s="69"/>
      <c r="EUZ7" s="69"/>
      <c r="EVA7" s="69"/>
      <c r="EVB7" s="69"/>
      <c r="EVC7" s="69"/>
      <c r="EVD7" s="69"/>
      <c r="EVE7" s="69"/>
      <c r="EVF7" s="69"/>
      <c r="EVG7" s="69"/>
      <c r="EVH7" s="69"/>
      <c r="EVI7" s="69"/>
      <c r="EVJ7" s="69"/>
      <c r="EVK7" s="69"/>
      <c r="EVL7" s="69"/>
      <c r="EVM7" s="69"/>
      <c r="EVN7" s="69"/>
      <c r="EVO7" s="69"/>
      <c r="EVP7" s="69"/>
      <c r="EVQ7" s="69"/>
      <c r="EVR7" s="69"/>
      <c r="EVS7" s="69"/>
      <c r="EVT7" s="69"/>
      <c r="EVU7" s="69"/>
      <c r="EVV7" s="69"/>
      <c r="EVW7" s="69"/>
      <c r="EVX7" s="69"/>
      <c r="EVY7" s="69"/>
      <c r="EVZ7" s="69"/>
      <c r="EWA7" s="69"/>
      <c r="EWB7" s="69"/>
      <c r="EWC7" s="69"/>
      <c r="EWD7" s="69"/>
      <c r="EWE7" s="69"/>
      <c r="EWF7" s="69"/>
      <c r="EWG7" s="69"/>
      <c r="EWH7" s="69"/>
      <c r="EWI7" s="69"/>
      <c r="EWJ7" s="69"/>
      <c r="EWK7" s="69"/>
      <c r="EWL7" s="69"/>
      <c r="EWM7" s="69"/>
      <c r="EWN7" s="69"/>
      <c r="EWO7" s="69"/>
      <c r="EWP7" s="69"/>
      <c r="EWQ7" s="69"/>
      <c r="EWR7" s="69"/>
      <c r="EWS7" s="69"/>
      <c r="EWT7" s="69"/>
      <c r="EWU7" s="69"/>
      <c r="EWV7" s="69"/>
      <c r="EWW7" s="69"/>
      <c r="EWX7" s="69"/>
      <c r="EWY7" s="69"/>
      <c r="EWZ7" s="69"/>
      <c r="EXA7" s="69"/>
      <c r="EXB7" s="69"/>
      <c r="EXC7" s="69"/>
      <c r="EXD7" s="69"/>
      <c r="EXE7" s="69"/>
      <c r="EXF7" s="69"/>
      <c r="EXG7" s="69"/>
      <c r="EXH7" s="69"/>
      <c r="EXI7" s="69"/>
      <c r="EXJ7" s="69"/>
      <c r="EXK7" s="69"/>
      <c r="EXL7" s="69"/>
      <c r="EXM7" s="69"/>
      <c r="EXN7" s="69"/>
      <c r="EXO7" s="69"/>
      <c r="EXP7" s="69"/>
      <c r="EXQ7" s="69"/>
      <c r="EXR7" s="69"/>
      <c r="EXS7" s="69"/>
      <c r="EXT7" s="69"/>
      <c r="EXU7" s="69"/>
      <c r="EXV7" s="69"/>
      <c r="EXW7" s="69"/>
      <c r="EXX7" s="69"/>
      <c r="EXY7" s="69"/>
      <c r="EXZ7" s="69"/>
      <c r="EYA7" s="69"/>
      <c r="EYB7" s="69"/>
      <c r="EYC7" s="69"/>
      <c r="EYD7" s="69"/>
      <c r="EYE7" s="69"/>
      <c r="EYF7" s="69"/>
      <c r="EYG7" s="69"/>
      <c r="EYH7" s="69"/>
      <c r="EYI7" s="69"/>
      <c r="EYJ7" s="69"/>
      <c r="EYK7" s="69"/>
      <c r="EYL7" s="69"/>
      <c r="EYM7" s="69"/>
      <c r="EYN7" s="69"/>
      <c r="EYO7" s="69"/>
      <c r="EYP7" s="69"/>
      <c r="EYQ7" s="69"/>
      <c r="EYR7" s="69"/>
      <c r="EYS7" s="69"/>
      <c r="EYT7" s="69"/>
      <c r="EYU7" s="69"/>
      <c r="EYV7" s="69"/>
      <c r="EYW7" s="69"/>
      <c r="EYX7" s="69"/>
      <c r="EYY7" s="69"/>
      <c r="EYZ7" s="69"/>
      <c r="EZA7" s="69"/>
      <c r="EZB7" s="69"/>
      <c r="EZC7" s="69"/>
      <c r="EZD7" s="69"/>
      <c r="EZE7" s="69"/>
      <c r="EZF7" s="69"/>
      <c r="EZG7" s="69"/>
      <c r="EZH7" s="69"/>
      <c r="EZI7" s="69"/>
      <c r="EZJ7" s="69"/>
      <c r="EZK7" s="69"/>
      <c r="EZL7" s="69"/>
      <c r="EZM7" s="69"/>
      <c r="EZN7" s="69"/>
      <c r="EZO7" s="69"/>
      <c r="EZP7" s="69"/>
      <c r="EZQ7" s="69"/>
      <c r="EZR7" s="69"/>
      <c r="EZS7" s="69"/>
      <c r="EZT7" s="69"/>
      <c r="EZU7" s="69"/>
      <c r="EZV7" s="69"/>
      <c r="EZW7" s="69"/>
      <c r="EZX7" s="69"/>
      <c r="EZY7" s="69"/>
      <c r="EZZ7" s="69"/>
      <c r="FAA7" s="69"/>
      <c r="FAB7" s="69"/>
      <c r="FAC7" s="69"/>
      <c r="FAD7" s="69"/>
      <c r="FAE7" s="69"/>
      <c r="FAF7" s="69"/>
      <c r="FAG7" s="69"/>
      <c r="FAH7" s="69"/>
      <c r="FAI7" s="69"/>
      <c r="FAJ7" s="69"/>
      <c r="FAK7" s="69"/>
      <c r="FAL7" s="69"/>
      <c r="FAM7" s="69"/>
      <c r="FAN7" s="69"/>
      <c r="FAO7" s="69"/>
      <c r="FAP7" s="69"/>
      <c r="FAQ7" s="69"/>
      <c r="FAR7" s="69"/>
      <c r="FAS7" s="69"/>
      <c r="FAT7" s="69"/>
      <c r="FAU7" s="69"/>
      <c r="FAV7" s="69"/>
      <c r="FAW7" s="69"/>
      <c r="FAX7" s="69"/>
      <c r="FAY7" s="69"/>
      <c r="FAZ7" s="69"/>
      <c r="FBA7" s="69"/>
      <c r="FBB7" s="69"/>
      <c r="FBC7" s="69"/>
      <c r="FBD7" s="69"/>
      <c r="FBE7" s="69"/>
      <c r="FBF7" s="69"/>
      <c r="FBG7" s="69"/>
      <c r="FBH7" s="69"/>
      <c r="FBI7" s="69"/>
      <c r="FBJ7" s="69"/>
      <c r="FBK7" s="69"/>
      <c r="FBL7" s="69"/>
      <c r="FBM7" s="69"/>
      <c r="FBN7" s="69"/>
      <c r="FBO7" s="69"/>
      <c r="FBP7" s="69"/>
      <c r="FBQ7" s="69"/>
      <c r="FBR7" s="69"/>
      <c r="FBS7" s="69"/>
      <c r="FBT7" s="69"/>
      <c r="FBU7" s="69"/>
      <c r="FBV7" s="69"/>
      <c r="FBW7" s="69"/>
      <c r="FBX7" s="69"/>
      <c r="FBY7" s="69"/>
      <c r="FBZ7" s="69"/>
      <c r="FCA7" s="69"/>
      <c r="FCB7" s="69"/>
      <c r="FCC7" s="69"/>
      <c r="FCD7" s="69"/>
      <c r="FCE7" s="69"/>
      <c r="FCF7" s="69"/>
      <c r="FCG7" s="69"/>
      <c r="FCH7" s="69"/>
      <c r="FCI7" s="69"/>
      <c r="FCJ7" s="69"/>
      <c r="FCK7" s="69"/>
      <c r="FCL7" s="69"/>
      <c r="FCM7" s="69"/>
      <c r="FCN7" s="69"/>
      <c r="FCO7" s="69"/>
      <c r="FCP7" s="69"/>
      <c r="FCQ7" s="69"/>
      <c r="FCR7" s="69"/>
      <c r="FCS7" s="69"/>
      <c r="FCT7" s="69"/>
      <c r="FCU7" s="69"/>
      <c r="FCV7" s="69"/>
      <c r="FCW7" s="69"/>
      <c r="FCX7" s="69"/>
      <c r="FCY7" s="69"/>
      <c r="FCZ7" s="69"/>
      <c r="FDA7" s="69"/>
      <c r="FDB7" s="69"/>
      <c r="FDC7" s="69"/>
      <c r="FDD7" s="69"/>
      <c r="FDE7" s="69"/>
      <c r="FDF7" s="69"/>
      <c r="FDG7" s="69"/>
      <c r="FDH7" s="69"/>
      <c r="FDI7" s="69"/>
      <c r="FDJ7" s="69"/>
      <c r="FDK7" s="69"/>
      <c r="FDL7" s="69"/>
      <c r="FDM7" s="69"/>
      <c r="FDN7" s="69"/>
      <c r="FDO7" s="69"/>
      <c r="FDP7" s="69"/>
      <c r="FDQ7" s="69"/>
      <c r="FDR7" s="69"/>
      <c r="FDS7" s="69"/>
      <c r="FDT7" s="69"/>
      <c r="FDU7" s="69"/>
      <c r="FDV7" s="69"/>
      <c r="FDW7" s="69"/>
      <c r="FDX7" s="69"/>
      <c r="FDY7" s="69"/>
      <c r="FDZ7" s="69"/>
      <c r="FEA7" s="69"/>
      <c r="FEB7" s="69"/>
      <c r="FEC7" s="69"/>
      <c r="FED7" s="69"/>
      <c r="FEE7" s="69"/>
      <c r="FEF7" s="69"/>
      <c r="FEG7" s="69"/>
      <c r="FEH7" s="69"/>
      <c r="FEI7" s="69"/>
      <c r="FEJ7" s="69"/>
      <c r="FEK7" s="69"/>
      <c r="FEL7" s="69"/>
      <c r="FEM7" s="69"/>
      <c r="FEN7" s="69"/>
      <c r="FEO7" s="69"/>
      <c r="FEP7" s="69"/>
      <c r="FEQ7" s="69"/>
      <c r="FER7" s="69"/>
      <c r="FES7" s="69"/>
      <c r="FET7" s="69"/>
      <c r="FEU7" s="69"/>
      <c r="FEV7" s="69"/>
      <c r="FEW7" s="69"/>
      <c r="FEX7" s="69"/>
      <c r="FEY7" s="69"/>
      <c r="FEZ7" s="69"/>
      <c r="FFA7" s="69"/>
      <c r="FFB7" s="69"/>
      <c r="FFC7" s="69"/>
      <c r="FFD7" s="69"/>
      <c r="FFE7" s="69"/>
      <c r="FFF7" s="69"/>
      <c r="FFG7" s="69"/>
      <c r="FFH7" s="69"/>
      <c r="FFI7" s="69"/>
      <c r="FFJ7" s="69"/>
      <c r="FFK7" s="69"/>
      <c r="FFL7" s="69"/>
      <c r="FFM7" s="69"/>
      <c r="FFN7" s="69"/>
      <c r="FFO7" s="69"/>
      <c r="FFP7" s="69"/>
      <c r="FFQ7" s="69"/>
      <c r="FFR7" s="69"/>
      <c r="FFS7" s="69"/>
      <c r="FFT7" s="69"/>
      <c r="FFU7" s="69"/>
      <c r="FFV7" s="69"/>
      <c r="FFW7" s="69"/>
      <c r="FFX7" s="69"/>
      <c r="FFY7" s="69"/>
      <c r="FFZ7" s="69"/>
      <c r="FGA7" s="69"/>
      <c r="FGB7" s="69"/>
      <c r="FGC7" s="69"/>
      <c r="FGD7" s="69"/>
      <c r="FGE7" s="69"/>
      <c r="FGF7" s="69"/>
      <c r="FGG7" s="69"/>
      <c r="FGH7" s="69"/>
      <c r="FGI7" s="69"/>
      <c r="FGJ7" s="69"/>
      <c r="FGK7" s="69"/>
      <c r="FGL7" s="69"/>
      <c r="FGM7" s="69"/>
      <c r="FGN7" s="69"/>
      <c r="FGO7" s="69"/>
      <c r="FGP7" s="69"/>
      <c r="FGQ7" s="69"/>
      <c r="FGR7" s="69"/>
      <c r="FGS7" s="69"/>
      <c r="FGT7" s="69"/>
      <c r="FGU7" s="69"/>
      <c r="FGV7" s="69"/>
      <c r="FGW7" s="69"/>
      <c r="FGX7" s="69"/>
      <c r="FGY7" s="69"/>
      <c r="FGZ7" s="69"/>
      <c r="FHA7" s="69"/>
      <c r="FHB7" s="69"/>
      <c r="FHC7" s="69"/>
      <c r="FHD7" s="69"/>
      <c r="FHE7" s="69"/>
      <c r="FHF7" s="69"/>
      <c r="FHG7" s="69"/>
      <c r="FHH7" s="69"/>
      <c r="FHI7" s="69"/>
      <c r="FHJ7" s="69"/>
      <c r="FHK7" s="69"/>
      <c r="FHL7" s="69"/>
      <c r="FHM7" s="69"/>
      <c r="FHN7" s="69"/>
      <c r="FHO7" s="69"/>
      <c r="FHP7" s="69"/>
      <c r="FHQ7" s="69"/>
      <c r="FHR7" s="69"/>
      <c r="FHS7" s="69"/>
      <c r="FHT7" s="69"/>
      <c r="FHU7" s="69"/>
      <c r="FHV7" s="69"/>
      <c r="FHW7" s="69"/>
      <c r="FHX7" s="69"/>
      <c r="FHY7" s="69"/>
      <c r="FHZ7" s="69"/>
      <c r="FIA7" s="69"/>
      <c r="FIB7" s="69"/>
      <c r="FIC7" s="69"/>
      <c r="FID7" s="69"/>
      <c r="FIE7" s="69"/>
      <c r="FIF7" s="69"/>
      <c r="FIG7" s="69"/>
      <c r="FIH7" s="69"/>
      <c r="FII7" s="69"/>
      <c r="FIJ7" s="69"/>
      <c r="FIK7" s="69"/>
      <c r="FIL7" s="69"/>
      <c r="FIM7" s="69"/>
      <c r="FIN7" s="69"/>
      <c r="FIO7" s="69"/>
      <c r="FIP7" s="69"/>
      <c r="FIQ7" s="69"/>
      <c r="FIR7" s="69"/>
      <c r="FIS7" s="69"/>
      <c r="FIT7" s="69"/>
      <c r="FIU7" s="69"/>
      <c r="FIV7" s="69"/>
      <c r="FIW7" s="69"/>
      <c r="FIX7" s="69"/>
      <c r="FIY7" s="69"/>
      <c r="FIZ7" s="69"/>
      <c r="FJA7" s="69"/>
      <c r="FJB7" s="69"/>
      <c r="FJC7" s="69"/>
      <c r="FJD7" s="69"/>
      <c r="FJE7" s="69"/>
      <c r="FJF7" s="69"/>
      <c r="FJG7" s="69"/>
      <c r="FJH7" s="69"/>
      <c r="FJI7" s="69"/>
      <c r="FJJ7" s="69"/>
      <c r="FJK7" s="69"/>
      <c r="FJL7" s="69"/>
      <c r="FJM7" s="69"/>
      <c r="FJN7" s="69"/>
      <c r="FJO7" s="69"/>
      <c r="FJP7" s="69"/>
      <c r="FJQ7" s="69"/>
      <c r="FJR7" s="69"/>
      <c r="FJS7" s="69"/>
      <c r="FJT7" s="69"/>
      <c r="FJU7" s="69"/>
      <c r="FJV7" s="69"/>
      <c r="FJW7" s="69"/>
      <c r="FJX7" s="69"/>
      <c r="FJY7" s="69"/>
      <c r="FJZ7" s="69"/>
      <c r="FKA7" s="69"/>
      <c r="FKB7" s="69"/>
      <c r="FKC7" s="69"/>
      <c r="FKD7" s="69"/>
      <c r="FKE7" s="69"/>
      <c r="FKF7" s="69"/>
      <c r="FKG7" s="69"/>
      <c r="FKH7" s="69"/>
      <c r="FKI7" s="69"/>
      <c r="FKJ7" s="69"/>
      <c r="FKK7" s="69"/>
      <c r="FKL7" s="69"/>
      <c r="FKM7" s="69"/>
      <c r="FKN7" s="69"/>
      <c r="FKO7" s="69"/>
      <c r="FKP7" s="69"/>
      <c r="FKQ7" s="69"/>
      <c r="FKR7" s="69"/>
      <c r="FKS7" s="69"/>
      <c r="FKT7" s="69"/>
      <c r="FKU7" s="69"/>
      <c r="FKV7" s="69"/>
      <c r="FKW7" s="69"/>
      <c r="FKX7" s="69"/>
      <c r="FKY7" s="69"/>
      <c r="FKZ7" s="69"/>
      <c r="FLA7" s="69"/>
      <c r="FLB7" s="69"/>
      <c r="FLC7" s="69"/>
      <c r="FLD7" s="69"/>
      <c r="FLE7" s="69"/>
      <c r="FLF7" s="69"/>
      <c r="FLG7" s="69"/>
      <c r="FLH7" s="69"/>
      <c r="FLI7" s="69"/>
      <c r="FLJ7" s="69"/>
      <c r="FLK7" s="69"/>
      <c r="FLL7" s="69"/>
      <c r="FLM7" s="69"/>
      <c r="FLN7" s="69"/>
      <c r="FLO7" s="69"/>
      <c r="FLP7" s="69"/>
      <c r="FLQ7" s="69"/>
      <c r="FLR7" s="69"/>
      <c r="FLS7" s="69"/>
      <c r="FLT7" s="69"/>
      <c r="FLU7" s="69"/>
      <c r="FLV7" s="69"/>
      <c r="FLW7" s="69"/>
      <c r="FLX7" s="69"/>
      <c r="FLY7" s="69"/>
      <c r="FLZ7" s="69"/>
      <c r="FMA7" s="69"/>
      <c r="FMB7" s="69"/>
      <c r="FMC7" s="69"/>
      <c r="FMD7" s="69"/>
      <c r="FME7" s="69"/>
      <c r="FMF7" s="69"/>
      <c r="FMG7" s="69"/>
      <c r="FMH7" s="69"/>
      <c r="FMI7" s="69"/>
      <c r="FMJ7" s="69"/>
      <c r="FMK7" s="69"/>
      <c r="FML7" s="69"/>
      <c r="FMM7" s="69"/>
      <c r="FMN7" s="69"/>
      <c r="FMO7" s="69"/>
      <c r="FMP7" s="69"/>
      <c r="FMQ7" s="69"/>
      <c r="FMR7" s="69"/>
      <c r="FMS7" s="69"/>
      <c r="FMT7" s="69"/>
      <c r="FMU7" s="69"/>
      <c r="FMV7" s="69"/>
      <c r="FMW7" s="69"/>
      <c r="FMX7" s="69"/>
      <c r="FMY7" s="69"/>
      <c r="FMZ7" s="69"/>
      <c r="FNA7" s="69"/>
      <c r="FNB7" s="69"/>
      <c r="FNC7" s="69"/>
      <c r="FND7" s="69"/>
      <c r="FNE7" s="69"/>
      <c r="FNF7" s="69"/>
      <c r="FNG7" s="69"/>
      <c r="FNH7" s="69"/>
      <c r="FNI7" s="69"/>
      <c r="FNJ7" s="69"/>
      <c r="FNK7" s="69"/>
      <c r="FNL7" s="69"/>
      <c r="FNM7" s="69"/>
      <c r="FNN7" s="69"/>
      <c r="FNO7" s="69"/>
      <c r="FNP7" s="69"/>
      <c r="FNQ7" s="69"/>
      <c r="FNR7" s="69"/>
      <c r="FNS7" s="69"/>
      <c r="FNT7" s="69"/>
      <c r="FNU7" s="69"/>
      <c r="FNV7" s="69"/>
      <c r="FNW7" s="69"/>
      <c r="FNX7" s="69"/>
      <c r="FNY7" s="69"/>
      <c r="FNZ7" s="69"/>
      <c r="FOA7" s="69"/>
      <c r="FOB7" s="69"/>
      <c r="FOC7" s="69"/>
      <c r="FOD7" s="69"/>
      <c r="FOE7" s="69"/>
      <c r="FOF7" s="69"/>
      <c r="FOG7" s="69"/>
      <c r="FOH7" s="69"/>
      <c r="FOI7" s="69"/>
      <c r="FOJ7" s="69"/>
      <c r="FOK7" s="69"/>
      <c r="FOL7" s="69"/>
      <c r="FOM7" s="69"/>
      <c r="FON7" s="69"/>
      <c r="FOO7" s="69"/>
      <c r="FOP7" s="69"/>
      <c r="FOQ7" s="69"/>
      <c r="FOR7" s="69"/>
      <c r="FOS7" s="69"/>
      <c r="FOT7" s="69"/>
      <c r="FOU7" s="69"/>
      <c r="FOV7" s="69"/>
      <c r="FOW7" s="69"/>
      <c r="FOX7" s="69"/>
      <c r="FOY7" s="69"/>
      <c r="FOZ7" s="69"/>
      <c r="FPA7" s="69"/>
      <c r="FPB7" s="69"/>
      <c r="FPC7" s="69"/>
      <c r="FPD7" s="69"/>
      <c r="FPE7" s="69"/>
      <c r="FPF7" s="69"/>
      <c r="FPG7" s="69"/>
      <c r="FPH7" s="69"/>
      <c r="FPI7" s="69"/>
      <c r="FPJ7" s="69"/>
      <c r="FPK7" s="69"/>
      <c r="FPL7" s="69"/>
      <c r="FPM7" s="69"/>
      <c r="FPN7" s="69"/>
      <c r="FPO7" s="69"/>
      <c r="FPP7" s="69"/>
      <c r="FPQ7" s="69"/>
      <c r="FPR7" s="69"/>
      <c r="FPS7" s="69"/>
      <c r="FPT7" s="69"/>
      <c r="FPU7" s="69"/>
      <c r="FPV7" s="69"/>
      <c r="FPW7" s="69"/>
      <c r="FPX7" s="69"/>
      <c r="FPY7" s="69"/>
      <c r="FPZ7" s="69"/>
      <c r="FQA7" s="69"/>
      <c r="FQB7" s="69"/>
      <c r="FQC7" s="69"/>
      <c r="FQD7" s="69"/>
      <c r="FQE7" s="69"/>
      <c r="FQF7" s="69"/>
      <c r="FQG7" s="69"/>
      <c r="FQH7" s="69"/>
      <c r="FQI7" s="69"/>
      <c r="FQJ7" s="69"/>
      <c r="FQK7" s="69"/>
      <c r="FQL7" s="69"/>
      <c r="FQM7" s="69"/>
      <c r="FQN7" s="69"/>
      <c r="FQO7" s="69"/>
      <c r="FQP7" s="69"/>
      <c r="FQQ7" s="69"/>
      <c r="FQR7" s="69"/>
      <c r="FQS7" s="69"/>
      <c r="FQT7" s="69"/>
      <c r="FQU7" s="69"/>
      <c r="FQV7" s="69"/>
      <c r="FQW7" s="69"/>
      <c r="FQX7" s="69"/>
      <c r="FQY7" s="69"/>
      <c r="FQZ7" s="69"/>
      <c r="FRA7" s="69"/>
      <c r="FRB7" s="69"/>
      <c r="FRC7" s="69"/>
      <c r="FRD7" s="69"/>
      <c r="FRE7" s="69"/>
      <c r="FRF7" s="69"/>
      <c r="FRG7" s="69"/>
      <c r="FRH7" s="69"/>
      <c r="FRI7" s="69"/>
      <c r="FRJ7" s="69"/>
      <c r="FRK7" s="69"/>
      <c r="FRL7" s="69"/>
      <c r="FRM7" s="69"/>
      <c r="FRN7" s="69"/>
      <c r="FRO7" s="69"/>
      <c r="FRP7" s="69"/>
      <c r="FRQ7" s="69"/>
      <c r="FRR7" s="69"/>
      <c r="FRS7" s="69"/>
      <c r="FRT7" s="69"/>
      <c r="FRU7" s="69"/>
      <c r="FRV7" s="69"/>
      <c r="FRW7" s="69"/>
      <c r="FRX7" s="69"/>
      <c r="FRY7" s="69"/>
      <c r="FRZ7" s="69"/>
      <c r="FSA7" s="69"/>
      <c r="FSB7" s="69"/>
      <c r="FSC7" s="69"/>
      <c r="FSD7" s="69"/>
      <c r="FSE7" s="69"/>
      <c r="FSF7" s="69"/>
      <c r="FSG7" s="69"/>
      <c r="FSH7" s="69"/>
      <c r="FSI7" s="69"/>
      <c r="FSJ7" s="69"/>
      <c r="FSK7" s="69"/>
      <c r="FSL7" s="69"/>
      <c r="FSM7" s="69"/>
      <c r="FSN7" s="69"/>
      <c r="FSO7" s="69"/>
      <c r="FSP7" s="69"/>
      <c r="FSQ7" s="69"/>
      <c r="FSR7" s="69"/>
      <c r="FSS7" s="69"/>
      <c r="FST7" s="69"/>
      <c r="FSU7" s="69"/>
      <c r="FSV7" s="69"/>
      <c r="FSW7" s="69"/>
      <c r="FSX7" s="69"/>
      <c r="FSY7" s="69"/>
      <c r="FSZ7" s="69"/>
      <c r="FTA7" s="69"/>
      <c r="FTB7" s="69"/>
      <c r="FTC7" s="69"/>
      <c r="FTD7" s="69"/>
      <c r="FTE7" s="69"/>
      <c r="FTF7" s="69"/>
      <c r="FTG7" s="69"/>
      <c r="FTH7" s="69"/>
      <c r="FTI7" s="69"/>
      <c r="FTJ7" s="69"/>
      <c r="FTK7" s="69"/>
      <c r="FTL7" s="69"/>
      <c r="FTM7" s="69"/>
      <c r="FTN7" s="69"/>
      <c r="FTO7" s="69"/>
      <c r="FTP7" s="69"/>
      <c r="FTQ7" s="69"/>
      <c r="FTR7" s="69"/>
      <c r="FTS7" s="69"/>
      <c r="FTT7" s="69"/>
      <c r="FTU7" s="69"/>
      <c r="FTV7" s="69"/>
      <c r="FTW7" s="69"/>
      <c r="FTX7" s="69"/>
      <c r="FTY7" s="69"/>
      <c r="FTZ7" s="69"/>
      <c r="FUA7" s="69"/>
      <c r="FUB7" s="69"/>
      <c r="FUC7" s="69"/>
      <c r="FUD7" s="69"/>
      <c r="FUE7" s="69"/>
      <c r="FUF7" s="69"/>
      <c r="FUG7" s="69"/>
      <c r="FUH7" s="69"/>
      <c r="FUI7" s="69"/>
      <c r="FUJ7" s="69"/>
      <c r="FUK7" s="69"/>
      <c r="FUL7" s="69"/>
      <c r="FUM7" s="69"/>
      <c r="FUN7" s="69"/>
      <c r="FUO7" s="69"/>
      <c r="FUP7" s="69"/>
      <c r="FUQ7" s="69"/>
      <c r="FUR7" s="69"/>
      <c r="FUS7" s="69"/>
      <c r="FUT7" s="69"/>
      <c r="FUU7" s="69"/>
      <c r="FUV7" s="69"/>
      <c r="FUW7" s="69"/>
      <c r="FUX7" s="69"/>
      <c r="FUY7" s="69"/>
      <c r="FUZ7" s="69"/>
      <c r="FVA7" s="69"/>
      <c r="FVB7" s="69"/>
      <c r="FVC7" s="69"/>
      <c r="FVD7" s="69"/>
      <c r="FVE7" s="69"/>
      <c r="FVF7" s="69"/>
      <c r="FVG7" s="69"/>
      <c r="FVH7" s="69"/>
      <c r="FVI7" s="69"/>
      <c r="FVJ7" s="69"/>
      <c r="FVK7" s="69"/>
      <c r="FVL7" s="69"/>
      <c r="FVM7" s="69"/>
      <c r="FVN7" s="69"/>
      <c r="FVO7" s="69"/>
      <c r="FVP7" s="69"/>
      <c r="FVQ7" s="69"/>
      <c r="FVR7" s="69"/>
      <c r="FVS7" s="69"/>
      <c r="FVT7" s="69"/>
      <c r="FVU7" s="69"/>
      <c r="FVV7" s="69"/>
      <c r="FVW7" s="69"/>
      <c r="FVX7" s="69"/>
      <c r="FVY7" s="69"/>
      <c r="FVZ7" s="69"/>
      <c r="FWA7" s="69"/>
      <c r="FWB7" s="69"/>
      <c r="FWC7" s="69"/>
      <c r="FWD7" s="69"/>
      <c r="FWE7" s="69"/>
      <c r="FWF7" s="69"/>
      <c r="FWG7" s="69"/>
      <c r="FWH7" s="69"/>
      <c r="FWI7" s="69"/>
      <c r="FWJ7" s="69"/>
      <c r="FWK7" s="69"/>
      <c r="FWL7" s="69"/>
      <c r="FWM7" s="69"/>
      <c r="FWN7" s="69"/>
      <c r="FWO7" s="69"/>
      <c r="FWP7" s="69"/>
      <c r="FWQ7" s="69"/>
      <c r="FWR7" s="69"/>
      <c r="FWS7" s="69"/>
      <c r="FWT7" s="69"/>
      <c r="FWU7" s="69"/>
      <c r="FWV7" s="69"/>
      <c r="FWW7" s="69"/>
      <c r="FWX7" s="69"/>
      <c r="FWY7" s="69"/>
      <c r="FWZ7" s="69"/>
      <c r="FXA7" s="69"/>
      <c r="FXB7" s="69"/>
      <c r="FXC7" s="69"/>
      <c r="FXD7" s="69"/>
      <c r="FXE7" s="69"/>
      <c r="FXF7" s="69"/>
      <c r="FXG7" s="69"/>
      <c r="FXH7" s="69"/>
      <c r="FXI7" s="69"/>
      <c r="FXJ7" s="69"/>
      <c r="FXK7" s="69"/>
      <c r="FXL7" s="69"/>
      <c r="FXM7" s="69"/>
      <c r="FXN7" s="69"/>
      <c r="FXO7" s="69"/>
      <c r="FXP7" s="69"/>
      <c r="FXQ7" s="69"/>
      <c r="FXR7" s="69"/>
      <c r="FXS7" s="69"/>
      <c r="FXT7" s="69"/>
      <c r="FXU7" s="69"/>
      <c r="FXV7" s="69"/>
      <c r="FXW7" s="69"/>
      <c r="FXX7" s="69"/>
      <c r="FXY7" s="69"/>
      <c r="FXZ7" s="69"/>
      <c r="FYA7" s="69"/>
      <c r="FYB7" s="69"/>
      <c r="FYC7" s="69"/>
      <c r="FYD7" s="69"/>
      <c r="FYE7" s="69"/>
      <c r="FYF7" s="69"/>
      <c r="FYG7" s="69"/>
      <c r="FYH7" s="69"/>
      <c r="FYI7" s="69"/>
      <c r="FYJ7" s="69"/>
      <c r="FYK7" s="69"/>
      <c r="FYL7" s="69"/>
      <c r="FYM7" s="69"/>
      <c r="FYN7" s="69"/>
      <c r="FYO7" s="69"/>
      <c r="FYP7" s="69"/>
      <c r="FYQ7" s="69"/>
      <c r="FYR7" s="69"/>
      <c r="FYS7" s="69"/>
      <c r="FYT7" s="69"/>
      <c r="FYU7" s="69"/>
      <c r="FYV7" s="69"/>
      <c r="FYW7" s="69"/>
      <c r="FYX7" s="69"/>
      <c r="FYY7" s="69"/>
      <c r="FYZ7" s="69"/>
      <c r="FZA7" s="69"/>
      <c r="FZB7" s="69"/>
      <c r="FZC7" s="69"/>
      <c r="FZD7" s="69"/>
      <c r="FZE7" s="69"/>
      <c r="FZF7" s="69"/>
      <c r="FZG7" s="69"/>
      <c r="FZH7" s="69"/>
      <c r="FZI7" s="69"/>
      <c r="FZJ7" s="69"/>
      <c r="FZK7" s="69"/>
      <c r="FZL7" s="69"/>
      <c r="FZM7" s="69"/>
      <c r="FZN7" s="69"/>
      <c r="FZO7" s="69"/>
      <c r="FZP7" s="69"/>
      <c r="FZQ7" s="69"/>
      <c r="FZR7" s="69"/>
      <c r="FZS7" s="69"/>
      <c r="FZT7" s="69"/>
      <c r="FZU7" s="69"/>
      <c r="FZV7" s="69"/>
      <c r="FZW7" s="69"/>
      <c r="FZX7" s="69"/>
      <c r="FZY7" s="69"/>
      <c r="FZZ7" s="69"/>
      <c r="GAA7" s="69"/>
      <c r="GAB7" s="69"/>
      <c r="GAC7" s="69"/>
      <c r="GAD7" s="69"/>
      <c r="GAE7" s="69"/>
      <c r="GAF7" s="69"/>
      <c r="GAG7" s="69"/>
      <c r="GAH7" s="69"/>
      <c r="GAI7" s="69"/>
      <c r="GAJ7" s="69"/>
      <c r="GAK7" s="69"/>
      <c r="GAL7" s="69"/>
      <c r="GAM7" s="69"/>
      <c r="GAN7" s="69"/>
      <c r="GAO7" s="69"/>
      <c r="GAP7" s="69"/>
      <c r="GAQ7" s="69"/>
      <c r="GAR7" s="69"/>
      <c r="GAS7" s="69"/>
      <c r="GAT7" s="69"/>
      <c r="GAU7" s="69"/>
      <c r="GAV7" s="69"/>
      <c r="GAW7" s="69"/>
      <c r="GAX7" s="69"/>
      <c r="GAY7" s="69"/>
      <c r="GAZ7" s="69"/>
      <c r="GBA7" s="69"/>
      <c r="GBB7" s="69"/>
      <c r="GBC7" s="69"/>
      <c r="GBD7" s="69"/>
      <c r="GBE7" s="69"/>
      <c r="GBF7" s="69"/>
      <c r="GBG7" s="69"/>
      <c r="GBH7" s="69"/>
      <c r="GBI7" s="69"/>
      <c r="GBJ7" s="69"/>
      <c r="GBK7" s="69"/>
      <c r="GBL7" s="69"/>
      <c r="GBM7" s="69"/>
      <c r="GBN7" s="69"/>
      <c r="GBO7" s="69"/>
      <c r="GBP7" s="69"/>
      <c r="GBQ7" s="69"/>
      <c r="GBR7" s="69"/>
      <c r="GBS7" s="69"/>
      <c r="GBT7" s="69"/>
      <c r="GBU7" s="69"/>
      <c r="GBV7" s="69"/>
      <c r="GBW7" s="69"/>
      <c r="GBX7" s="69"/>
      <c r="GBY7" s="69"/>
      <c r="GBZ7" s="69"/>
      <c r="GCA7" s="69"/>
      <c r="GCB7" s="69"/>
      <c r="GCC7" s="69"/>
      <c r="GCD7" s="69"/>
      <c r="GCE7" s="69"/>
      <c r="GCF7" s="69"/>
      <c r="GCG7" s="69"/>
      <c r="GCH7" s="69"/>
      <c r="GCI7" s="69"/>
      <c r="GCJ7" s="69"/>
      <c r="GCK7" s="69"/>
      <c r="GCL7" s="69"/>
      <c r="GCM7" s="69"/>
      <c r="GCN7" s="69"/>
      <c r="GCO7" s="69"/>
      <c r="GCP7" s="69"/>
      <c r="GCQ7" s="69"/>
      <c r="GCR7" s="69"/>
      <c r="GCS7" s="69"/>
      <c r="GCT7" s="69"/>
      <c r="GCU7" s="69"/>
      <c r="GCV7" s="69"/>
      <c r="GCW7" s="69"/>
      <c r="GCX7" s="69"/>
      <c r="GCY7" s="69"/>
      <c r="GCZ7" s="69"/>
      <c r="GDA7" s="69"/>
      <c r="GDB7" s="69"/>
      <c r="GDC7" s="69"/>
      <c r="GDD7" s="69"/>
      <c r="GDE7" s="69"/>
      <c r="GDF7" s="69"/>
      <c r="GDG7" s="69"/>
      <c r="GDH7" s="69"/>
      <c r="GDI7" s="69"/>
      <c r="GDJ7" s="69"/>
      <c r="GDK7" s="69"/>
      <c r="GDL7" s="69"/>
      <c r="GDM7" s="69"/>
      <c r="GDN7" s="69"/>
      <c r="GDO7" s="69"/>
      <c r="GDP7" s="69"/>
      <c r="GDQ7" s="69"/>
      <c r="GDR7" s="69"/>
      <c r="GDS7" s="69"/>
      <c r="GDT7" s="69"/>
      <c r="GDU7" s="69"/>
      <c r="GDV7" s="69"/>
      <c r="GDW7" s="69"/>
      <c r="GDX7" s="69"/>
      <c r="GDY7" s="69"/>
      <c r="GDZ7" s="69"/>
      <c r="GEA7" s="69"/>
      <c r="GEB7" s="69"/>
      <c r="GEC7" s="69"/>
      <c r="GED7" s="69"/>
      <c r="GEE7" s="69"/>
      <c r="GEF7" s="69"/>
      <c r="GEG7" s="69"/>
      <c r="GEH7" s="69"/>
      <c r="GEI7" s="69"/>
      <c r="GEJ7" s="69"/>
      <c r="GEK7" s="69"/>
      <c r="GEL7" s="69"/>
      <c r="GEM7" s="69"/>
      <c r="GEN7" s="69"/>
      <c r="GEO7" s="69"/>
      <c r="GEP7" s="69"/>
      <c r="GEQ7" s="69"/>
      <c r="GER7" s="69"/>
      <c r="GES7" s="69"/>
      <c r="GET7" s="69"/>
      <c r="GEU7" s="69"/>
      <c r="GEV7" s="69"/>
      <c r="GEW7" s="69"/>
      <c r="GEX7" s="69"/>
      <c r="GEY7" s="69"/>
      <c r="GEZ7" s="69"/>
      <c r="GFA7" s="69"/>
      <c r="GFB7" s="69"/>
      <c r="GFC7" s="69"/>
      <c r="GFD7" s="69"/>
      <c r="GFE7" s="69"/>
      <c r="GFF7" s="69"/>
      <c r="GFG7" s="69"/>
      <c r="GFH7" s="69"/>
      <c r="GFI7" s="69"/>
      <c r="GFJ7" s="69"/>
      <c r="GFK7" s="69"/>
      <c r="GFL7" s="69"/>
      <c r="GFM7" s="69"/>
      <c r="GFN7" s="69"/>
      <c r="GFO7" s="69"/>
      <c r="GFP7" s="69"/>
      <c r="GFQ7" s="69"/>
      <c r="GFR7" s="69"/>
      <c r="GFS7" s="69"/>
      <c r="GFT7" s="69"/>
      <c r="GFU7" s="69"/>
      <c r="GFV7" s="69"/>
      <c r="GFW7" s="69"/>
      <c r="GFX7" s="69"/>
      <c r="GFY7" s="69"/>
      <c r="GFZ7" s="69"/>
      <c r="GGA7" s="69"/>
      <c r="GGB7" s="69"/>
      <c r="GGC7" s="69"/>
      <c r="GGD7" s="69"/>
      <c r="GGE7" s="69"/>
      <c r="GGF7" s="69"/>
      <c r="GGG7" s="69"/>
      <c r="GGH7" s="69"/>
      <c r="GGI7" s="69"/>
      <c r="GGJ7" s="69"/>
      <c r="GGK7" s="69"/>
      <c r="GGL7" s="69"/>
      <c r="GGM7" s="69"/>
      <c r="GGN7" s="69"/>
      <c r="GGO7" s="69"/>
      <c r="GGP7" s="69"/>
      <c r="GGQ7" s="69"/>
      <c r="GGR7" s="69"/>
      <c r="GGS7" s="69"/>
      <c r="GGT7" s="69"/>
      <c r="GGU7" s="69"/>
      <c r="GGV7" s="69"/>
      <c r="GGW7" s="69"/>
      <c r="GGX7" s="69"/>
      <c r="GGY7" s="69"/>
      <c r="GGZ7" s="69"/>
      <c r="GHA7" s="69"/>
      <c r="GHB7" s="69"/>
      <c r="GHC7" s="69"/>
      <c r="GHD7" s="69"/>
      <c r="GHE7" s="69"/>
      <c r="GHF7" s="69"/>
      <c r="GHG7" s="69"/>
      <c r="GHH7" s="69"/>
      <c r="GHI7" s="69"/>
      <c r="GHJ7" s="69"/>
      <c r="GHK7" s="69"/>
      <c r="GHL7" s="69"/>
      <c r="GHM7" s="69"/>
      <c r="GHN7" s="69"/>
      <c r="GHO7" s="69"/>
      <c r="GHP7" s="69"/>
      <c r="GHQ7" s="69"/>
      <c r="GHR7" s="69"/>
      <c r="GHS7" s="69"/>
      <c r="GHT7" s="69"/>
      <c r="GHU7" s="69"/>
      <c r="GHV7" s="69"/>
      <c r="GHW7" s="69"/>
      <c r="GHX7" s="69"/>
      <c r="GHY7" s="69"/>
      <c r="GHZ7" s="69"/>
      <c r="GIA7" s="69"/>
      <c r="GIB7" s="69"/>
      <c r="GIC7" s="69"/>
      <c r="GID7" s="69"/>
      <c r="GIE7" s="69"/>
      <c r="GIF7" s="69"/>
      <c r="GIG7" s="69"/>
      <c r="GIH7" s="69"/>
      <c r="GII7" s="69"/>
      <c r="GIJ7" s="69"/>
      <c r="GIK7" s="69"/>
      <c r="GIL7" s="69"/>
      <c r="GIM7" s="69"/>
      <c r="GIN7" s="69"/>
      <c r="GIO7" s="69"/>
      <c r="GIP7" s="69"/>
      <c r="GIQ7" s="69"/>
      <c r="GIR7" s="69"/>
      <c r="GIS7" s="69"/>
      <c r="GIT7" s="69"/>
      <c r="GIU7" s="69"/>
      <c r="GIV7" s="69"/>
      <c r="GIW7" s="69"/>
      <c r="GIX7" s="69"/>
      <c r="GIY7" s="69"/>
      <c r="GIZ7" s="69"/>
      <c r="GJA7" s="69"/>
      <c r="GJB7" s="69"/>
      <c r="GJC7" s="69"/>
      <c r="GJD7" s="69"/>
      <c r="GJE7" s="69"/>
      <c r="GJF7" s="69"/>
      <c r="GJG7" s="69"/>
      <c r="GJH7" s="69"/>
      <c r="GJI7" s="69"/>
      <c r="GJJ7" s="69"/>
      <c r="GJK7" s="69"/>
      <c r="GJL7" s="69"/>
      <c r="GJM7" s="69"/>
      <c r="GJN7" s="69"/>
      <c r="GJO7" s="69"/>
      <c r="GJP7" s="69"/>
      <c r="GJQ7" s="69"/>
      <c r="GJR7" s="69"/>
      <c r="GJS7" s="69"/>
      <c r="GJT7" s="69"/>
      <c r="GJU7" s="69"/>
      <c r="GJV7" s="69"/>
      <c r="GJW7" s="69"/>
      <c r="GJX7" s="69"/>
      <c r="GJY7" s="69"/>
      <c r="GJZ7" s="69"/>
      <c r="GKA7" s="69"/>
      <c r="GKB7" s="69"/>
      <c r="GKC7" s="69"/>
      <c r="GKD7" s="69"/>
      <c r="GKE7" s="69"/>
      <c r="GKF7" s="69"/>
      <c r="GKG7" s="69"/>
      <c r="GKH7" s="69"/>
      <c r="GKI7" s="69"/>
      <c r="GKJ7" s="69"/>
      <c r="GKK7" s="69"/>
      <c r="GKL7" s="69"/>
      <c r="GKM7" s="69"/>
      <c r="GKN7" s="69"/>
      <c r="GKO7" s="69"/>
      <c r="GKP7" s="69"/>
      <c r="GKQ7" s="69"/>
      <c r="GKR7" s="69"/>
      <c r="GKS7" s="69"/>
      <c r="GKT7" s="69"/>
      <c r="GKU7" s="69"/>
      <c r="GKV7" s="69"/>
      <c r="GKW7" s="69"/>
      <c r="GKX7" s="69"/>
      <c r="GKY7" s="69"/>
      <c r="GKZ7" s="69"/>
      <c r="GLA7" s="69"/>
      <c r="GLB7" s="69"/>
      <c r="GLC7" s="69"/>
      <c r="GLD7" s="69"/>
      <c r="GLE7" s="69"/>
      <c r="GLF7" s="69"/>
      <c r="GLG7" s="69"/>
      <c r="GLH7" s="69"/>
      <c r="GLI7" s="69"/>
      <c r="GLJ7" s="69"/>
      <c r="GLK7" s="69"/>
      <c r="GLL7" s="69"/>
      <c r="GLM7" s="69"/>
      <c r="GLN7" s="69"/>
      <c r="GLO7" s="69"/>
      <c r="GLP7" s="69"/>
      <c r="GLQ7" s="69"/>
      <c r="GLR7" s="69"/>
      <c r="GLS7" s="69"/>
      <c r="GLT7" s="69"/>
      <c r="GLU7" s="69"/>
      <c r="GLV7" s="69"/>
      <c r="GLW7" s="69"/>
      <c r="GLX7" s="69"/>
      <c r="GLY7" s="69"/>
      <c r="GLZ7" s="69"/>
      <c r="GMA7" s="69"/>
      <c r="GMB7" s="69"/>
      <c r="GMC7" s="69"/>
      <c r="GMD7" s="69"/>
      <c r="GME7" s="69"/>
      <c r="GMF7" s="69"/>
      <c r="GMG7" s="69"/>
      <c r="GMH7" s="69"/>
      <c r="GMI7" s="69"/>
      <c r="GMJ7" s="69"/>
      <c r="GMK7" s="69"/>
      <c r="GML7" s="69"/>
      <c r="GMM7" s="69"/>
      <c r="GMN7" s="69"/>
      <c r="GMO7" s="69"/>
      <c r="GMP7" s="69"/>
      <c r="GMQ7" s="69"/>
      <c r="GMR7" s="69"/>
      <c r="GMS7" s="69"/>
      <c r="GMT7" s="69"/>
      <c r="GMU7" s="69"/>
      <c r="GMV7" s="69"/>
      <c r="GMW7" s="69"/>
      <c r="GMX7" s="69"/>
      <c r="GMY7" s="69"/>
      <c r="GMZ7" s="69"/>
      <c r="GNA7" s="69"/>
      <c r="GNB7" s="69"/>
      <c r="GNC7" s="69"/>
      <c r="GND7" s="69"/>
      <c r="GNE7" s="69"/>
      <c r="GNF7" s="69"/>
      <c r="GNG7" s="69"/>
      <c r="GNH7" s="69"/>
      <c r="GNI7" s="69"/>
      <c r="GNJ7" s="69"/>
      <c r="GNK7" s="69"/>
      <c r="GNL7" s="69"/>
      <c r="GNM7" s="69"/>
      <c r="GNN7" s="69"/>
      <c r="GNO7" s="69"/>
      <c r="GNP7" s="69"/>
      <c r="GNQ7" s="69"/>
      <c r="GNR7" s="69"/>
      <c r="GNS7" s="69"/>
      <c r="GNT7" s="69"/>
      <c r="GNU7" s="69"/>
      <c r="GNV7" s="69"/>
      <c r="GNW7" s="69"/>
      <c r="GNX7" s="69"/>
      <c r="GNY7" s="69"/>
      <c r="GNZ7" s="69"/>
      <c r="GOA7" s="69"/>
      <c r="GOB7" s="69"/>
      <c r="GOC7" s="69"/>
      <c r="GOD7" s="69"/>
      <c r="GOE7" s="69"/>
      <c r="GOF7" s="69"/>
      <c r="GOG7" s="69"/>
      <c r="GOH7" s="69"/>
      <c r="GOI7" s="69"/>
      <c r="GOJ7" s="69"/>
      <c r="GOK7" s="69"/>
      <c r="GOL7" s="69"/>
      <c r="GOM7" s="69"/>
      <c r="GON7" s="69"/>
      <c r="GOO7" s="69"/>
      <c r="GOP7" s="69"/>
      <c r="GOQ7" s="69"/>
      <c r="GOR7" s="69"/>
      <c r="GOS7" s="69"/>
      <c r="GOT7" s="69"/>
      <c r="GOU7" s="69"/>
      <c r="GOV7" s="69"/>
      <c r="GOW7" s="69"/>
      <c r="GOX7" s="69"/>
      <c r="GOY7" s="69"/>
      <c r="GOZ7" s="69"/>
      <c r="GPA7" s="69"/>
      <c r="GPB7" s="69"/>
      <c r="GPC7" s="69"/>
      <c r="GPD7" s="69"/>
      <c r="GPE7" s="69"/>
      <c r="GPF7" s="69"/>
      <c r="GPG7" s="69"/>
      <c r="GPH7" s="69"/>
      <c r="GPI7" s="69"/>
      <c r="GPJ7" s="69"/>
      <c r="GPK7" s="69"/>
      <c r="GPL7" s="69"/>
      <c r="GPM7" s="69"/>
      <c r="GPN7" s="69"/>
      <c r="GPO7" s="69"/>
      <c r="GPP7" s="69"/>
      <c r="GPQ7" s="69"/>
      <c r="GPR7" s="69"/>
      <c r="GPS7" s="69"/>
      <c r="GPT7" s="69"/>
      <c r="GPU7" s="69"/>
      <c r="GPV7" s="69"/>
      <c r="GPW7" s="69"/>
      <c r="GPX7" s="69"/>
      <c r="GPY7" s="69"/>
      <c r="GPZ7" s="69"/>
      <c r="GQA7" s="69"/>
      <c r="GQB7" s="69"/>
      <c r="GQC7" s="69"/>
      <c r="GQD7" s="69"/>
      <c r="GQE7" s="69"/>
      <c r="GQF7" s="69"/>
      <c r="GQG7" s="69"/>
      <c r="GQH7" s="69"/>
      <c r="GQI7" s="69"/>
      <c r="GQJ7" s="69"/>
      <c r="GQK7" s="69"/>
      <c r="GQL7" s="69"/>
      <c r="GQM7" s="69"/>
      <c r="GQN7" s="69"/>
      <c r="GQO7" s="69"/>
      <c r="GQP7" s="69"/>
      <c r="GQQ7" s="69"/>
      <c r="GQR7" s="69"/>
      <c r="GQS7" s="69"/>
      <c r="GQT7" s="69"/>
      <c r="GQU7" s="69"/>
      <c r="GQV7" s="69"/>
      <c r="GQW7" s="69"/>
      <c r="GQX7" s="69"/>
      <c r="GQY7" s="69"/>
      <c r="GQZ7" s="69"/>
      <c r="GRA7" s="69"/>
      <c r="GRB7" s="69"/>
      <c r="GRC7" s="69"/>
      <c r="GRD7" s="69"/>
      <c r="GRE7" s="69"/>
      <c r="GRF7" s="69"/>
      <c r="GRG7" s="69"/>
      <c r="GRH7" s="69"/>
      <c r="GRI7" s="69"/>
      <c r="GRJ7" s="69"/>
      <c r="GRK7" s="69"/>
      <c r="GRL7" s="69"/>
      <c r="GRM7" s="69"/>
      <c r="GRN7" s="69"/>
      <c r="GRO7" s="69"/>
      <c r="GRP7" s="69"/>
      <c r="GRQ7" s="69"/>
      <c r="GRR7" s="69"/>
      <c r="GRS7" s="69"/>
      <c r="GRT7" s="69"/>
      <c r="GRU7" s="69"/>
      <c r="GRV7" s="69"/>
      <c r="GRW7" s="69"/>
      <c r="GRX7" s="69"/>
      <c r="GRY7" s="69"/>
      <c r="GRZ7" s="69"/>
      <c r="GSA7" s="69"/>
      <c r="GSB7" s="69"/>
      <c r="GSC7" s="69"/>
      <c r="GSD7" s="69"/>
      <c r="GSE7" s="69"/>
      <c r="GSF7" s="69"/>
      <c r="GSG7" s="69"/>
      <c r="GSH7" s="69"/>
      <c r="GSI7" s="69"/>
      <c r="GSJ7" s="69"/>
      <c r="GSK7" s="69"/>
      <c r="GSL7" s="69"/>
      <c r="GSM7" s="69"/>
      <c r="GSN7" s="69"/>
      <c r="GSO7" s="69"/>
      <c r="GSP7" s="69"/>
      <c r="GSQ7" s="69"/>
      <c r="GSR7" s="69"/>
      <c r="GSS7" s="69"/>
      <c r="GST7" s="69"/>
      <c r="GSU7" s="69"/>
      <c r="GSV7" s="69"/>
      <c r="GSW7" s="69"/>
      <c r="GSX7" s="69"/>
      <c r="GSY7" s="69"/>
      <c r="GSZ7" s="69"/>
      <c r="GTA7" s="69"/>
      <c r="GTB7" s="69"/>
      <c r="GTC7" s="69"/>
      <c r="GTD7" s="69"/>
      <c r="GTE7" s="69"/>
      <c r="GTF7" s="69"/>
      <c r="GTG7" s="69"/>
      <c r="GTH7" s="69"/>
      <c r="GTI7" s="69"/>
      <c r="GTJ7" s="69"/>
      <c r="GTK7" s="69"/>
      <c r="GTL7" s="69"/>
      <c r="GTM7" s="69"/>
      <c r="GTN7" s="69"/>
      <c r="GTO7" s="69"/>
      <c r="GTP7" s="69"/>
      <c r="GTQ7" s="69"/>
      <c r="GTR7" s="69"/>
      <c r="GTS7" s="69"/>
      <c r="GTT7" s="69"/>
      <c r="GTU7" s="69"/>
      <c r="GTV7" s="69"/>
      <c r="GTW7" s="69"/>
      <c r="GTX7" s="69"/>
      <c r="GTY7" s="69"/>
      <c r="GTZ7" s="69"/>
      <c r="GUA7" s="69"/>
      <c r="GUB7" s="69"/>
      <c r="GUC7" s="69"/>
      <c r="GUD7" s="69"/>
      <c r="GUE7" s="69"/>
      <c r="GUF7" s="69"/>
      <c r="GUG7" s="69"/>
      <c r="GUH7" s="69"/>
      <c r="GUI7" s="69"/>
      <c r="GUJ7" s="69"/>
      <c r="GUK7" s="69"/>
      <c r="GUL7" s="69"/>
      <c r="GUM7" s="69"/>
      <c r="GUN7" s="69"/>
      <c r="GUO7" s="69"/>
      <c r="GUP7" s="69"/>
      <c r="GUQ7" s="69"/>
      <c r="GUR7" s="69"/>
      <c r="GUS7" s="69"/>
      <c r="GUT7" s="69"/>
      <c r="GUU7" s="69"/>
      <c r="GUV7" s="69"/>
      <c r="GUW7" s="69"/>
      <c r="GUX7" s="69"/>
      <c r="GUY7" s="69"/>
      <c r="GUZ7" s="69"/>
      <c r="GVA7" s="69"/>
      <c r="GVB7" s="69"/>
      <c r="GVC7" s="69"/>
      <c r="GVD7" s="69"/>
      <c r="GVE7" s="69"/>
      <c r="GVF7" s="69"/>
      <c r="GVG7" s="69"/>
      <c r="GVH7" s="69"/>
      <c r="GVI7" s="69"/>
      <c r="GVJ7" s="69"/>
      <c r="GVK7" s="69"/>
      <c r="GVL7" s="69"/>
      <c r="GVM7" s="69"/>
      <c r="GVN7" s="69"/>
      <c r="GVO7" s="69"/>
      <c r="GVP7" s="69"/>
      <c r="GVQ7" s="69"/>
      <c r="GVR7" s="69"/>
      <c r="GVS7" s="69"/>
      <c r="GVT7" s="69"/>
      <c r="GVU7" s="69"/>
      <c r="GVV7" s="69"/>
      <c r="GVW7" s="69"/>
      <c r="GVX7" s="69"/>
      <c r="GVY7" s="69"/>
      <c r="GVZ7" s="69"/>
      <c r="GWA7" s="69"/>
      <c r="GWB7" s="69"/>
      <c r="GWC7" s="69"/>
      <c r="GWD7" s="69"/>
      <c r="GWE7" s="69"/>
      <c r="GWF7" s="69"/>
      <c r="GWG7" s="69"/>
      <c r="GWH7" s="69"/>
      <c r="GWI7" s="69"/>
      <c r="GWJ7" s="69"/>
      <c r="GWK7" s="69"/>
      <c r="GWL7" s="69"/>
      <c r="GWM7" s="69"/>
      <c r="GWN7" s="69"/>
      <c r="GWO7" s="69"/>
      <c r="GWP7" s="69"/>
      <c r="GWQ7" s="69"/>
      <c r="GWR7" s="69"/>
      <c r="GWS7" s="69"/>
      <c r="GWT7" s="69"/>
      <c r="GWU7" s="69"/>
      <c r="GWV7" s="69"/>
      <c r="GWW7" s="69"/>
      <c r="GWX7" s="69"/>
      <c r="GWY7" s="69"/>
      <c r="GWZ7" s="69"/>
      <c r="GXA7" s="69"/>
      <c r="GXB7" s="69"/>
      <c r="GXC7" s="69"/>
      <c r="GXD7" s="69"/>
      <c r="GXE7" s="69"/>
      <c r="GXF7" s="69"/>
      <c r="GXG7" s="69"/>
      <c r="GXH7" s="69"/>
      <c r="GXI7" s="69"/>
      <c r="GXJ7" s="69"/>
      <c r="GXK7" s="69"/>
      <c r="GXL7" s="69"/>
      <c r="GXM7" s="69"/>
      <c r="GXN7" s="69"/>
      <c r="GXO7" s="69"/>
      <c r="GXP7" s="69"/>
      <c r="GXQ7" s="69"/>
      <c r="GXR7" s="69"/>
      <c r="GXS7" s="69"/>
      <c r="GXT7" s="69"/>
      <c r="GXU7" s="69"/>
      <c r="GXV7" s="69"/>
      <c r="GXW7" s="69"/>
      <c r="GXX7" s="69"/>
      <c r="GXY7" s="69"/>
      <c r="GXZ7" s="69"/>
      <c r="GYA7" s="69"/>
      <c r="GYB7" s="69"/>
      <c r="GYC7" s="69"/>
      <c r="GYD7" s="69"/>
      <c r="GYE7" s="69"/>
      <c r="GYF7" s="69"/>
      <c r="GYG7" s="69"/>
      <c r="GYH7" s="69"/>
      <c r="GYI7" s="69"/>
      <c r="GYJ7" s="69"/>
      <c r="GYK7" s="69"/>
      <c r="GYL7" s="69"/>
      <c r="GYM7" s="69"/>
      <c r="GYN7" s="69"/>
      <c r="GYO7" s="69"/>
      <c r="GYP7" s="69"/>
      <c r="GYQ7" s="69"/>
      <c r="GYR7" s="69"/>
      <c r="GYS7" s="69"/>
      <c r="GYT7" s="69"/>
      <c r="GYU7" s="69"/>
      <c r="GYV7" s="69"/>
      <c r="GYW7" s="69"/>
      <c r="GYX7" s="69"/>
      <c r="GYY7" s="69"/>
      <c r="GYZ7" s="69"/>
      <c r="GZA7" s="69"/>
      <c r="GZB7" s="69"/>
      <c r="GZC7" s="69"/>
      <c r="GZD7" s="69"/>
      <c r="GZE7" s="69"/>
      <c r="GZF7" s="69"/>
      <c r="GZG7" s="69"/>
      <c r="GZH7" s="69"/>
      <c r="GZI7" s="69"/>
      <c r="GZJ7" s="69"/>
      <c r="GZK7" s="69"/>
      <c r="GZL7" s="69"/>
      <c r="GZM7" s="69"/>
      <c r="GZN7" s="69"/>
      <c r="GZO7" s="69"/>
      <c r="GZP7" s="69"/>
      <c r="GZQ7" s="69"/>
      <c r="GZR7" s="69"/>
      <c r="GZS7" s="69"/>
      <c r="GZT7" s="69"/>
      <c r="GZU7" s="69"/>
      <c r="GZV7" s="69"/>
      <c r="GZW7" s="69"/>
      <c r="GZX7" s="69"/>
      <c r="GZY7" s="69"/>
      <c r="GZZ7" s="69"/>
      <c r="HAA7" s="69"/>
      <c r="HAB7" s="69"/>
      <c r="HAC7" s="69"/>
      <c r="HAD7" s="69"/>
      <c r="HAE7" s="69"/>
      <c r="HAF7" s="69"/>
      <c r="HAG7" s="69"/>
      <c r="HAH7" s="69"/>
      <c r="HAI7" s="69"/>
      <c r="HAJ7" s="69"/>
      <c r="HAK7" s="69"/>
      <c r="HAL7" s="69"/>
      <c r="HAM7" s="69"/>
      <c r="HAN7" s="69"/>
      <c r="HAO7" s="69"/>
      <c r="HAP7" s="69"/>
      <c r="HAQ7" s="69"/>
      <c r="HAR7" s="69"/>
      <c r="HAS7" s="69"/>
      <c r="HAT7" s="69"/>
      <c r="HAU7" s="69"/>
      <c r="HAV7" s="69"/>
      <c r="HAW7" s="69"/>
      <c r="HAX7" s="69"/>
      <c r="HAY7" s="69"/>
      <c r="HAZ7" s="69"/>
      <c r="HBA7" s="69"/>
      <c r="HBB7" s="69"/>
      <c r="HBC7" s="69"/>
      <c r="HBD7" s="69"/>
      <c r="HBE7" s="69"/>
      <c r="HBF7" s="69"/>
      <c r="HBG7" s="69"/>
      <c r="HBH7" s="69"/>
      <c r="HBI7" s="69"/>
      <c r="HBJ7" s="69"/>
      <c r="HBK7" s="69"/>
      <c r="HBL7" s="69"/>
      <c r="HBM7" s="69"/>
      <c r="HBN7" s="69"/>
      <c r="HBO7" s="69"/>
      <c r="HBP7" s="69"/>
      <c r="HBQ7" s="69"/>
      <c r="HBR7" s="69"/>
      <c r="HBS7" s="69"/>
      <c r="HBT7" s="69"/>
      <c r="HBU7" s="69"/>
      <c r="HBV7" s="69"/>
      <c r="HBW7" s="69"/>
      <c r="HBX7" s="69"/>
      <c r="HBY7" s="69"/>
      <c r="HBZ7" s="69"/>
      <c r="HCA7" s="69"/>
      <c r="HCB7" s="69"/>
      <c r="HCC7" s="69"/>
      <c r="HCD7" s="69"/>
      <c r="HCE7" s="69"/>
      <c r="HCF7" s="69"/>
      <c r="HCG7" s="69"/>
      <c r="HCH7" s="69"/>
      <c r="HCI7" s="69"/>
      <c r="HCJ7" s="69"/>
      <c r="HCK7" s="69"/>
      <c r="HCL7" s="69"/>
      <c r="HCM7" s="69"/>
      <c r="HCN7" s="69"/>
      <c r="HCO7" s="69"/>
      <c r="HCP7" s="69"/>
      <c r="HCQ7" s="69"/>
      <c r="HCR7" s="69"/>
      <c r="HCS7" s="69"/>
      <c r="HCT7" s="69"/>
      <c r="HCU7" s="69"/>
      <c r="HCV7" s="69"/>
      <c r="HCW7" s="69"/>
      <c r="HCX7" s="69"/>
      <c r="HCY7" s="69"/>
      <c r="HCZ7" s="69"/>
      <c r="HDA7" s="69"/>
      <c r="HDB7" s="69"/>
      <c r="HDC7" s="69"/>
      <c r="HDD7" s="69"/>
      <c r="HDE7" s="69"/>
      <c r="HDF7" s="69"/>
      <c r="HDG7" s="69"/>
      <c r="HDH7" s="69"/>
      <c r="HDI7" s="69"/>
      <c r="HDJ7" s="69"/>
      <c r="HDK7" s="69"/>
      <c r="HDL7" s="69"/>
      <c r="HDM7" s="69"/>
      <c r="HDN7" s="69"/>
      <c r="HDO7" s="69"/>
      <c r="HDP7" s="69"/>
      <c r="HDQ7" s="69"/>
      <c r="HDR7" s="69"/>
      <c r="HDS7" s="69"/>
      <c r="HDT7" s="69"/>
      <c r="HDU7" s="69"/>
      <c r="HDV7" s="69"/>
      <c r="HDW7" s="69"/>
      <c r="HDX7" s="69"/>
      <c r="HDY7" s="69"/>
      <c r="HDZ7" s="69"/>
      <c r="HEA7" s="69"/>
      <c r="HEB7" s="69"/>
      <c r="HEC7" s="69"/>
      <c r="HED7" s="69"/>
      <c r="HEE7" s="69"/>
      <c r="HEF7" s="69"/>
      <c r="HEG7" s="69"/>
      <c r="HEH7" s="69"/>
      <c r="HEI7" s="69"/>
      <c r="HEJ7" s="69"/>
      <c r="HEK7" s="69"/>
      <c r="HEL7" s="69"/>
      <c r="HEM7" s="69"/>
      <c r="HEN7" s="69"/>
      <c r="HEO7" s="69"/>
      <c r="HEP7" s="69"/>
      <c r="HEQ7" s="69"/>
      <c r="HER7" s="69"/>
      <c r="HES7" s="69"/>
      <c r="HET7" s="69"/>
      <c r="HEU7" s="69"/>
      <c r="HEV7" s="69"/>
      <c r="HEW7" s="69"/>
      <c r="HEX7" s="69"/>
      <c r="HEY7" s="69"/>
      <c r="HEZ7" s="69"/>
      <c r="HFA7" s="69"/>
      <c r="HFB7" s="69"/>
      <c r="HFC7" s="69"/>
      <c r="HFD7" s="69"/>
      <c r="HFE7" s="69"/>
      <c r="HFF7" s="69"/>
      <c r="HFG7" s="69"/>
      <c r="HFH7" s="69"/>
      <c r="HFI7" s="69"/>
      <c r="HFJ7" s="69"/>
      <c r="HFK7" s="69"/>
      <c r="HFL7" s="69"/>
      <c r="HFM7" s="69"/>
      <c r="HFN7" s="69"/>
      <c r="HFO7" s="69"/>
      <c r="HFP7" s="69"/>
      <c r="HFQ7" s="69"/>
      <c r="HFR7" s="69"/>
      <c r="HFS7" s="69"/>
      <c r="HFT7" s="69"/>
      <c r="HFU7" s="69"/>
      <c r="HFV7" s="69"/>
      <c r="HFW7" s="69"/>
      <c r="HFX7" s="69"/>
      <c r="HFY7" s="69"/>
      <c r="HFZ7" s="69"/>
      <c r="HGA7" s="69"/>
      <c r="HGB7" s="69"/>
      <c r="HGC7" s="69"/>
      <c r="HGD7" s="69"/>
      <c r="HGE7" s="69"/>
      <c r="HGF7" s="69"/>
      <c r="HGG7" s="69"/>
      <c r="HGH7" s="69"/>
      <c r="HGI7" s="69"/>
      <c r="HGJ7" s="69"/>
      <c r="HGK7" s="69"/>
      <c r="HGL7" s="69"/>
      <c r="HGM7" s="69"/>
      <c r="HGN7" s="69"/>
      <c r="HGO7" s="69"/>
      <c r="HGP7" s="69"/>
      <c r="HGQ7" s="69"/>
      <c r="HGR7" s="69"/>
      <c r="HGS7" s="69"/>
      <c r="HGT7" s="69"/>
      <c r="HGU7" s="69"/>
      <c r="HGV7" s="69"/>
      <c r="HGW7" s="69"/>
      <c r="HGX7" s="69"/>
      <c r="HGY7" s="69"/>
      <c r="HGZ7" s="69"/>
      <c r="HHA7" s="69"/>
      <c r="HHB7" s="69"/>
      <c r="HHC7" s="69"/>
      <c r="HHD7" s="69"/>
      <c r="HHE7" s="69"/>
      <c r="HHF7" s="69"/>
      <c r="HHG7" s="69"/>
      <c r="HHH7" s="69"/>
      <c r="HHI7" s="69"/>
      <c r="HHJ7" s="69"/>
      <c r="HHK7" s="69"/>
      <c r="HHL7" s="69"/>
      <c r="HHM7" s="69"/>
      <c r="HHN7" s="69"/>
      <c r="HHO7" s="69"/>
      <c r="HHP7" s="69"/>
      <c r="HHQ7" s="69"/>
      <c r="HHR7" s="69"/>
      <c r="HHS7" s="69"/>
      <c r="HHT7" s="69"/>
      <c r="HHU7" s="69"/>
      <c r="HHV7" s="69"/>
      <c r="HHW7" s="69"/>
      <c r="HHX7" s="69"/>
      <c r="HHY7" s="69"/>
      <c r="HHZ7" s="69"/>
      <c r="HIA7" s="69"/>
      <c r="HIB7" s="69"/>
      <c r="HIC7" s="69"/>
      <c r="HID7" s="69"/>
      <c r="HIE7" s="69"/>
      <c r="HIF7" s="69"/>
      <c r="HIG7" s="69"/>
      <c r="HIH7" s="69"/>
      <c r="HII7" s="69"/>
      <c r="HIJ7" s="69"/>
      <c r="HIK7" s="69"/>
      <c r="HIL7" s="69"/>
      <c r="HIM7" s="69"/>
      <c r="HIN7" s="69"/>
      <c r="HIO7" s="69"/>
      <c r="HIP7" s="69"/>
      <c r="HIQ7" s="69"/>
      <c r="HIR7" s="69"/>
      <c r="HIS7" s="69"/>
      <c r="HIT7" s="69"/>
      <c r="HIU7" s="69"/>
      <c r="HIV7" s="69"/>
      <c r="HIW7" s="69"/>
      <c r="HIX7" s="69"/>
      <c r="HIY7" s="69"/>
      <c r="HIZ7" s="69"/>
      <c r="HJA7" s="69"/>
      <c r="HJB7" s="69"/>
      <c r="HJC7" s="69"/>
      <c r="HJD7" s="69"/>
      <c r="HJE7" s="69"/>
      <c r="HJF7" s="69"/>
      <c r="HJG7" s="69"/>
      <c r="HJH7" s="69"/>
      <c r="HJI7" s="69"/>
      <c r="HJJ7" s="69"/>
      <c r="HJK7" s="69"/>
      <c r="HJL7" s="69"/>
      <c r="HJM7" s="69"/>
      <c r="HJN7" s="69"/>
      <c r="HJO7" s="69"/>
      <c r="HJP7" s="69"/>
      <c r="HJQ7" s="69"/>
      <c r="HJR7" s="69"/>
      <c r="HJS7" s="69"/>
      <c r="HJT7" s="69"/>
      <c r="HJU7" s="69"/>
      <c r="HJV7" s="69"/>
      <c r="HJW7" s="69"/>
      <c r="HJX7" s="69"/>
      <c r="HJY7" s="69"/>
      <c r="HJZ7" s="69"/>
      <c r="HKA7" s="69"/>
      <c r="HKB7" s="69"/>
      <c r="HKC7" s="69"/>
      <c r="HKD7" s="69"/>
      <c r="HKE7" s="69"/>
      <c r="HKF7" s="69"/>
      <c r="HKG7" s="69"/>
      <c r="HKH7" s="69"/>
      <c r="HKI7" s="69"/>
      <c r="HKJ7" s="69"/>
      <c r="HKK7" s="69"/>
      <c r="HKL7" s="69"/>
      <c r="HKM7" s="69"/>
      <c r="HKN7" s="69"/>
      <c r="HKO7" s="69"/>
      <c r="HKP7" s="69"/>
      <c r="HKQ7" s="69"/>
      <c r="HKR7" s="69"/>
      <c r="HKS7" s="69"/>
      <c r="HKT7" s="69"/>
      <c r="HKU7" s="69"/>
      <c r="HKV7" s="69"/>
      <c r="HKW7" s="69"/>
      <c r="HKX7" s="69"/>
      <c r="HKY7" s="69"/>
      <c r="HKZ7" s="69"/>
      <c r="HLA7" s="69"/>
      <c r="HLB7" s="69"/>
      <c r="HLC7" s="69"/>
      <c r="HLD7" s="69"/>
      <c r="HLE7" s="69"/>
      <c r="HLF7" s="69"/>
      <c r="HLG7" s="69"/>
      <c r="HLH7" s="69"/>
      <c r="HLI7" s="69"/>
      <c r="HLJ7" s="69"/>
      <c r="HLK7" s="69"/>
      <c r="HLL7" s="69"/>
      <c r="HLM7" s="69"/>
      <c r="HLN7" s="69"/>
      <c r="HLO7" s="69"/>
      <c r="HLP7" s="69"/>
      <c r="HLQ7" s="69"/>
      <c r="HLR7" s="69"/>
      <c r="HLS7" s="69"/>
      <c r="HLT7" s="69"/>
      <c r="HLU7" s="69"/>
      <c r="HLV7" s="69"/>
      <c r="HLW7" s="69"/>
      <c r="HLX7" s="69"/>
      <c r="HLY7" s="69"/>
      <c r="HLZ7" s="69"/>
      <c r="HMA7" s="69"/>
      <c r="HMB7" s="69"/>
      <c r="HMC7" s="69"/>
      <c r="HMD7" s="69"/>
      <c r="HME7" s="69"/>
      <c r="HMF7" s="69"/>
      <c r="HMG7" s="69"/>
      <c r="HMH7" s="69"/>
      <c r="HMI7" s="69"/>
      <c r="HMJ7" s="69"/>
      <c r="HMK7" s="69"/>
      <c r="HML7" s="69"/>
      <c r="HMM7" s="69"/>
      <c r="HMN7" s="69"/>
      <c r="HMO7" s="69"/>
      <c r="HMP7" s="69"/>
      <c r="HMQ7" s="69"/>
      <c r="HMR7" s="69"/>
      <c r="HMS7" s="69"/>
      <c r="HMT7" s="69"/>
      <c r="HMU7" s="69"/>
      <c r="HMV7" s="69"/>
      <c r="HMW7" s="69"/>
      <c r="HMX7" s="69"/>
      <c r="HMY7" s="69"/>
      <c r="HMZ7" s="69"/>
      <c r="HNA7" s="69"/>
      <c r="HNB7" s="69"/>
      <c r="HNC7" s="69"/>
      <c r="HND7" s="69"/>
      <c r="HNE7" s="69"/>
      <c r="HNF7" s="69"/>
      <c r="HNG7" s="69"/>
      <c r="HNH7" s="69"/>
      <c r="HNI7" s="69"/>
      <c r="HNJ7" s="69"/>
      <c r="HNK7" s="69"/>
      <c r="HNL7" s="69"/>
      <c r="HNM7" s="69"/>
      <c r="HNN7" s="69"/>
      <c r="HNO7" s="69"/>
      <c r="HNP7" s="69"/>
      <c r="HNQ7" s="69"/>
      <c r="HNR7" s="69"/>
      <c r="HNS7" s="69"/>
      <c r="HNT7" s="69"/>
      <c r="HNU7" s="69"/>
      <c r="HNV7" s="69"/>
      <c r="HNW7" s="69"/>
      <c r="HNX7" s="69"/>
      <c r="HNY7" s="69"/>
      <c r="HNZ7" s="69"/>
      <c r="HOA7" s="69"/>
      <c r="HOB7" s="69"/>
      <c r="HOC7" s="69"/>
      <c r="HOD7" s="69"/>
      <c r="HOE7" s="69"/>
      <c r="HOF7" s="69"/>
      <c r="HOG7" s="69"/>
      <c r="HOH7" s="69"/>
      <c r="HOI7" s="69"/>
      <c r="HOJ7" s="69"/>
      <c r="HOK7" s="69"/>
      <c r="HOL7" s="69"/>
      <c r="HOM7" s="69"/>
      <c r="HON7" s="69"/>
      <c r="HOO7" s="69"/>
      <c r="HOP7" s="69"/>
      <c r="HOQ7" s="69"/>
      <c r="HOR7" s="69"/>
      <c r="HOS7" s="69"/>
      <c r="HOT7" s="69"/>
      <c r="HOU7" s="69"/>
      <c r="HOV7" s="69"/>
      <c r="HOW7" s="69"/>
      <c r="HOX7" s="69"/>
      <c r="HOY7" s="69"/>
      <c r="HOZ7" s="69"/>
      <c r="HPA7" s="69"/>
      <c r="HPB7" s="69"/>
      <c r="HPC7" s="69"/>
      <c r="HPD7" s="69"/>
      <c r="HPE7" s="69"/>
      <c r="HPF7" s="69"/>
      <c r="HPG7" s="69"/>
      <c r="HPH7" s="69"/>
      <c r="HPI7" s="69"/>
      <c r="HPJ7" s="69"/>
      <c r="HPK7" s="69"/>
      <c r="HPL7" s="69"/>
      <c r="HPM7" s="69"/>
      <c r="HPN7" s="69"/>
      <c r="HPO7" s="69"/>
      <c r="HPP7" s="69"/>
      <c r="HPQ7" s="69"/>
      <c r="HPR7" s="69"/>
      <c r="HPS7" s="69"/>
      <c r="HPT7" s="69"/>
      <c r="HPU7" s="69"/>
      <c r="HPV7" s="69"/>
      <c r="HPW7" s="69"/>
      <c r="HPX7" s="69"/>
      <c r="HPY7" s="69"/>
      <c r="HPZ7" s="69"/>
      <c r="HQA7" s="69"/>
      <c r="HQB7" s="69"/>
      <c r="HQC7" s="69"/>
      <c r="HQD7" s="69"/>
      <c r="HQE7" s="69"/>
      <c r="HQF7" s="69"/>
      <c r="HQG7" s="69"/>
      <c r="HQH7" s="69"/>
      <c r="HQI7" s="69"/>
      <c r="HQJ7" s="69"/>
      <c r="HQK7" s="69"/>
      <c r="HQL7" s="69"/>
      <c r="HQM7" s="69"/>
      <c r="HQN7" s="69"/>
      <c r="HQO7" s="69"/>
      <c r="HQP7" s="69"/>
      <c r="HQQ7" s="69"/>
      <c r="HQR7" s="69"/>
      <c r="HQS7" s="69"/>
      <c r="HQT7" s="69"/>
      <c r="HQU7" s="69"/>
      <c r="HQV7" s="69"/>
      <c r="HQW7" s="69"/>
      <c r="HQX7" s="69"/>
      <c r="HQY7" s="69"/>
      <c r="HQZ7" s="69"/>
      <c r="HRA7" s="69"/>
      <c r="HRB7" s="69"/>
      <c r="HRC7" s="69"/>
      <c r="HRD7" s="69"/>
      <c r="HRE7" s="69"/>
      <c r="HRF7" s="69"/>
      <c r="HRG7" s="69"/>
      <c r="HRH7" s="69"/>
      <c r="HRI7" s="69"/>
      <c r="HRJ7" s="69"/>
      <c r="HRK7" s="69"/>
      <c r="HRL7" s="69"/>
      <c r="HRM7" s="69"/>
      <c r="HRN7" s="69"/>
      <c r="HRO7" s="69"/>
      <c r="HRP7" s="69"/>
      <c r="HRQ7" s="69"/>
      <c r="HRR7" s="69"/>
      <c r="HRS7" s="69"/>
      <c r="HRT7" s="69"/>
      <c r="HRU7" s="69"/>
      <c r="HRV7" s="69"/>
      <c r="HRW7" s="69"/>
      <c r="HRX7" s="69"/>
      <c r="HRY7" s="69"/>
      <c r="HRZ7" s="69"/>
      <c r="HSA7" s="69"/>
      <c r="HSB7" s="69"/>
      <c r="HSC7" s="69"/>
      <c r="HSD7" s="69"/>
      <c r="HSE7" s="69"/>
      <c r="HSF7" s="69"/>
      <c r="HSG7" s="69"/>
      <c r="HSH7" s="69"/>
      <c r="HSI7" s="69"/>
      <c r="HSJ7" s="69"/>
      <c r="HSK7" s="69"/>
      <c r="HSL7" s="69"/>
      <c r="HSM7" s="69"/>
      <c r="HSN7" s="69"/>
      <c r="HSO7" s="69"/>
      <c r="HSP7" s="69"/>
      <c r="HSQ7" s="69"/>
      <c r="HSR7" s="69"/>
      <c r="HSS7" s="69"/>
      <c r="HST7" s="69"/>
      <c r="HSU7" s="69"/>
      <c r="HSV7" s="69"/>
      <c r="HSW7" s="69"/>
      <c r="HSX7" s="69"/>
      <c r="HSY7" s="69"/>
      <c r="HSZ7" s="69"/>
      <c r="HTA7" s="69"/>
      <c r="HTB7" s="69"/>
      <c r="HTC7" s="69"/>
      <c r="HTD7" s="69"/>
      <c r="HTE7" s="69"/>
      <c r="HTF7" s="69"/>
      <c r="HTG7" s="69"/>
      <c r="HTH7" s="69"/>
      <c r="HTI7" s="69"/>
      <c r="HTJ7" s="69"/>
      <c r="HTK7" s="69"/>
      <c r="HTL7" s="69"/>
      <c r="HTM7" s="69"/>
      <c r="HTN7" s="69"/>
      <c r="HTO7" s="69"/>
      <c r="HTP7" s="69"/>
      <c r="HTQ7" s="69"/>
      <c r="HTR7" s="69"/>
      <c r="HTS7" s="69"/>
      <c r="HTT7" s="69"/>
      <c r="HTU7" s="69"/>
      <c r="HTV7" s="69"/>
      <c r="HTW7" s="69"/>
      <c r="HTX7" s="69"/>
      <c r="HTY7" s="69"/>
      <c r="HTZ7" s="69"/>
      <c r="HUA7" s="69"/>
      <c r="HUB7" s="69"/>
      <c r="HUC7" s="69"/>
      <c r="HUD7" s="69"/>
      <c r="HUE7" s="69"/>
      <c r="HUF7" s="69"/>
      <c r="HUG7" s="69"/>
      <c r="HUH7" s="69"/>
      <c r="HUI7" s="69"/>
      <c r="HUJ7" s="69"/>
      <c r="HUK7" s="69"/>
      <c r="HUL7" s="69"/>
      <c r="HUM7" s="69"/>
      <c r="HUN7" s="69"/>
      <c r="HUO7" s="69"/>
      <c r="HUP7" s="69"/>
      <c r="HUQ7" s="69"/>
      <c r="HUR7" s="69"/>
      <c r="HUS7" s="69"/>
      <c r="HUT7" s="69"/>
      <c r="HUU7" s="69"/>
      <c r="HUV7" s="69"/>
      <c r="HUW7" s="69"/>
      <c r="HUX7" s="69"/>
      <c r="HUY7" s="69"/>
      <c r="HUZ7" s="69"/>
      <c r="HVA7" s="69"/>
      <c r="HVB7" s="69"/>
      <c r="HVC7" s="69"/>
      <c r="HVD7" s="69"/>
      <c r="HVE7" s="69"/>
      <c r="HVF7" s="69"/>
      <c r="HVG7" s="69"/>
      <c r="HVH7" s="69"/>
      <c r="HVI7" s="69"/>
      <c r="HVJ7" s="69"/>
      <c r="HVK7" s="69"/>
      <c r="HVL7" s="69"/>
      <c r="HVM7" s="69"/>
      <c r="HVN7" s="69"/>
      <c r="HVO7" s="69"/>
      <c r="HVP7" s="69"/>
      <c r="HVQ7" s="69"/>
      <c r="HVR7" s="69"/>
      <c r="HVS7" s="69"/>
      <c r="HVT7" s="69"/>
      <c r="HVU7" s="69"/>
      <c r="HVV7" s="69"/>
      <c r="HVW7" s="69"/>
      <c r="HVX7" s="69"/>
      <c r="HVY7" s="69"/>
      <c r="HVZ7" s="69"/>
      <c r="HWA7" s="69"/>
      <c r="HWB7" s="69"/>
      <c r="HWC7" s="69"/>
      <c r="HWD7" s="69"/>
      <c r="HWE7" s="69"/>
      <c r="HWF7" s="69"/>
      <c r="HWG7" s="69"/>
      <c r="HWH7" s="69"/>
      <c r="HWI7" s="69"/>
      <c r="HWJ7" s="69"/>
      <c r="HWK7" s="69"/>
      <c r="HWL7" s="69"/>
      <c r="HWM7" s="69"/>
      <c r="HWN7" s="69"/>
      <c r="HWO7" s="69"/>
      <c r="HWP7" s="69"/>
      <c r="HWQ7" s="69"/>
      <c r="HWR7" s="69"/>
      <c r="HWS7" s="69"/>
      <c r="HWT7" s="69"/>
      <c r="HWU7" s="69"/>
      <c r="HWV7" s="69"/>
      <c r="HWW7" s="69"/>
      <c r="HWX7" s="69"/>
      <c r="HWY7" s="69"/>
      <c r="HWZ7" s="69"/>
      <c r="HXA7" s="69"/>
      <c r="HXB7" s="69"/>
      <c r="HXC7" s="69"/>
      <c r="HXD7" s="69"/>
      <c r="HXE7" s="69"/>
      <c r="HXF7" s="69"/>
      <c r="HXG7" s="69"/>
      <c r="HXH7" s="69"/>
      <c r="HXI7" s="69"/>
      <c r="HXJ7" s="69"/>
      <c r="HXK7" s="69"/>
      <c r="HXL7" s="69"/>
      <c r="HXM7" s="69"/>
      <c r="HXN7" s="69"/>
      <c r="HXO7" s="69"/>
      <c r="HXP7" s="69"/>
      <c r="HXQ7" s="69"/>
      <c r="HXR7" s="69"/>
      <c r="HXS7" s="69"/>
      <c r="HXT7" s="69"/>
      <c r="HXU7" s="69"/>
      <c r="HXV7" s="69"/>
      <c r="HXW7" s="69"/>
      <c r="HXX7" s="69"/>
      <c r="HXY7" s="69"/>
      <c r="HXZ7" s="69"/>
      <c r="HYA7" s="69"/>
      <c r="HYB7" s="69"/>
      <c r="HYC7" s="69"/>
      <c r="HYD7" s="69"/>
      <c r="HYE7" s="69"/>
      <c r="HYF7" s="69"/>
      <c r="HYG7" s="69"/>
      <c r="HYH7" s="69"/>
      <c r="HYI7" s="69"/>
      <c r="HYJ7" s="69"/>
      <c r="HYK7" s="69"/>
      <c r="HYL7" s="69"/>
      <c r="HYM7" s="69"/>
      <c r="HYN7" s="69"/>
      <c r="HYO7" s="69"/>
      <c r="HYP7" s="69"/>
      <c r="HYQ7" s="69"/>
      <c r="HYR7" s="69"/>
      <c r="HYS7" s="69"/>
      <c r="HYT7" s="69"/>
      <c r="HYU7" s="69"/>
      <c r="HYV7" s="69"/>
      <c r="HYW7" s="69"/>
      <c r="HYX7" s="69"/>
      <c r="HYY7" s="69"/>
      <c r="HYZ7" s="69"/>
      <c r="HZA7" s="69"/>
      <c r="HZB7" s="69"/>
      <c r="HZC7" s="69"/>
      <c r="HZD7" s="69"/>
      <c r="HZE7" s="69"/>
      <c r="HZF7" s="69"/>
      <c r="HZG7" s="69"/>
      <c r="HZH7" s="69"/>
      <c r="HZI7" s="69"/>
      <c r="HZJ7" s="69"/>
      <c r="HZK7" s="69"/>
      <c r="HZL7" s="69"/>
      <c r="HZM7" s="69"/>
      <c r="HZN7" s="69"/>
      <c r="HZO7" s="69"/>
      <c r="HZP7" s="69"/>
      <c r="HZQ7" s="69"/>
      <c r="HZR7" s="69"/>
      <c r="HZS7" s="69"/>
      <c r="HZT7" s="69"/>
      <c r="HZU7" s="69"/>
      <c r="HZV7" s="69"/>
      <c r="HZW7" s="69"/>
      <c r="HZX7" s="69"/>
      <c r="HZY7" s="69"/>
      <c r="HZZ7" s="69"/>
      <c r="IAA7" s="69"/>
      <c r="IAB7" s="69"/>
      <c r="IAC7" s="69"/>
      <c r="IAD7" s="69"/>
      <c r="IAE7" s="69"/>
      <c r="IAF7" s="69"/>
      <c r="IAG7" s="69"/>
      <c r="IAH7" s="69"/>
      <c r="IAI7" s="69"/>
      <c r="IAJ7" s="69"/>
      <c r="IAK7" s="69"/>
      <c r="IAL7" s="69"/>
      <c r="IAM7" s="69"/>
      <c r="IAN7" s="69"/>
      <c r="IAO7" s="69"/>
      <c r="IAP7" s="69"/>
      <c r="IAQ7" s="69"/>
      <c r="IAR7" s="69"/>
      <c r="IAS7" s="69"/>
      <c r="IAT7" s="69"/>
      <c r="IAU7" s="69"/>
      <c r="IAV7" s="69"/>
      <c r="IAW7" s="69"/>
      <c r="IAX7" s="69"/>
      <c r="IAY7" s="69"/>
      <c r="IAZ7" s="69"/>
      <c r="IBA7" s="69"/>
      <c r="IBB7" s="69"/>
      <c r="IBC7" s="69"/>
      <c r="IBD7" s="69"/>
      <c r="IBE7" s="69"/>
      <c r="IBF7" s="69"/>
      <c r="IBG7" s="69"/>
      <c r="IBH7" s="69"/>
      <c r="IBI7" s="69"/>
      <c r="IBJ7" s="69"/>
      <c r="IBK7" s="69"/>
      <c r="IBL7" s="69"/>
      <c r="IBM7" s="69"/>
      <c r="IBN7" s="69"/>
      <c r="IBO7" s="69"/>
      <c r="IBP7" s="69"/>
      <c r="IBQ7" s="69"/>
      <c r="IBR7" s="69"/>
      <c r="IBS7" s="69"/>
      <c r="IBT7" s="69"/>
      <c r="IBU7" s="69"/>
      <c r="IBV7" s="69"/>
      <c r="IBW7" s="69"/>
      <c r="IBX7" s="69"/>
      <c r="IBY7" s="69"/>
      <c r="IBZ7" s="69"/>
      <c r="ICA7" s="69"/>
      <c r="ICB7" s="69"/>
      <c r="ICC7" s="69"/>
      <c r="ICD7" s="69"/>
      <c r="ICE7" s="69"/>
      <c r="ICF7" s="69"/>
      <c r="ICG7" s="69"/>
      <c r="ICH7" s="69"/>
      <c r="ICI7" s="69"/>
      <c r="ICJ7" s="69"/>
      <c r="ICK7" s="69"/>
      <c r="ICL7" s="69"/>
      <c r="ICM7" s="69"/>
      <c r="ICN7" s="69"/>
      <c r="ICO7" s="69"/>
      <c r="ICP7" s="69"/>
      <c r="ICQ7" s="69"/>
      <c r="ICR7" s="69"/>
      <c r="ICS7" s="69"/>
      <c r="ICT7" s="69"/>
      <c r="ICU7" s="69"/>
      <c r="ICV7" s="69"/>
      <c r="ICW7" s="69"/>
      <c r="ICX7" s="69"/>
      <c r="ICY7" s="69"/>
      <c r="ICZ7" s="69"/>
      <c r="IDA7" s="69"/>
      <c r="IDB7" s="69"/>
      <c r="IDC7" s="69"/>
      <c r="IDD7" s="69"/>
      <c r="IDE7" s="69"/>
      <c r="IDF7" s="69"/>
      <c r="IDG7" s="69"/>
      <c r="IDH7" s="69"/>
      <c r="IDI7" s="69"/>
      <c r="IDJ7" s="69"/>
      <c r="IDK7" s="69"/>
      <c r="IDL7" s="69"/>
      <c r="IDM7" s="69"/>
      <c r="IDN7" s="69"/>
      <c r="IDO7" s="69"/>
      <c r="IDP7" s="69"/>
      <c r="IDQ7" s="69"/>
      <c r="IDR7" s="69"/>
      <c r="IDS7" s="69"/>
      <c r="IDT7" s="69"/>
      <c r="IDU7" s="69"/>
      <c r="IDV7" s="69"/>
      <c r="IDW7" s="69"/>
      <c r="IDX7" s="69"/>
      <c r="IDY7" s="69"/>
      <c r="IDZ7" s="69"/>
      <c r="IEA7" s="69"/>
      <c r="IEB7" s="69"/>
      <c r="IEC7" s="69"/>
      <c r="IED7" s="69"/>
      <c r="IEE7" s="69"/>
      <c r="IEF7" s="69"/>
      <c r="IEG7" s="69"/>
      <c r="IEH7" s="69"/>
      <c r="IEI7" s="69"/>
      <c r="IEJ7" s="69"/>
      <c r="IEK7" s="69"/>
      <c r="IEL7" s="69"/>
      <c r="IEM7" s="69"/>
      <c r="IEN7" s="69"/>
      <c r="IEO7" s="69"/>
      <c r="IEP7" s="69"/>
      <c r="IEQ7" s="69"/>
      <c r="IER7" s="69"/>
      <c r="IES7" s="69"/>
      <c r="IET7" s="69"/>
      <c r="IEU7" s="69"/>
      <c r="IEV7" s="69"/>
      <c r="IEW7" s="69"/>
      <c r="IEX7" s="69"/>
      <c r="IEY7" s="69"/>
      <c r="IEZ7" s="69"/>
      <c r="IFA7" s="69"/>
      <c r="IFB7" s="69"/>
      <c r="IFC7" s="69"/>
      <c r="IFD7" s="69"/>
      <c r="IFE7" s="69"/>
      <c r="IFF7" s="69"/>
      <c r="IFG7" s="69"/>
      <c r="IFH7" s="69"/>
      <c r="IFI7" s="69"/>
      <c r="IFJ7" s="69"/>
      <c r="IFK7" s="69"/>
      <c r="IFL7" s="69"/>
      <c r="IFM7" s="69"/>
      <c r="IFN7" s="69"/>
      <c r="IFO7" s="69"/>
      <c r="IFP7" s="69"/>
      <c r="IFQ7" s="69"/>
      <c r="IFR7" s="69"/>
      <c r="IFS7" s="69"/>
      <c r="IFT7" s="69"/>
      <c r="IFU7" s="69"/>
      <c r="IFV7" s="69"/>
      <c r="IFW7" s="69"/>
      <c r="IFX7" s="69"/>
      <c r="IFY7" s="69"/>
      <c r="IFZ7" s="69"/>
      <c r="IGA7" s="69"/>
      <c r="IGB7" s="69"/>
      <c r="IGC7" s="69"/>
      <c r="IGD7" s="69"/>
      <c r="IGE7" s="69"/>
      <c r="IGF7" s="69"/>
      <c r="IGG7" s="69"/>
      <c r="IGH7" s="69"/>
      <c r="IGI7" s="69"/>
      <c r="IGJ7" s="69"/>
      <c r="IGK7" s="69"/>
      <c r="IGL7" s="69"/>
      <c r="IGM7" s="69"/>
      <c r="IGN7" s="69"/>
      <c r="IGO7" s="69"/>
      <c r="IGP7" s="69"/>
      <c r="IGQ7" s="69"/>
      <c r="IGR7" s="69"/>
      <c r="IGS7" s="69"/>
      <c r="IGT7" s="69"/>
      <c r="IGU7" s="69"/>
      <c r="IGV7" s="69"/>
      <c r="IGW7" s="69"/>
      <c r="IGX7" s="69"/>
      <c r="IGY7" s="69"/>
      <c r="IGZ7" s="69"/>
      <c r="IHA7" s="69"/>
      <c r="IHB7" s="69"/>
      <c r="IHC7" s="69"/>
      <c r="IHD7" s="69"/>
      <c r="IHE7" s="69"/>
      <c r="IHF7" s="69"/>
      <c r="IHG7" s="69"/>
      <c r="IHH7" s="69"/>
      <c r="IHI7" s="69"/>
      <c r="IHJ7" s="69"/>
      <c r="IHK7" s="69"/>
      <c r="IHL7" s="69"/>
      <c r="IHM7" s="69"/>
      <c r="IHN7" s="69"/>
      <c r="IHO7" s="69"/>
      <c r="IHP7" s="69"/>
      <c r="IHQ7" s="69"/>
      <c r="IHR7" s="69"/>
      <c r="IHS7" s="69"/>
      <c r="IHT7" s="69"/>
      <c r="IHU7" s="69"/>
      <c r="IHV7" s="69"/>
      <c r="IHW7" s="69"/>
      <c r="IHX7" s="69"/>
      <c r="IHY7" s="69"/>
      <c r="IHZ7" s="69"/>
      <c r="IIA7" s="69"/>
      <c r="IIB7" s="69"/>
      <c r="IIC7" s="69"/>
      <c r="IID7" s="69"/>
      <c r="IIE7" s="69"/>
      <c r="IIF7" s="69"/>
      <c r="IIG7" s="69"/>
      <c r="IIH7" s="69"/>
      <c r="III7" s="69"/>
      <c r="IIJ7" s="69"/>
      <c r="IIK7" s="69"/>
      <c r="IIL7" s="69"/>
      <c r="IIM7" s="69"/>
      <c r="IIN7" s="69"/>
      <c r="IIO7" s="69"/>
      <c r="IIP7" s="69"/>
      <c r="IIQ7" s="69"/>
      <c r="IIR7" s="69"/>
      <c r="IIS7" s="69"/>
      <c r="IIT7" s="69"/>
      <c r="IIU7" s="69"/>
      <c r="IIV7" s="69"/>
      <c r="IIW7" s="69"/>
      <c r="IIX7" s="69"/>
      <c r="IIY7" s="69"/>
      <c r="IIZ7" s="69"/>
      <c r="IJA7" s="69"/>
      <c r="IJB7" s="69"/>
      <c r="IJC7" s="69"/>
      <c r="IJD7" s="69"/>
      <c r="IJE7" s="69"/>
      <c r="IJF7" s="69"/>
      <c r="IJG7" s="69"/>
      <c r="IJH7" s="69"/>
      <c r="IJI7" s="69"/>
      <c r="IJJ7" s="69"/>
      <c r="IJK7" s="69"/>
      <c r="IJL7" s="69"/>
      <c r="IJM7" s="69"/>
      <c r="IJN7" s="69"/>
      <c r="IJO7" s="69"/>
      <c r="IJP7" s="69"/>
      <c r="IJQ7" s="69"/>
      <c r="IJR7" s="69"/>
      <c r="IJS7" s="69"/>
      <c r="IJT7" s="69"/>
      <c r="IJU7" s="69"/>
      <c r="IJV7" s="69"/>
      <c r="IJW7" s="69"/>
      <c r="IJX7" s="69"/>
      <c r="IJY7" s="69"/>
      <c r="IJZ7" s="69"/>
      <c r="IKA7" s="69"/>
      <c r="IKB7" s="69"/>
      <c r="IKC7" s="69"/>
      <c r="IKD7" s="69"/>
      <c r="IKE7" s="69"/>
      <c r="IKF7" s="69"/>
      <c r="IKG7" s="69"/>
      <c r="IKH7" s="69"/>
      <c r="IKI7" s="69"/>
      <c r="IKJ7" s="69"/>
      <c r="IKK7" s="69"/>
      <c r="IKL7" s="69"/>
      <c r="IKM7" s="69"/>
      <c r="IKN7" s="69"/>
      <c r="IKO7" s="69"/>
      <c r="IKP7" s="69"/>
      <c r="IKQ7" s="69"/>
      <c r="IKR7" s="69"/>
      <c r="IKS7" s="69"/>
      <c r="IKT7" s="69"/>
      <c r="IKU7" s="69"/>
      <c r="IKV7" s="69"/>
      <c r="IKW7" s="69"/>
      <c r="IKX7" s="69"/>
      <c r="IKY7" s="69"/>
      <c r="IKZ7" s="69"/>
      <c r="ILA7" s="69"/>
      <c r="ILB7" s="69"/>
      <c r="ILC7" s="69"/>
      <c r="ILD7" s="69"/>
      <c r="ILE7" s="69"/>
      <c r="ILF7" s="69"/>
      <c r="ILG7" s="69"/>
      <c r="ILH7" s="69"/>
      <c r="ILI7" s="69"/>
      <c r="ILJ7" s="69"/>
      <c r="ILK7" s="69"/>
      <c r="ILL7" s="69"/>
      <c r="ILM7" s="69"/>
      <c r="ILN7" s="69"/>
      <c r="ILO7" s="69"/>
      <c r="ILP7" s="69"/>
      <c r="ILQ7" s="69"/>
      <c r="ILR7" s="69"/>
      <c r="ILS7" s="69"/>
      <c r="ILT7" s="69"/>
      <c r="ILU7" s="69"/>
      <c r="ILV7" s="69"/>
      <c r="ILW7" s="69"/>
      <c r="ILX7" s="69"/>
      <c r="ILY7" s="69"/>
      <c r="ILZ7" s="69"/>
      <c r="IMA7" s="69"/>
      <c r="IMB7" s="69"/>
      <c r="IMC7" s="69"/>
      <c r="IMD7" s="69"/>
      <c r="IME7" s="69"/>
      <c r="IMF7" s="69"/>
      <c r="IMG7" s="69"/>
      <c r="IMH7" s="69"/>
      <c r="IMI7" s="69"/>
      <c r="IMJ7" s="69"/>
      <c r="IMK7" s="69"/>
      <c r="IML7" s="69"/>
      <c r="IMM7" s="69"/>
      <c r="IMN7" s="69"/>
      <c r="IMO7" s="69"/>
      <c r="IMP7" s="69"/>
      <c r="IMQ7" s="69"/>
      <c r="IMR7" s="69"/>
      <c r="IMS7" s="69"/>
      <c r="IMT7" s="69"/>
      <c r="IMU7" s="69"/>
      <c r="IMV7" s="69"/>
      <c r="IMW7" s="69"/>
      <c r="IMX7" s="69"/>
      <c r="IMY7" s="69"/>
      <c r="IMZ7" s="69"/>
      <c r="INA7" s="69"/>
      <c r="INB7" s="69"/>
      <c r="INC7" s="69"/>
      <c r="IND7" s="69"/>
      <c r="INE7" s="69"/>
      <c r="INF7" s="69"/>
      <c r="ING7" s="69"/>
      <c r="INH7" s="69"/>
      <c r="INI7" s="69"/>
      <c r="INJ7" s="69"/>
      <c r="INK7" s="69"/>
      <c r="INL7" s="69"/>
      <c r="INM7" s="69"/>
      <c r="INN7" s="69"/>
      <c r="INO7" s="69"/>
      <c r="INP7" s="69"/>
      <c r="INQ7" s="69"/>
      <c r="INR7" s="69"/>
      <c r="INS7" s="69"/>
      <c r="INT7" s="69"/>
      <c r="INU7" s="69"/>
      <c r="INV7" s="69"/>
      <c r="INW7" s="69"/>
      <c r="INX7" s="69"/>
      <c r="INY7" s="69"/>
      <c r="INZ7" s="69"/>
      <c r="IOA7" s="69"/>
      <c r="IOB7" s="69"/>
      <c r="IOC7" s="69"/>
      <c r="IOD7" s="69"/>
      <c r="IOE7" s="69"/>
      <c r="IOF7" s="69"/>
      <c r="IOG7" s="69"/>
      <c r="IOH7" s="69"/>
      <c r="IOI7" s="69"/>
      <c r="IOJ7" s="69"/>
      <c r="IOK7" s="69"/>
      <c r="IOL7" s="69"/>
      <c r="IOM7" s="69"/>
      <c r="ION7" s="69"/>
      <c r="IOO7" s="69"/>
      <c r="IOP7" s="69"/>
      <c r="IOQ7" s="69"/>
      <c r="IOR7" s="69"/>
      <c r="IOS7" s="69"/>
      <c r="IOT7" s="69"/>
      <c r="IOU7" s="69"/>
      <c r="IOV7" s="69"/>
      <c r="IOW7" s="69"/>
      <c r="IOX7" s="69"/>
      <c r="IOY7" s="69"/>
      <c r="IOZ7" s="69"/>
      <c r="IPA7" s="69"/>
      <c r="IPB7" s="69"/>
      <c r="IPC7" s="69"/>
      <c r="IPD7" s="69"/>
      <c r="IPE7" s="69"/>
      <c r="IPF7" s="69"/>
      <c r="IPG7" s="69"/>
      <c r="IPH7" s="69"/>
      <c r="IPI7" s="69"/>
      <c r="IPJ7" s="69"/>
      <c r="IPK7" s="69"/>
      <c r="IPL7" s="69"/>
      <c r="IPM7" s="69"/>
      <c r="IPN7" s="69"/>
      <c r="IPO7" s="69"/>
      <c r="IPP7" s="69"/>
      <c r="IPQ7" s="69"/>
      <c r="IPR7" s="69"/>
      <c r="IPS7" s="69"/>
      <c r="IPT7" s="69"/>
      <c r="IPU7" s="69"/>
      <c r="IPV7" s="69"/>
      <c r="IPW7" s="69"/>
      <c r="IPX7" s="69"/>
      <c r="IPY7" s="69"/>
      <c r="IPZ7" s="69"/>
      <c r="IQA7" s="69"/>
      <c r="IQB7" s="69"/>
      <c r="IQC7" s="69"/>
      <c r="IQD7" s="69"/>
      <c r="IQE7" s="69"/>
      <c r="IQF7" s="69"/>
      <c r="IQG7" s="69"/>
      <c r="IQH7" s="69"/>
      <c r="IQI7" s="69"/>
      <c r="IQJ7" s="69"/>
      <c r="IQK7" s="69"/>
      <c r="IQL7" s="69"/>
      <c r="IQM7" s="69"/>
      <c r="IQN7" s="69"/>
      <c r="IQO7" s="69"/>
      <c r="IQP7" s="69"/>
      <c r="IQQ7" s="69"/>
      <c r="IQR7" s="69"/>
      <c r="IQS7" s="69"/>
      <c r="IQT7" s="69"/>
      <c r="IQU7" s="69"/>
      <c r="IQV7" s="69"/>
      <c r="IQW7" s="69"/>
      <c r="IQX7" s="69"/>
      <c r="IQY7" s="69"/>
      <c r="IQZ7" s="69"/>
      <c r="IRA7" s="69"/>
      <c r="IRB7" s="69"/>
      <c r="IRC7" s="69"/>
      <c r="IRD7" s="69"/>
      <c r="IRE7" s="69"/>
      <c r="IRF7" s="69"/>
      <c r="IRG7" s="69"/>
      <c r="IRH7" s="69"/>
      <c r="IRI7" s="69"/>
      <c r="IRJ7" s="69"/>
      <c r="IRK7" s="69"/>
      <c r="IRL7" s="69"/>
      <c r="IRM7" s="69"/>
      <c r="IRN7" s="69"/>
      <c r="IRO7" s="69"/>
      <c r="IRP7" s="69"/>
      <c r="IRQ7" s="69"/>
      <c r="IRR7" s="69"/>
      <c r="IRS7" s="69"/>
      <c r="IRT7" s="69"/>
      <c r="IRU7" s="69"/>
      <c r="IRV7" s="69"/>
      <c r="IRW7" s="69"/>
      <c r="IRX7" s="69"/>
      <c r="IRY7" s="69"/>
      <c r="IRZ7" s="69"/>
      <c r="ISA7" s="69"/>
      <c r="ISB7" s="69"/>
      <c r="ISC7" s="69"/>
      <c r="ISD7" s="69"/>
      <c r="ISE7" s="69"/>
      <c r="ISF7" s="69"/>
      <c r="ISG7" s="69"/>
      <c r="ISH7" s="69"/>
      <c r="ISI7" s="69"/>
      <c r="ISJ7" s="69"/>
      <c r="ISK7" s="69"/>
      <c r="ISL7" s="69"/>
      <c r="ISM7" s="69"/>
      <c r="ISN7" s="69"/>
      <c r="ISO7" s="69"/>
      <c r="ISP7" s="69"/>
      <c r="ISQ7" s="69"/>
      <c r="ISR7" s="69"/>
      <c r="ISS7" s="69"/>
      <c r="IST7" s="69"/>
      <c r="ISU7" s="69"/>
      <c r="ISV7" s="69"/>
      <c r="ISW7" s="69"/>
      <c r="ISX7" s="69"/>
      <c r="ISY7" s="69"/>
      <c r="ISZ7" s="69"/>
      <c r="ITA7" s="69"/>
      <c r="ITB7" s="69"/>
      <c r="ITC7" s="69"/>
      <c r="ITD7" s="69"/>
      <c r="ITE7" s="69"/>
      <c r="ITF7" s="69"/>
      <c r="ITG7" s="69"/>
      <c r="ITH7" s="69"/>
      <c r="ITI7" s="69"/>
      <c r="ITJ7" s="69"/>
      <c r="ITK7" s="69"/>
      <c r="ITL7" s="69"/>
      <c r="ITM7" s="69"/>
      <c r="ITN7" s="69"/>
      <c r="ITO7" s="69"/>
      <c r="ITP7" s="69"/>
      <c r="ITQ7" s="69"/>
      <c r="ITR7" s="69"/>
      <c r="ITS7" s="69"/>
      <c r="ITT7" s="69"/>
      <c r="ITU7" s="69"/>
      <c r="ITV7" s="69"/>
      <c r="ITW7" s="69"/>
      <c r="ITX7" s="69"/>
      <c r="ITY7" s="69"/>
      <c r="ITZ7" s="69"/>
      <c r="IUA7" s="69"/>
      <c r="IUB7" s="69"/>
      <c r="IUC7" s="69"/>
      <c r="IUD7" s="69"/>
      <c r="IUE7" s="69"/>
      <c r="IUF7" s="69"/>
      <c r="IUG7" s="69"/>
      <c r="IUH7" s="69"/>
      <c r="IUI7" s="69"/>
      <c r="IUJ7" s="69"/>
      <c r="IUK7" s="69"/>
      <c r="IUL7" s="69"/>
      <c r="IUM7" s="69"/>
      <c r="IUN7" s="69"/>
      <c r="IUO7" s="69"/>
      <c r="IUP7" s="69"/>
      <c r="IUQ7" s="69"/>
      <c r="IUR7" s="69"/>
      <c r="IUS7" s="69"/>
      <c r="IUT7" s="69"/>
      <c r="IUU7" s="69"/>
      <c r="IUV7" s="69"/>
      <c r="IUW7" s="69"/>
      <c r="IUX7" s="69"/>
      <c r="IUY7" s="69"/>
      <c r="IUZ7" s="69"/>
      <c r="IVA7" s="69"/>
      <c r="IVB7" s="69"/>
      <c r="IVC7" s="69"/>
      <c r="IVD7" s="69"/>
      <c r="IVE7" s="69"/>
      <c r="IVF7" s="69"/>
      <c r="IVG7" s="69"/>
      <c r="IVH7" s="69"/>
      <c r="IVI7" s="69"/>
      <c r="IVJ7" s="69"/>
      <c r="IVK7" s="69"/>
      <c r="IVL7" s="69"/>
      <c r="IVM7" s="69"/>
      <c r="IVN7" s="69"/>
      <c r="IVO7" s="69"/>
      <c r="IVP7" s="69"/>
      <c r="IVQ7" s="69"/>
      <c r="IVR7" s="69"/>
      <c r="IVS7" s="69"/>
      <c r="IVT7" s="69"/>
      <c r="IVU7" s="69"/>
      <c r="IVV7" s="69"/>
      <c r="IVW7" s="69"/>
      <c r="IVX7" s="69"/>
      <c r="IVY7" s="69"/>
      <c r="IVZ7" s="69"/>
      <c r="IWA7" s="69"/>
      <c r="IWB7" s="69"/>
      <c r="IWC7" s="69"/>
      <c r="IWD7" s="69"/>
      <c r="IWE7" s="69"/>
      <c r="IWF7" s="69"/>
      <c r="IWG7" s="69"/>
      <c r="IWH7" s="69"/>
      <c r="IWI7" s="69"/>
      <c r="IWJ7" s="69"/>
      <c r="IWK7" s="69"/>
      <c r="IWL7" s="69"/>
      <c r="IWM7" s="69"/>
      <c r="IWN7" s="69"/>
      <c r="IWO7" s="69"/>
      <c r="IWP7" s="69"/>
      <c r="IWQ7" s="69"/>
      <c r="IWR7" s="69"/>
      <c r="IWS7" s="69"/>
      <c r="IWT7" s="69"/>
      <c r="IWU7" s="69"/>
      <c r="IWV7" s="69"/>
      <c r="IWW7" s="69"/>
      <c r="IWX7" s="69"/>
      <c r="IWY7" s="69"/>
      <c r="IWZ7" s="69"/>
      <c r="IXA7" s="69"/>
      <c r="IXB7" s="69"/>
      <c r="IXC7" s="69"/>
      <c r="IXD7" s="69"/>
      <c r="IXE7" s="69"/>
      <c r="IXF7" s="69"/>
      <c r="IXG7" s="69"/>
      <c r="IXH7" s="69"/>
      <c r="IXI7" s="69"/>
      <c r="IXJ7" s="69"/>
      <c r="IXK7" s="69"/>
      <c r="IXL7" s="69"/>
      <c r="IXM7" s="69"/>
      <c r="IXN7" s="69"/>
      <c r="IXO7" s="69"/>
      <c r="IXP7" s="69"/>
      <c r="IXQ7" s="69"/>
      <c r="IXR7" s="69"/>
      <c r="IXS7" s="69"/>
      <c r="IXT7" s="69"/>
      <c r="IXU7" s="69"/>
      <c r="IXV7" s="69"/>
      <c r="IXW7" s="69"/>
      <c r="IXX7" s="69"/>
      <c r="IXY7" s="69"/>
      <c r="IXZ7" s="69"/>
      <c r="IYA7" s="69"/>
      <c r="IYB7" s="69"/>
      <c r="IYC7" s="69"/>
      <c r="IYD7" s="69"/>
      <c r="IYE7" s="69"/>
      <c r="IYF7" s="69"/>
      <c r="IYG7" s="69"/>
      <c r="IYH7" s="69"/>
      <c r="IYI7" s="69"/>
      <c r="IYJ7" s="69"/>
      <c r="IYK7" s="69"/>
      <c r="IYL7" s="69"/>
      <c r="IYM7" s="69"/>
      <c r="IYN7" s="69"/>
      <c r="IYO7" s="69"/>
      <c r="IYP7" s="69"/>
      <c r="IYQ7" s="69"/>
      <c r="IYR7" s="69"/>
      <c r="IYS7" s="69"/>
      <c r="IYT7" s="69"/>
      <c r="IYU7" s="69"/>
      <c r="IYV7" s="69"/>
      <c r="IYW7" s="69"/>
      <c r="IYX7" s="69"/>
      <c r="IYY7" s="69"/>
      <c r="IYZ7" s="69"/>
      <c r="IZA7" s="69"/>
      <c r="IZB7" s="69"/>
      <c r="IZC7" s="69"/>
      <c r="IZD7" s="69"/>
      <c r="IZE7" s="69"/>
      <c r="IZF7" s="69"/>
      <c r="IZG7" s="69"/>
      <c r="IZH7" s="69"/>
      <c r="IZI7" s="69"/>
      <c r="IZJ7" s="69"/>
      <c r="IZK7" s="69"/>
      <c r="IZL7" s="69"/>
      <c r="IZM7" s="69"/>
      <c r="IZN7" s="69"/>
      <c r="IZO7" s="69"/>
      <c r="IZP7" s="69"/>
      <c r="IZQ7" s="69"/>
      <c r="IZR7" s="69"/>
      <c r="IZS7" s="69"/>
      <c r="IZT7" s="69"/>
      <c r="IZU7" s="69"/>
      <c r="IZV7" s="69"/>
      <c r="IZW7" s="69"/>
      <c r="IZX7" s="69"/>
      <c r="IZY7" s="69"/>
      <c r="IZZ7" s="69"/>
      <c r="JAA7" s="69"/>
      <c r="JAB7" s="69"/>
      <c r="JAC7" s="69"/>
      <c r="JAD7" s="69"/>
      <c r="JAE7" s="69"/>
      <c r="JAF7" s="69"/>
      <c r="JAG7" s="69"/>
      <c r="JAH7" s="69"/>
      <c r="JAI7" s="69"/>
      <c r="JAJ7" s="69"/>
      <c r="JAK7" s="69"/>
      <c r="JAL7" s="69"/>
      <c r="JAM7" s="69"/>
      <c r="JAN7" s="69"/>
      <c r="JAO7" s="69"/>
      <c r="JAP7" s="69"/>
      <c r="JAQ7" s="69"/>
      <c r="JAR7" s="69"/>
      <c r="JAS7" s="69"/>
      <c r="JAT7" s="69"/>
      <c r="JAU7" s="69"/>
      <c r="JAV7" s="69"/>
      <c r="JAW7" s="69"/>
      <c r="JAX7" s="69"/>
      <c r="JAY7" s="69"/>
      <c r="JAZ7" s="69"/>
      <c r="JBA7" s="69"/>
      <c r="JBB7" s="69"/>
      <c r="JBC7" s="69"/>
      <c r="JBD7" s="69"/>
      <c r="JBE7" s="69"/>
      <c r="JBF7" s="69"/>
      <c r="JBG7" s="69"/>
      <c r="JBH7" s="69"/>
      <c r="JBI7" s="69"/>
      <c r="JBJ7" s="69"/>
      <c r="JBK7" s="69"/>
      <c r="JBL7" s="69"/>
      <c r="JBM7" s="69"/>
      <c r="JBN7" s="69"/>
      <c r="JBO7" s="69"/>
      <c r="JBP7" s="69"/>
      <c r="JBQ7" s="69"/>
      <c r="JBR7" s="69"/>
      <c r="JBS7" s="69"/>
      <c r="JBT7" s="69"/>
      <c r="JBU7" s="69"/>
      <c r="JBV7" s="69"/>
      <c r="JBW7" s="69"/>
      <c r="JBX7" s="69"/>
      <c r="JBY7" s="69"/>
      <c r="JBZ7" s="69"/>
      <c r="JCA7" s="69"/>
      <c r="JCB7" s="69"/>
      <c r="JCC7" s="69"/>
      <c r="JCD7" s="69"/>
      <c r="JCE7" s="69"/>
      <c r="JCF7" s="69"/>
      <c r="JCG7" s="69"/>
      <c r="JCH7" s="69"/>
      <c r="JCI7" s="69"/>
      <c r="JCJ7" s="69"/>
      <c r="JCK7" s="69"/>
      <c r="JCL7" s="69"/>
      <c r="JCM7" s="69"/>
      <c r="JCN7" s="69"/>
      <c r="JCO7" s="69"/>
      <c r="JCP7" s="69"/>
      <c r="JCQ7" s="69"/>
      <c r="JCR7" s="69"/>
      <c r="JCS7" s="69"/>
      <c r="JCT7" s="69"/>
      <c r="JCU7" s="69"/>
      <c r="JCV7" s="69"/>
      <c r="JCW7" s="69"/>
      <c r="JCX7" s="69"/>
      <c r="JCY7" s="69"/>
      <c r="JCZ7" s="69"/>
      <c r="JDA7" s="69"/>
      <c r="JDB7" s="69"/>
      <c r="JDC7" s="69"/>
      <c r="JDD7" s="69"/>
      <c r="JDE7" s="69"/>
      <c r="JDF7" s="69"/>
      <c r="JDG7" s="69"/>
      <c r="JDH7" s="69"/>
      <c r="JDI7" s="69"/>
      <c r="JDJ7" s="69"/>
      <c r="JDK7" s="69"/>
      <c r="JDL7" s="69"/>
      <c r="JDM7" s="69"/>
      <c r="JDN7" s="69"/>
      <c r="JDO7" s="69"/>
      <c r="JDP7" s="69"/>
      <c r="JDQ7" s="69"/>
      <c r="JDR7" s="69"/>
      <c r="JDS7" s="69"/>
      <c r="JDT7" s="69"/>
      <c r="JDU7" s="69"/>
      <c r="JDV7" s="69"/>
      <c r="JDW7" s="69"/>
      <c r="JDX7" s="69"/>
      <c r="JDY7" s="69"/>
      <c r="JDZ7" s="69"/>
      <c r="JEA7" s="69"/>
      <c r="JEB7" s="69"/>
      <c r="JEC7" s="69"/>
      <c r="JED7" s="69"/>
      <c r="JEE7" s="69"/>
      <c r="JEF7" s="69"/>
      <c r="JEG7" s="69"/>
      <c r="JEH7" s="69"/>
      <c r="JEI7" s="69"/>
      <c r="JEJ7" s="69"/>
      <c r="JEK7" s="69"/>
      <c r="JEL7" s="69"/>
      <c r="JEM7" s="69"/>
      <c r="JEN7" s="69"/>
      <c r="JEO7" s="69"/>
      <c r="JEP7" s="69"/>
      <c r="JEQ7" s="69"/>
      <c r="JER7" s="69"/>
      <c r="JES7" s="69"/>
      <c r="JET7" s="69"/>
      <c r="JEU7" s="69"/>
      <c r="JEV7" s="69"/>
      <c r="JEW7" s="69"/>
      <c r="JEX7" s="69"/>
      <c r="JEY7" s="69"/>
      <c r="JEZ7" s="69"/>
      <c r="JFA7" s="69"/>
      <c r="JFB7" s="69"/>
      <c r="JFC7" s="69"/>
      <c r="JFD7" s="69"/>
      <c r="JFE7" s="69"/>
      <c r="JFF7" s="69"/>
      <c r="JFG7" s="69"/>
      <c r="JFH7" s="69"/>
      <c r="JFI7" s="69"/>
      <c r="JFJ7" s="69"/>
      <c r="JFK7" s="69"/>
      <c r="JFL7" s="69"/>
      <c r="JFM7" s="69"/>
      <c r="JFN7" s="69"/>
      <c r="JFO7" s="69"/>
      <c r="JFP7" s="69"/>
      <c r="JFQ7" s="69"/>
      <c r="JFR7" s="69"/>
      <c r="JFS7" s="69"/>
      <c r="JFT7" s="69"/>
      <c r="JFU7" s="69"/>
      <c r="JFV7" s="69"/>
      <c r="JFW7" s="69"/>
      <c r="JFX7" s="69"/>
      <c r="JFY7" s="69"/>
      <c r="JFZ7" s="69"/>
      <c r="JGA7" s="69"/>
      <c r="JGB7" s="69"/>
      <c r="JGC7" s="69"/>
      <c r="JGD7" s="69"/>
      <c r="JGE7" s="69"/>
      <c r="JGF7" s="69"/>
      <c r="JGG7" s="69"/>
      <c r="JGH7" s="69"/>
      <c r="JGI7" s="69"/>
      <c r="JGJ7" s="69"/>
      <c r="JGK7" s="69"/>
      <c r="JGL7" s="69"/>
      <c r="JGM7" s="69"/>
      <c r="JGN7" s="69"/>
      <c r="JGO7" s="69"/>
      <c r="JGP7" s="69"/>
      <c r="JGQ7" s="69"/>
      <c r="JGR7" s="69"/>
      <c r="JGS7" s="69"/>
      <c r="JGT7" s="69"/>
      <c r="JGU7" s="69"/>
      <c r="JGV7" s="69"/>
      <c r="JGW7" s="69"/>
      <c r="JGX7" s="69"/>
      <c r="JGY7" s="69"/>
      <c r="JGZ7" s="69"/>
      <c r="JHA7" s="69"/>
      <c r="JHB7" s="69"/>
      <c r="JHC7" s="69"/>
      <c r="JHD7" s="69"/>
      <c r="JHE7" s="69"/>
      <c r="JHF7" s="69"/>
      <c r="JHG7" s="69"/>
      <c r="JHH7" s="69"/>
      <c r="JHI7" s="69"/>
      <c r="JHJ7" s="69"/>
      <c r="JHK7" s="69"/>
      <c r="JHL7" s="69"/>
      <c r="JHM7" s="69"/>
      <c r="JHN7" s="69"/>
      <c r="JHO7" s="69"/>
      <c r="JHP7" s="69"/>
      <c r="JHQ7" s="69"/>
      <c r="JHR7" s="69"/>
      <c r="JHS7" s="69"/>
      <c r="JHT7" s="69"/>
      <c r="JHU7" s="69"/>
      <c r="JHV7" s="69"/>
      <c r="JHW7" s="69"/>
      <c r="JHX7" s="69"/>
      <c r="JHY7" s="69"/>
      <c r="JHZ7" s="69"/>
      <c r="JIA7" s="69"/>
      <c r="JIB7" s="69"/>
      <c r="JIC7" s="69"/>
      <c r="JID7" s="69"/>
      <c r="JIE7" s="69"/>
      <c r="JIF7" s="69"/>
      <c r="JIG7" s="69"/>
      <c r="JIH7" s="69"/>
      <c r="JII7" s="69"/>
      <c r="JIJ7" s="69"/>
      <c r="JIK7" s="69"/>
      <c r="JIL7" s="69"/>
      <c r="JIM7" s="69"/>
      <c r="JIN7" s="69"/>
      <c r="JIO7" s="69"/>
      <c r="JIP7" s="69"/>
      <c r="JIQ7" s="69"/>
      <c r="JIR7" s="69"/>
      <c r="JIS7" s="69"/>
      <c r="JIT7" s="69"/>
      <c r="JIU7" s="69"/>
      <c r="JIV7" s="69"/>
      <c r="JIW7" s="69"/>
      <c r="JIX7" s="69"/>
      <c r="JIY7" s="69"/>
      <c r="JIZ7" s="69"/>
      <c r="JJA7" s="69"/>
      <c r="JJB7" s="69"/>
      <c r="JJC7" s="69"/>
      <c r="JJD7" s="69"/>
      <c r="JJE7" s="69"/>
      <c r="JJF7" s="69"/>
      <c r="JJG7" s="69"/>
      <c r="JJH7" s="69"/>
      <c r="JJI7" s="69"/>
      <c r="JJJ7" s="69"/>
      <c r="JJK7" s="69"/>
      <c r="JJL7" s="69"/>
      <c r="JJM7" s="69"/>
      <c r="JJN7" s="69"/>
      <c r="JJO7" s="69"/>
      <c r="JJP7" s="69"/>
      <c r="JJQ7" s="69"/>
      <c r="JJR7" s="69"/>
      <c r="JJS7" s="69"/>
      <c r="JJT7" s="69"/>
      <c r="JJU7" s="69"/>
      <c r="JJV7" s="69"/>
      <c r="JJW7" s="69"/>
      <c r="JJX7" s="69"/>
      <c r="JJY7" s="69"/>
      <c r="JJZ7" s="69"/>
      <c r="JKA7" s="69"/>
      <c r="JKB7" s="69"/>
      <c r="JKC7" s="69"/>
      <c r="JKD7" s="69"/>
      <c r="JKE7" s="69"/>
      <c r="JKF7" s="69"/>
      <c r="JKG7" s="69"/>
      <c r="JKH7" s="69"/>
      <c r="JKI7" s="69"/>
      <c r="JKJ7" s="69"/>
      <c r="JKK7" s="69"/>
      <c r="JKL7" s="69"/>
      <c r="JKM7" s="69"/>
      <c r="JKN7" s="69"/>
      <c r="JKO7" s="69"/>
      <c r="JKP7" s="69"/>
      <c r="JKQ7" s="69"/>
      <c r="JKR7" s="69"/>
      <c r="JKS7" s="69"/>
      <c r="JKT7" s="69"/>
      <c r="JKU7" s="69"/>
      <c r="JKV7" s="69"/>
      <c r="JKW7" s="69"/>
      <c r="JKX7" s="69"/>
      <c r="JKY7" s="69"/>
      <c r="JKZ7" s="69"/>
      <c r="JLA7" s="69"/>
      <c r="JLB7" s="69"/>
      <c r="JLC7" s="69"/>
      <c r="JLD7" s="69"/>
      <c r="JLE7" s="69"/>
      <c r="JLF7" s="69"/>
      <c r="JLG7" s="69"/>
      <c r="JLH7" s="69"/>
      <c r="JLI7" s="69"/>
      <c r="JLJ7" s="69"/>
      <c r="JLK7" s="69"/>
      <c r="JLL7" s="69"/>
      <c r="JLM7" s="69"/>
      <c r="JLN7" s="69"/>
      <c r="JLO7" s="69"/>
      <c r="JLP7" s="69"/>
      <c r="JLQ7" s="69"/>
      <c r="JLR7" s="69"/>
      <c r="JLS7" s="69"/>
      <c r="JLT7" s="69"/>
      <c r="JLU7" s="69"/>
      <c r="JLV7" s="69"/>
      <c r="JLW7" s="69"/>
      <c r="JLX7" s="69"/>
      <c r="JLY7" s="69"/>
      <c r="JLZ7" s="69"/>
      <c r="JMA7" s="69"/>
      <c r="JMB7" s="69"/>
      <c r="JMC7" s="69"/>
      <c r="JMD7" s="69"/>
      <c r="JME7" s="69"/>
      <c r="JMF7" s="69"/>
      <c r="JMG7" s="69"/>
      <c r="JMH7" s="69"/>
      <c r="JMI7" s="69"/>
      <c r="JMJ7" s="69"/>
      <c r="JMK7" s="69"/>
      <c r="JML7" s="69"/>
      <c r="JMM7" s="69"/>
      <c r="JMN7" s="69"/>
      <c r="JMO7" s="69"/>
      <c r="JMP7" s="69"/>
      <c r="JMQ7" s="69"/>
      <c r="JMR7" s="69"/>
      <c r="JMS7" s="69"/>
      <c r="JMT7" s="69"/>
      <c r="JMU7" s="69"/>
      <c r="JMV7" s="69"/>
      <c r="JMW7" s="69"/>
      <c r="JMX7" s="69"/>
      <c r="JMY7" s="69"/>
      <c r="JMZ7" s="69"/>
      <c r="JNA7" s="69"/>
      <c r="JNB7" s="69"/>
      <c r="JNC7" s="69"/>
      <c r="JND7" s="69"/>
      <c r="JNE7" s="69"/>
      <c r="JNF7" s="69"/>
      <c r="JNG7" s="69"/>
      <c r="JNH7" s="69"/>
      <c r="JNI7" s="69"/>
      <c r="JNJ7" s="69"/>
      <c r="JNK7" s="69"/>
      <c r="JNL7" s="69"/>
      <c r="JNM7" s="69"/>
      <c r="JNN7" s="69"/>
      <c r="JNO7" s="69"/>
      <c r="JNP7" s="69"/>
      <c r="JNQ7" s="69"/>
      <c r="JNR7" s="69"/>
      <c r="JNS7" s="69"/>
      <c r="JNT7" s="69"/>
      <c r="JNU7" s="69"/>
      <c r="JNV7" s="69"/>
      <c r="JNW7" s="69"/>
      <c r="JNX7" s="69"/>
      <c r="JNY7" s="69"/>
      <c r="JNZ7" s="69"/>
      <c r="JOA7" s="69"/>
      <c r="JOB7" s="69"/>
      <c r="JOC7" s="69"/>
      <c r="JOD7" s="69"/>
      <c r="JOE7" s="69"/>
      <c r="JOF7" s="69"/>
      <c r="JOG7" s="69"/>
      <c r="JOH7" s="69"/>
      <c r="JOI7" s="69"/>
      <c r="JOJ7" s="69"/>
      <c r="JOK7" s="69"/>
      <c r="JOL7" s="69"/>
      <c r="JOM7" s="69"/>
      <c r="JON7" s="69"/>
      <c r="JOO7" s="69"/>
      <c r="JOP7" s="69"/>
      <c r="JOQ7" s="69"/>
      <c r="JOR7" s="69"/>
      <c r="JOS7" s="69"/>
      <c r="JOT7" s="69"/>
      <c r="JOU7" s="69"/>
      <c r="JOV7" s="69"/>
      <c r="JOW7" s="69"/>
      <c r="JOX7" s="69"/>
      <c r="JOY7" s="69"/>
      <c r="JOZ7" s="69"/>
      <c r="JPA7" s="69"/>
      <c r="JPB7" s="69"/>
      <c r="JPC7" s="69"/>
      <c r="JPD7" s="69"/>
      <c r="JPE7" s="69"/>
      <c r="JPF7" s="69"/>
      <c r="JPG7" s="69"/>
      <c r="JPH7" s="69"/>
      <c r="JPI7" s="69"/>
      <c r="JPJ7" s="69"/>
      <c r="JPK7" s="69"/>
      <c r="JPL7" s="69"/>
      <c r="JPM7" s="69"/>
      <c r="JPN7" s="69"/>
      <c r="JPO7" s="69"/>
      <c r="JPP7" s="69"/>
      <c r="JPQ7" s="69"/>
      <c r="JPR7" s="69"/>
      <c r="JPS7" s="69"/>
      <c r="JPT7" s="69"/>
      <c r="JPU7" s="69"/>
      <c r="JPV7" s="69"/>
      <c r="JPW7" s="69"/>
      <c r="JPX7" s="69"/>
      <c r="JPY7" s="69"/>
      <c r="JPZ7" s="69"/>
      <c r="JQA7" s="69"/>
      <c r="JQB7" s="69"/>
      <c r="JQC7" s="69"/>
      <c r="JQD7" s="69"/>
      <c r="JQE7" s="69"/>
      <c r="JQF7" s="69"/>
      <c r="JQG7" s="69"/>
      <c r="JQH7" s="69"/>
      <c r="JQI7" s="69"/>
      <c r="JQJ7" s="69"/>
      <c r="JQK7" s="69"/>
      <c r="JQL7" s="69"/>
      <c r="JQM7" s="69"/>
      <c r="JQN7" s="69"/>
      <c r="JQO7" s="69"/>
      <c r="JQP7" s="69"/>
      <c r="JQQ7" s="69"/>
      <c r="JQR7" s="69"/>
      <c r="JQS7" s="69"/>
      <c r="JQT7" s="69"/>
      <c r="JQU7" s="69"/>
      <c r="JQV7" s="69"/>
      <c r="JQW7" s="69"/>
      <c r="JQX7" s="69"/>
      <c r="JQY7" s="69"/>
      <c r="JQZ7" s="69"/>
      <c r="JRA7" s="69"/>
      <c r="JRB7" s="69"/>
      <c r="JRC7" s="69"/>
      <c r="JRD7" s="69"/>
      <c r="JRE7" s="69"/>
      <c r="JRF7" s="69"/>
      <c r="JRG7" s="69"/>
      <c r="JRH7" s="69"/>
      <c r="JRI7" s="69"/>
      <c r="JRJ7" s="69"/>
      <c r="JRK7" s="69"/>
      <c r="JRL7" s="69"/>
      <c r="JRM7" s="69"/>
      <c r="JRN7" s="69"/>
      <c r="JRO7" s="69"/>
      <c r="JRP7" s="69"/>
      <c r="JRQ7" s="69"/>
      <c r="JRR7" s="69"/>
      <c r="JRS7" s="69"/>
      <c r="JRT7" s="69"/>
      <c r="JRU7" s="69"/>
      <c r="JRV7" s="69"/>
      <c r="JRW7" s="69"/>
      <c r="JRX7" s="69"/>
      <c r="JRY7" s="69"/>
      <c r="JRZ7" s="69"/>
      <c r="JSA7" s="69"/>
      <c r="JSB7" s="69"/>
      <c r="JSC7" s="69"/>
      <c r="JSD7" s="69"/>
      <c r="JSE7" s="69"/>
      <c r="JSF7" s="69"/>
      <c r="JSG7" s="69"/>
      <c r="JSH7" s="69"/>
      <c r="JSI7" s="69"/>
      <c r="JSJ7" s="69"/>
      <c r="JSK7" s="69"/>
      <c r="JSL7" s="69"/>
      <c r="JSM7" s="69"/>
      <c r="JSN7" s="69"/>
      <c r="JSO7" s="69"/>
      <c r="JSP7" s="69"/>
      <c r="JSQ7" s="69"/>
      <c r="JSR7" s="69"/>
      <c r="JSS7" s="69"/>
      <c r="JST7" s="69"/>
      <c r="JSU7" s="69"/>
      <c r="JSV7" s="69"/>
      <c r="JSW7" s="69"/>
      <c r="JSX7" s="69"/>
      <c r="JSY7" s="69"/>
      <c r="JSZ7" s="69"/>
      <c r="JTA7" s="69"/>
      <c r="JTB7" s="69"/>
      <c r="JTC7" s="69"/>
      <c r="JTD7" s="69"/>
      <c r="JTE7" s="69"/>
      <c r="JTF7" s="69"/>
      <c r="JTG7" s="69"/>
      <c r="JTH7" s="69"/>
      <c r="JTI7" s="69"/>
      <c r="JTJ7" s="69"/>
      <c r="JTK7" s="69"/>
      <c r="JTL7" s="69"/>
      <c r="JTM7" s="69"/>
      <c r="JTN7" s="69"/>
      <c r="JTO7" s="69"/>
      <c r="JTP7" s="69"/>
      <c r="JTQ7" s="69"/>
      <c r="JTR7" s="69"/>
      <c r="JTS7" s="69"/>
      <c r="JTT7" s="69"/>
      <c r="JTU7" s="69"/>
      <c r="JTV7" s="69"/>
      <c r="JTW7" s="69"/>
      <c r="JTX7" s="69"/>
      <c r="JTY7" s="69"/>
      <c r="JTZ7" s="69"/>
      <c r="JUA7" s="69"/>
      <c r="JUB7" s="69"/>
      <c r="JUC7" s="69"/>
      <c r="JUD7" s="69"/>
      <c r="JUE7" s="69"/>
      <c r="JUF7" s="69"/>
      <c r="JUG7" s="69"/>
      <c r="JUH7" s="69"/>
      <c r="JUI7" s="69"/>
      <c r="JUJ7" s="69"/>
      <c r="JUK7" s="69"/>
      <c r="JUL7" s="69"/>
      <c r="JUM7" s="69"/>
      <c r="JUN7" s="69"/>
      <c r="JUO7" s="69"/>
      <c r="JUP7" s="69"/>
      <c r="JUQ7" s="69"/>
      <c r="JUR7" s="69"/>
      <c r="JUS7" s="69"/>
      <c r="JUT7" s="69"/>
      <c r="JUU7" s="69"/>
      <c r="JUV7" s="69"/>
      <c r="JUW7" s="69"/>
      <c r="JUX7" s="69"/>
      <c r="JUY7" s="69"/>
      <c r="JUZ7" s="69"/>
      <c r="JVA7" s="69"/>
      <c r="JVB7" s="69"/>
      <c r="JVC7" s="69"/>
      <c r="JVD7" s="69"/>
      <c r="JVE7" s="69"/>
      <c r="JVF7" s="69"/>
      <c r="JVG7" s="69"/>
      <c r="JVH7" s="69"/>
      <c r="JVI7" s="69"/>
      <c r="JVJ7" s="69"/>
      <c r="JVK7" s="69"/>
      <c r="JVL7" s="69"/>
      <c r="JVM7" s="69"/>
      <c r="JVN7" s="69"/>
      <c r="JVO7" s="69"/>
      <c r="JVP7" s="69"/>
      <c r="JVQ7" s="69"/>
      <c r="JVR7" s="69"/>
      <c r="JVS7" s="69"/>
      <c r="JVT7" s="69"/>
      <c r="JVU7" s="69"/>
      <c r="JVV7" s="69"/>
      <c r="JVW7" s="69"/>
      <c r="JVX7" s="69"/>
      <c r="JVY7" s="69"/>
      <c r="JVZ7" s="69"/>
      <c r="JWA7" s="69"/>
      <c r="JWB7" s="69"/>
      <c r="JWC7" s="69"/>
      <c r="JWD7" s="69"/>
      <c r="JWE7" s="69"/>
      <c r="JWF7" s="69"/>
      <c r="JWG7" s="69"/>
      <c r="JWH7" s="69"/>
      <c r="JWI7" s="69"/>
      <c r="JWJ7" s="69"/>
      <c r="JWK7" s="69"/>
      <c r="JWL7" s="69"/>
      <c r="JWM7" s="69"/>
      <c r="JWN7" s="69"/>
      <c r="JWO7" s="69"/>
      <c r="JWP7" s="69"/>
      <c r="JWQ7" s="69"/>
      <c r="JWR7" s="69"/>
      <c r="JWS7" s="69"/>
      <c r="JWT7" s="69"/>
      <c r="JWU7" s="69"/>
      <c r="JWV7" s="69"/>
      <c r="JWW7" s="69"/>
      <c r="JWX7" s="69"/>
      <c r="JWY7" s="69"/>
      <c r="JWZ7" s="69"/>
      <c r="JXA7" s="69"/>
      <c r="JXB7" s="69"/>
      <c r="JXC7" s="69"/>
      <c r="JXD7" s="69"/>
      <c r="JXE7" s="69"/>
      <c r="JXF7" s="69"/>
      <c r="JXG7" s="69"/>
      <c r="JXH7" s="69"/>
      <c r="JXI7" s="69"/>
      <c r="JXJ7" s="69"/>
      <c r="JXK7" s="69"/>
      <c r="JXL7" s="69"/>
      <c r="JXM7" s="69"/>
      <c r="JXN7" s="69"/>
      <c r="JXO7" s="69"/>
      <c r="JXP7" s="69"/>
      <c r="JXQ7" s="69"/>
      <c r="JXR7" s="69"/>
      <c r="JXS7" s="69"/>
      <c r="JXT7" s="69"/>
      <c r="JXU7" s="69"/>
      <c r="JXV7" s="69"/>
      <c r="JXW7" s="69"/>
      <c r="JXX7" s="69"/>
      <c r="JXY7" s="69"/>
      <c r="JXZ7" s="69"/>
      <c r="JYA7" s="69"/>
      <c r="JYB7" s="69"/>
      <c r="JYC7" s="69"/>
      <c r="JYD7" s="69"/>
      <c r="JYE7" s="69"/>
      <c r="JYF7" s="69"/>
      <c r="JYG7" s="69"/>
      <c r="JYH7" s="69"/>
      <c r="JYI7" s="69"/>
      <c r="JYJ7" s="69"/>
      <c r="JYK7" s="69"/>
      <c r="JYL7" s="69"/>
      <c r="JYM7" s="69"/>
      <c r="JYN7" s="69"/>
      <c r="JYO7" s="69"/>
      <c r="JYP7" s="69"/>
      <c r="JYQ7" s="69"/>
      <c r="JYR7" s="69"/>
      <c r="JYS7" s="69"/>
      <c r="JYT7" s="69"/>
      <c r="JYU7" s="69"/>
      <c r="JYV7" s="69"/>
      <c r="JYW7" s="69"/>
      <c r="JYX7" s="69"/>
      <c r="JYY7" s="69"/>
      <c r="JYZ7" s="69"/>
      <c r="JZA7" s="69"/>
      <c r="JZB7" s="69"/>
      <c r="JZC7" s="69"/>
      <c r="JZD7" s="69"/>
      <c r="JZE7" s="69"/>
      <c r="JZF7" s="69"/>
      <c r="JZG7" s="69"/>
      <c r="JZH7" s="69"/>
      <c r="JZI7" s="69"/>
      <c r="JZJ7" s="69"/>
      <c r="JZK7" s="69"/>
      <c r="JZL7" s="69"/>
      <c r="JZM7" s="69"/>
      <c r="JZN7" s="69"/>
      <c r="JZO7" s="69"/>
      <c r="JZP7" s="69"/>
      <c r="JZQ7" s="69"/>
      <c r="JZR7" s="69"/>
      <c r="JZS7" s="69"/>
      <c r="JZT7" s="69"/>
      <c r="JZU7" s="69"/>
      <c r="JZV7" s="69"/>
      <c r="JZW7" s="69"/>
      <c r="JZX7" s="69"/>
      <c r="JZY7" s="69"/>
      <c r="JZZ7" s="69"/>
      <c r="KAA7" s="69"/>
      <c r="KAB7" s="69"/>
      <c r="KAC7" s="69"/>
      <c r="KAD7" s="69"/>
      <c r="KAE7" s="69"/>
      <c r="KAF7" s="69"/>
      <c r="KAG7" s="69"/>
      <c r="KAH7" s="69"/>
      <c r="KAI7" s="69"/>
      <c r="KAJ7" s="69"/>
      <c r="KAK7" s="69"/>
      <c r="KAL7" s="69"/>
      <c r="KAM7" s="69"/>
      <c r="KAN7" s="69"/>
      <c r="KAO7" s="69"/>
      <c r="KAP7" s="69"/>
      <c r="KAQ7" s="69"/>
      <c r="KAR7" s="69"/>
      <c r="KAS7" s="69"/>
      <c r="KAT7" s="69"/>
      <c r="KAU7" s="69"/>
      <c r="KAV7" s="69"/>
      <c r="KAW7" s="69"/>
      <c r="KAX7" s="69"/>
      <c r="KAY7" s="69"/>
      <c r="KAZ7" s="69"/>
      <c r="KBA7" s="69"/>
      <c r="KBB7" s="69"/>
      <c r="KBC7" s="69"/>
      <c r="KBD7" s="69"/>
      <c r="KBE7" s="69"/>
      <c r="KBF7" s="69"/>
      <c r="KBG7" s="69"/>
      <c r="KBH7" s="69"/>
      <c r="KBI7" s="69"/>
      <c r="KBJ7" s="69"/>
      <c r="KBK7" s="69"/>
      <c r="KBL7" s="69"/>
      <c r="KBM7" s="69"/>
      <c r="KBN7" s="69"/>
      <c r="KBO7" s="69"/>
      <c r="KBP7" s="69"/>
      <c r="KBQ7" s="69"/>
      <c r="KBR7" s="69"/>
      <c r="KBS7" s="69"/>
      <c r="KBT7" s="69"/>
      <c r="KBU7" s="69"/>
      <c r="KBV7" s="69"/>
      <c r="KBW7" s="69"/>
      <c r="KBX7" s="69"/>
      <c r="KBY7" s="69"/>
      <c r="KBZ7" s="69"/>
      <c r="KCA7" s="69"/>
      <c r="KCB7" s="69"/>
      <c r="KCC7" s="69"/>
      <c r="KCD7" s="69"/>
      <c r="KCE7" s="69"/>
      <c r="KCF7" s="69"/>
      <c r="KCG7" s="69"/>
      <c r="KCH7" s="69"/>
      <c r="KCI7" s="69"/>
      <c r="KCJ7" s="69"/>
      <c r="KCK7" s="69"/>
      <c r="KCL7" s="69"/>
      <c r="KCM7" s="69"/>
      <c r="KCN7" s="69"/>
      <c r="KCO7" s="69"/>
      <c r="KCP7" s="69"/>
      <c r="KCQ7" s="69"/>
      <c r="KCR7" s="69"/>
      <c r="KCS7" s="69"/>
      <c r="KCT7" s="69"/>
      <c r="KCU7" s="69"/>
      <c r="KCV7" s="69"/>
      <c r="KCW7" s="69"/>
      <c r="KCX7" s="69"/>
      <c r="KCY7" s="69"/>
      <c r="KCZ7" s="69"/>
      <c r="KDA7" s="69"/>
      <c r="KDB7" s="69"/>
      <c r="KDC7" s="69"/>
      <c r="KDD7" s="69"/>
      <c r="KDE7" s="69"/>
      <c r="KDF7" s="69"/>
      <c r="KDG7" s="69"/>
      <c r="KDH7" s="69"/>
      <c r="KDI7" s="69"/>
      <c r="KDJ7" s="69"/>
      <c r="KDK7" s="69"/>
      <c r="KDL7" s="69"/>
      <c r="KDM7" s="69"/>
      <c r="KDN7" s="69"/>
      <c r="KDO7" s="69"/>
      <c r="KDP7" s="69"/>
      <c r="KDQ7" s="69"/>
      <c r="KDR7" s="69"/>
      <c r="KDS7" s="69"/>
      <c r="KDT7" s="69"/>
      <c r="KDU7" s="69"/>
      <c r="KDV7" s="69"/>
      <c r="KDW7" s="69"/>
      <c r="KDX7" s="69"/>
      <c r="KDY7" s="69"/>
      <c r="KDZ7" s="69"/>
      <c r="KEA7" s="69"/>
      <c r="KEB7" s="69"/>
      <c r="KEC7" s="69"/>
      <c r="KED7" s="69"/>
      <c r="KEE7" s="69"/>
      <c r="KEF7" s="69"/>
      <c r="KEG7" s="69"/>
      <c r="KEH7" s="69"/>
      <c r="KEI7" s="69"/>
      <c r="KEJ7" s="69"/>
      <c r="KEK7" s="69"/>
      <c r="KEL7" s="69"/>
      <c r="KEM7" s="69"/>
      <c r="KEN7" s="69"/>
      <c r="KEO7" s="69"/>
      <c r="KEP7" s="69"/>
      <c r="KEQ7" s="69"/>
      <c r="KER7" s="69"/>
      <c r="KES7" s="69"/>
      <c r="KET7" s="69"/>
      <c r="KEU7" s="69"/>
      <c r="KEV7" s="69"/>
      <c r="KEW7" s="69"/>
      <c r="KEX7" s="69"/>
      <c r="KEY7" s="69"/>
      <c r="KEZ7" s="69"/>
      <c r="KFA7" s="69"/>
      <c r="KFB7" s="69"/>
      <c r="KFC7" s="69"/>
      <c r="KFD7" s="69"/>
      <c r="KFE7" s="69"/>
      <c r="KFF7" s="69"/>
      <c r="KFG7" s="69"/>
      <c r="KFH7" s="69"/>
      <c r="KFI7" s="69"/>
      <c r="KFJ7" s="69"/>
      <c r="KFK7" s="69"/>
      <c r="KFL7" s="69"/>
      <c r="KFM7" s="69"/>
      <c r="KFN7" s="69"/>
      <c r="KFO7" s="69"/>
      <c r="KFP7" s="69"/>
      <c r="KFQ7" s="69"/>
      <c r="KFR7" s="69"/>
      <c r="KFS7" s="69"/>
      <c r="KFT7" s="69"/>
      <c r="KFU7" s="69"/>
      <c r="KFV7" s="69"/>
      <c r="KFW7" s="69"/>
      <c r="KFX7" s="69"/>
      <c r="KFY7" s="69"/>
      <c r="KFZ7" s="69"/>
      <c r="KGA7" s="69"/>
      <c r="KGB7" s="69"/>
      <c r="KGC7" s="69"/>
      <c r="KGD7" s="69"/>
      <c r="KGE7" s="69"/>
      <c r="KGF7" s="69"/>
      <c r="KGG7" s="69"/>
      <c r="KGH7" s="69"/>
      <c r="KGI7" s="69"/>
      <c r="KGJ7" s="69"/>
      <c r="KGK7" s="69"/>
      <c r="KGL7" s="69"/>
      <c r="KGM7" s="69"/>
      <c r="KGN7" s="69"/>
      <c r="KGO7" s="69"/>
      <c r="KGP7" s="69"/>
      <c r="KGQ7" s="69"/>
      <c r="KGR7" s="69"/>
      <c r="KGS7" s="69"/>
      <c r="KGT7" s="69"/>
      <c r="KGU7" s="69"/>
      <c r="KGV7" s="69"/>
      <c r="KGW7" s="69"/>
      <c r="KGX7" s="69"/>
      <c r="KGY7" s="69"/>
      <c r="KGZ7" s="69"/>
      <c r="KHA7" s="69"/>
      <c r="KHB7" s="69"/>
      <c r="KHC7" s="69"/>
      <c r="KHD7" s="69"/>
      <c r="KHE7" s="69"/>
      <c r="KHF7" s="69"/>
      <c r="KHG7" s="69"/>
      <c r="KHH7" s="69"/>
      <c r="KHI7" s="69"/>
      <c r="KHJ7" s="69"/>
      <c r="KHK7" s="69"/>
      <c r="KHL7" s="69"/>
      <c r="KHM7" s="69"/>
      <c r="KHN7" s="69"/>
      <c r="KHO7" s="69"/>
      <c r="KHP7" s="69"/>
      <c r="KHQ7" s="69"/>
      <c r="KHR7" s="69"/>
      <c r="KHS7" s="69"/>
      <c r="KHT7" s="69"/>
      <c r="KHU7" s="69"/>
      <c r="KHV7" s="69"/>
      <c r="KHW7" s="69"/>
      <c r="KHX7" s="69"/>
      <c r="KHY7" s="69"/>
      <c r="KHZ7" s="69"/>
      <c r="KIA7" s="69"/>
      <c r="KIB7" s="69"/>
      <c r="KIC7" s="69"/>
      <c r="KID7" s="69"/>
      <c r="KIE7" s="69"/>
      <c r="KIF7" s="69"/>
      <c r="KIG7" s="69"/>
      <c r="KIH7" s="69"/>
      <c r="KII7" s="69"/>
      <c r="KIJ7" s="69"/>
      <c r="KIK7" s="69"/>
      <c r="KIL7" s="69"/>
      <c r="KIM7" s="69"/>
      <c r="KIN7" s="69"/>
      <c r="KIO7" s="69"/>
      <c r="KIP7" s="69"/>
      <c r="KIQ7" s="69"/>
      <c r="KIR7" s="69"/>
      <c r="KIS7" s="69"/>
      <c r="KIT7" s="69"/>
      <c r="KIU7" s="69"/>
      <c r="KIV7" s="69"/>
      <c r="KIW7" s="69"/>
      <c r="KIX7" s="69"/>
      <c r="KIY7" s="69"/>
      <c r="KIZ7" s="69"/>
      <c r="KJA7" s="69"/>
      <c r="KJB7" s="69"/>
      <c r="KJC7" s="69"/>
      <c r="KJD7" s="69"/>
      <c r="KJE7" s="69"/>
      <c r="KJF7" s="69"/>
      <c r="KJG7" s="69"/>
      <c r="KJH7" s="69"/>
      <c r="KJI7" s="69"/>
      <c r="KJJ7" s="69"/>
      <c r="KJK7" s="69"/>
      <c r="KJL7" s="69"/>
      <c r="KJM7" s="69"/>
      <c r="KJN7" s="69"/>
      <c r="KJO7" s="69"/>
      <c r="KJP7" s="69"/>
      <c r="KJQ7" s="69"/>
      <c r="KJR7" s="69"/>
      <c r="KJS7" s="69"/>
      <c r="KJT7" s="69"/>
      <c r="KJU7" s="69"/>
      <c r="KJV7" s="69"/>
      <c r="KJW7" s="69"/>
      <c r="KJX7" s="69"/>
      <c r="KJY7" s="69"/>
      <c r="KJZ7" s="69"/>
      <c r="KKA7" s="69"/>
      <c r="KKB7" s="69"/>
      <c r="KKC7" s="69"/>
      <c r="KKD7" s="69"/>
      <c r="KKE7" s="69"/>
      <c r="KKF7" s="69"/>
      <c r="KKG7" s="69"/>
      <c r="KKH7" s="69"/>
      <c r="KKI7" s="69"/>
      <c r="KKJ7" s="69"/>
      <c r="KKK7" s="69"/>
      <c r="KKL7" s="69"/>
      <c r="KKM7" s="69"/>
      <c r="KKN7" s="69"/>
      <c r="KKO7" s="69"/>
      <c r="KKP7" s="69"/>
      <c r="KKQ7" s="69"/>
      <c r="KKR7" s="69"/>
      <c r="KKS7" s="69"/>
      <c r="KKT7" s="69"/>
      <c r="KKU7" s="69"/>
      <c r="KKV7" s="69"/>
      <c r="KKW7" s="69"/>
      <c r="KKX7" s="69"/>
      <c r="KKY7" s="69"/>
      <c r="KKZ7" s="69"/>
      <c r="KLA7" s="69"/>
      <c r="KLB7" s="69"/>
      <c r="KLC7" s="69"/>
      <c r="KLD7" s="69"/>
      <c r="KLE7" s="69"/>
      <c r="KLF7" s="69"/>
      <c r="KLG7" s="69"/>
      <c r="KLH7" s="69"/>
      <c r="KLI7" s="69"/>
      <c r="KLJ7" s="69"/>
      <c r="KLK7" s="69"/>
      <c r="KLL7" s="69"/>
      <c r="KLM7" s="69"/>
      <c r="KLN7" s="69"/>
      <c r="KLO7" s="69"/>
      <c r="KLP7" s="69"/>
      <c r="KLQ7" s="69"/>
      <c r="KLR7" s="69"/>
      <c r="KLS7" s="69"/>
      <c r="KLT7" s="69"/>
      <c r="KLU7" s="69"/>
      <c r="KLV7" s="69"/>
      <c r="KLW7" s="69"/>
      <c r="KLX7" s="69"/>
      <c r="KLY7" s="69"/>
      <c r="KLZ7" s="69"/>
      <c r="KMA7" s="69"/>
      <c r="KMB7" s="69"/>
      <c r="KMC7" s="69"/>
      <c r="KMD7" s="69"/>
      <c r="KME7" s="69"/>
      <c r="KMF7" s="69"/>
      <c r="KMG7" s="69"/>
      <c r="KMH7" s="69"/>
      <c r="KMI7" s="69"/>
      <c r="KMJ7" s="69"/>
      <c r="KMK7" s="69"/>
      <c r="KML7" s="69"/>
      <c r="KMM7" s="69"/>
      <c r="KMN7" s="69"/>
      <c r="KMO7" s="69"/>
      <c r="KMP7" s="69"/>
      <c r="KMQ7" s="69"/>
      <c r="KMR7" s="69"/>
      <c r="KMS7" s="69"/>
      <c r="KMT7" s="69"/>
      <c r="KMU7" s="69"/>
      <c r="KMV7" s="69"/>
      <c r="KMW7" s="69"/>
      <c r="KMX7" s="69"/>
      <c r="KMY7" s="69"/>
      <c r="KMZ7" s="69"/>
      <c r="KNA7" s="69"/>
      <c r="KNB7" s="69"/>
      <c r="KNC7" s="69"/>
      <c r="KND7" s="69"/>
      <c r="KNE7" s="69"/>
      <c r="KNF7" s="69"/>
      <c r="KNG7" s="69"/>
      <c r="KNH7" s="69"/>
      <c r="KNI7" s="69"/>
      <c r="KNJ7" s="69"/>
      <c r="KNK7" s="69"/>
      <c r="KNL7" s="69"/>
      <c r="KNM7" s="69"/>
      <c r="KNN7" s="69"/>
      <c r="KNO7" s="69"/>
      <c r="KNP7" s="69"/>
      <c r="KNQ7" s="69"/>
      <c r="KNR7" s="69"/>
      <c r="KNS7" s="69"/>
      <c r="KNT7" s="69"/>
      <c r="KNU7" s="69"/>
      <c r="KNV7" s="69"/>
      <c r="KNW7" s="69"/>
      <c r="KNX7" s="69"/>
      <c r="KNY7" s="69"/>
      <c r="KNZ7" s="69"/>
      <c r="KOA7" s="69"/>
      <c r="KOB7" s="69"/>
      <c r="KOC7" s="69"/>
      <c r="KOD7" s="69"/>
      <c r="KOE7" s="69"/>
      <c r="KOF7" s="69"/>
      <c r="KOG7" s="69"/>
      <c r="KOH7" s="69"/>
      <c r="KOI7" s="69"/>
      <c r="KOJ7" s="69"/>
      <c r="KOK7" s="69"/>
      <c r="KOL7" s="69"/>
      <c r="KOM7" s="69"/>
      <c r="KON7" s="69"/>
      <c r="KOO7" s="69"/>
      <c r="KOP7" s="69"/>
      <c r="KOQ7" s="69"/>
      <c r="KOR7" s="69"/>
      <c r="KOS7" s="69"/>
      <c r="KOT7" s="69"/>
      <c r="KOU7" s="69"/>
      <c r="KOV7" s="69"/>
      <c r="KOW7" s="69"/>
      <c r="KOX7" s="69"/>
      <c r="KOY7" s="69"/>
      <c r="KOZ7" s="69"/>
      <c r="KPA7" s="69"/>
      <c r="KPB7" s="69"/>
      <c r="KPC7" s="69"/>
      <c r="KPD7" s="69"/>
      <c r="KPE7" s="69"/>
      <c r="KPF7" s="69"/>
      <c r="KPG7" s="69"/>
      <c r="KPH7" s="69"/>
      <c r="KPI7" s="69"/>
      <c r="KPJ7" s="69"/>
      <c r="KPK7" s="69"/>
      <c r="KPL7" s="69"/>
      <c r="KPM7" s="69"/>
      <c r="KPN7" s="69"/>
      <c r="KPO7" s="69"/>
      <c r="KPP7" s="69"/>
      <c r="KPQ7" s="69"/>
      <c r="KPR7" s="69"/>
      <c r="KPS7" s="69"/>
      <c r="KPT7" s="69"/>
      <c r="KPU7" s="69"/>
      <c r="KPV7" s="69"/>
      <c r="KPW7" s="69"/>
      <c r="KPX7" s="69"/>
      <c r="KPY7" s="69"/>
      <c r="KPZ7" s="69"/>
      <c r="KQA7" s="69"/>
      <c r="KQB7" s="69"/>
      <c r="KQC7" s="69"/>
      <c r="KQD7" s="69"/>
      <c r="KQE7" s="69"/>
      <c r="KQF7" s="69"/>
      <c r="KQG7" s="69"/>
      <c r="KQH7" s="69"/>
      <c r="KQI7" s="69"/>
      <c r="KQJ7" s="69"/>
      <c r="KQK7" s="69"/>
      <c r="KQL7" s="69"/>
      <c r="KQM7" s="69"/>
      <c r="KQN7" s="69"/>
      <c r="KQO7" s="69"/>
      <c r="KQP7" s="69"/>
      <c r="KQQ7" s="69"/>
      <c r="KQR7" s="69"/>
      <c r="KQS7" s="69"/>
      <c r="KQT7" s="69"/>
      <c r="KQU7" s="69"/>
      <c r="KQV7" s="69"/>
      <c r="KQW7" s="69"/>
      <c r="KQX7" s="69"/>
      <c r="KQY7" s="69"/>
      <c r="KQZ7" s="69"/>
      <c r="KRA7" s="69"/>
      <c r="KRB7" s="69"/>
      <c r="KRC7" s="69"/>
      <c r="KRD7" s="69"/>
      <c r="KRE7" s="69"/>
      <c r="KRF7" s="69"/>
      <c r="KRG7" s="69"/>
      <c r="KRH7" s="69"/>
      <c r="KRI7" s="69"/>
      <c r="KRJ7" s="69"/>
      <c r="KRK7" s="69"/>
      <c r="KRL7" s="69"/>
      <c r="KRM7" s="69"/>
      <c r="KRN7" s="69"/>
      <c r="KRO7" s="69"/>
      <c r="KRP7" s="69"/>
      <c r="KRQ7" s="69"/>
      <c r="KRR7" s="69"/>
      <c r="KRS7" s="69"/>
      <c r="KRT7" s="69"/>
      <c r="KRU7" s="69"/>
      <c r="KRV7" s="69"/>
      <c r="KRW7" s="69"/>
      <c r="KRX7" s="69"/>
      <c r="KRY7" s="69"/>
      <c r="KRZ7" s="69"/>
      <c r="KSA7" s="69"/>
      <c r="KSB7" s="69"/>
      <c r="KSC7" s="69"/>
      <c r="KSD7" s="69"/>
      <c r="KSE7" s="69"/>
      <c r="KSF7" s="69"/>
      <c r="KSG7" s="69"/>
      <c r="KSH7" s="69"/>
      <c r="KSI7" s="69"/>
      <c r="KSJ7" s="69"/>
      <c r="KSK7" s="69"/>
      <c r="KSL7" s="69"/>
      <c r="KSM7" s="69"/>
      <c r="KSN7" s="69"/>
      <c r="KSO7" s="69"/>
      <c r="KSP7" s="69"/>
      <c r="KSQ7" s="69"/>
      <c r="KSR7" s="69"/>
      <c r="KSS7" s="69"/>
      <c r="KST7" s="69"/>
      <c r="KSU7" s="69"/>
      <c r="KSV7" s="69"/>
      <c r="KSW7" s="69"/>
      <c r="KSX7" s="69"/>
      <c r="KSY7" s="69"/>
      <c r="KSZ7" s="69"/>
      <c r="KTA7" s="69"/>
      <c r="KTB7" s="69"/>
      <c r="KTC7" s="69"/>
      <c r="KTD7" s="69"/>
      <c r="KTE7" s="69"/>
      <c r="KTF7" s="69"/>
      <c r="KTG7" s="69"/>
      <c r="KTH7" s="69"/>
      <c r="KTI7" s="69"/>
      <c r="KTJ7" s="69"/>
      <c r="KTK7" s="69"/>
      <c r="KTL7" s="69"/>
      <c r="KTM7" s="69"/>
      <c r="KTN7" s="69"/>
      <c r="KTO7" s="69"/>
      <c r="KTP7" s="69"/>
      <c r="KTQ7" s="69"/>
      <c r="KTR7" s="69"/>
      <c r="KTS7" s="69"/>
      <c r="KTT7" s="69"/>
      <c r="KTU7" s="69"/>
      <c r="KTV7" s="69"/>
      <c r="KTW7" s="69"/>
      <c r="KTX7" s="69"/>
      <c r="KTY7" s="69"/>
      <c r="KTZ7" s="69"/>
      <c r="KUA7" s="69"/>
      <c r="KUB7" s="69"/>
      <c r="KUC7" s="69"/>
      <c r="KUD7" s="69"/>
      <c r="KUE7" s="69"/>
      <c r="KUF7" s="69"/>
      <c r="KUG7" s="69"/>
      <c r="KUH7" s="69"/>
      <c r="KUI7" s="69"/>
      <c r="KUJ7" s="69"/>
      <c r="KUK7" s="69"/>
      <c r="KUL7" s="69"/>
      <c r="KUM7" s="69"/>
      <c r="KUN7" s="69"/>
      <c r="KUO7" s="69"/>
      <c r="KUP7" s="69"/>
      <c r="KUQ7" s="69"/>
      <c r="KUR7" s="69"/>
      <c r="KUS7" s="69"/>
      <c r="KUT7" s="69"/>
      <c r="KUU7" s="69"/>
      <c r="KUV7" s="69"/>
      <c r="KUW7" s="69"/>
      <c r="KUX7" s="69"/>
      <c r="KUY7" s="69"/>
      <c r="KUZ7" s="69"/>
      <c r="KVA7" s="69"/>
      <c r="KVB7" s="69"/>
      <c r="KVC7" s="69"/>
      <c r="KVD7" s="69"/>
      <c r="KVE7" s="69"/>
      <c r="KVF7" s="69"/>
      <c r="KVG7" s="69"/>
      <c r="KVH7" s="69"/>
      <c r="KVI7" s="69"/>
      <c r="KVJ7" s="69"/>
      <c r="KVK7" s="69"/>
      <c r="KVL7" s="69"/>
      <c r="KVM7" s="69"/>
      <c r="KVN7" s="69"/>
      <c r="KVO7" s="69"/>
      <c r="KVP7" s="69"/>
      <c r="KVQ7" s="69"/>
      <c r="KVR7" s="69"/>
      <c r="KVS7" s="69"/>
      <c r="KVT7" s="69"/>
      <c r="KVU7" s="69"/>
      <c r="KVV7" s="69"/>
      <c r="KVW7" s="69"/>
      <c r="KVX7" s="69"/>
      <c r="KVY7" s="69"/>
      <c r="KVZ7" s="69"/>
      <c r="KWA7" s="69"/>
      <c r="KWB7" s="69"/>
      <c r="KWC7" s="69"/>
      <c r="KWD7" s="69"/>
      <c r="KWE7" s="69"/>
      <c r="KWF7" s="69"/>
      <c r="KWG7" s="69"/>
      <c r="KWH7" s="69"/>
      <c r="KWI7" s="69"/>
      <c r="KWJ7" s="69"/>
      <c r="KWK7" s="69"/>
      <c r="KWL7" s="69"/>
      <c r="KWM7" s="69"/>
      <c r="KWN7" s="69"/>
      <c r="KWO7" s="69"/>
      <c r="KWP7" s="69"/>
      <c r="KWQ7" s="69"/>
      <c r="KWR7" s="69"/>
      <c r="KWS7" s="69"/>
      <c r="KWT7" s="69"/>
      <c r="KWU7" s="69"/>
      <c r="KWV7" s="69"/>
      <c r="KWW7" s="69"/>
      <c r="KWX7" s="69"/>
      <c r="KWY7" s="69"/>
      <c r="KWZ7" s="69"/>
      <c r="KXA7" s="69"/>
      <c r="KXB7" s="69"/>
      <c r="KXC7" s="69"/>
      <c r="KXD7" s="69"/>
      <c r="KXE7" s="69"/>
      <c r="KXF7" s="69"/>
      <c r="KXG7" s="69"/>
      <c r="KXH7" s="69"/>
      <c r="KXI7" s="69"/>
      <c r="KXJ7" s="69"/>
      <c r="KXK7" s="69"/>
      <c r="KXL7" s="69"/>
      <c r="KXM7" s="69"/>
      <c r="KXN7" s="69"/>
      <c r="KXO7" s="69"/>
      <c r="KXP7" s="69"/>
      <c r="KXQ7" s="69"/>
      <c r="KXR7" s="69"/>
      <c r="KXS7" s="69"/>
      <c r="KXT7" s="69"/>
      <c r="KXU7" s="69"/>
      <c r="KXV7" s="69"/>
      <c r="KXW7" s="69"/>
      <c r="KXX7" s="69"/>
      <c r="KXY7" s="69"/>
      <c r="KXZ7" s="69"/>
      <c r="KYA7" s="69"/>
      <c r="KYB7" s="69"/>
      <c r="KYC7" s="69"/>
      <c r="KYD7" s="69"/>
      <c r="KYE7" s="69"/>
      <c r="KYF7" s="69"/>
      <c r="KYG7" s="69"/>
      <c r="KYH7" s="69"/>
      <c r="KYI7" s="69"/>
      <c r="KYJ7" s="69"/>
      <c r="KYK7" s="69"/>
      <c r="KYL7" s="69"/>
      <c r="KYM7" s="69"/>
      <c r="KYN7" s="69"/>
      <c r="KYO7" s="69"/>
      <c r="KYP7" s="69"/>
      <c r="KYQ7" s="69"/>
      <c r="KYR7" s="69"/>
      <c r="KYS7" s="69"/>
      <c r="KYT7" s="69"/>
      <c r="KYU7" s="69"/>
      <c r="KYV7" s="69"/>
      <c r="KYW7" s="69"/>
      <c r="KYX7" s="69"/>
      <c r="KYY7" s="69"/>
      <c r="KYZ7" s="69"/>
      <c r="KZA7" s="69"/>
      <c r="KZB7" s="69"/>
      <c r="KZC7" s="69"/>
      <c r="KZD7" s="69"/>
      <c r="KZE7" s="69"/>
      <c r="KZF7" s="69"/>
      <c r="KZG7" s="69"/>
      <c r="KZH7" s="69"/>
      <c r="KZI7" s="69"/>
      <c r="KZJ7" s="69"/>
      <c r="KZK7" s="69"/>
      <c r="KZL7" s="69"/>
      <c r="KZM7" s="69"/>
      <c r="KZN7" s="69"/>
      <c r="KZO7" s="69"/>
      <c r="KZP7" s="69"/>
      <c r="KZQ7" s="69"/>
      <c r="KZR7" s="69"/>
      <c r="KZS7" s="69"/>
      <c r="KZT7" s="69"/>
      <c r="KZU7" s="69"/>
      <c r="KZV7" s="69"/>
      <c r="KZW7" s="69"/>
      <c r="KZX7" s="69"/>
      <c r="KZY7" s="69"/>
      <c r="KZZ7" s="69"/>
      <c r="LAA7" s="69"/>
      <c r="LAB7" s="69"/>
      <c r="LAC7" s="69"/>
      <c r="LAD7" s="69"/>
      <c r="LAE7" s="69"/>
      <c r="LAF7" s="69"/>
      <c r="LAG7" s="69"/>
      <c r="LAH7" s="69"/>
      <c r="LAI7" s="69"/>
      <c r="LAJ7" s="69"/>
      <c r="LAK7" s="69"/>
      <c r="LAL7" s="69"/>
      <c r="LAM7" s="69"/>
      <c r="LAN7" s="69"/>
      <c r="LAO7" s="69"/>
      <c r="LAP7" s="69"/>
      <c r="LAQ7" s="69"/>
      <c r="LAR7" s="69"/>
      <c r="LAS7" s="69"/>
      <c r="LAT7" s="69"/>
      <c r="LAU7" s="69"/>
      <c r="LAV7" s="69"/>
      <c r="LAW7" s="69"/>
      <c r="LAX7" s="69"/>
      <c r="LAY7" s="69"/>
      <c r="LAZ7" s="69"/>
      <c r="LBA7" s="69"/>
      <c r="LBB7" s="69"/>
      <c r="LBC7" s="69"/>
      <c r="LBD7" s="69"/>
      <c r="LBE7" s="69"/>
      <c r="LBF7" s="69"/>
      <c r="LBG7" s="69"/>
      <c r="LBH7" s="69"/>
      <c r="LBI7" s="69"/>
      <c r="LBJ7" s="69"/>
      <c r="LBK7" s="69"/>
      <c r="LBL7" s="69"/>
      <c r="LBM7" s="69"/>
      <c r="LBN7" s="69"/>
      <c r="LBO7" s="69"/>
      <c r="LBP7" s="69"/>
      <c r="LBQ7" s="69"/>
      <c r="LBR7" s="69"/>
      <c r="LBS7" s="69"/>
      <c r="LBT7" s="69"/>
      <c r="LBU7" s="69"/>
      <c r="LBV7" s="69"/>
      <c r="LBW7" s="69"/>
      <c r="LBX7" s="69"/>
      <c r="LBY7" s="69"/>
      <c r="LBZ7" s="69"/>
      <c r="LCA7" s="69"/>
      <c r="LCB7" s="69"/>
      <c r="LCC7" s="69"/>
      <c r="LCD7" s="69"/>
      <c r="LCE7" s="69"/>
      <c r="LCF7" s="69"/>
      <c r="LCG7" s="69"/>
      <c r="LCH7" s="69"/>
      <c r="LCI7" s="69"/>
      <c r="LCJ7" s="69"/>
      <c r="LCK7" s="69"/>
      <c r="LCL7" s="69"/>
      <c r="LCM7" s="69"/>
      <c r="LCN7" s="69"/>
      <c r="LCO7" s="69"/>
      <c r="LCP7" s="69"/>
      <c r="LCQ7" s="69"/>
      <c r="LCR7" s="69"/>
      <c r="LCS7" s="69"/>
      <c r="LCT7" s="69"/>
      <c r="LCU7" s="69"/>
      <c r="LCV7" s="69"/>
      <c r="LCW7" s="69"/>
      <c r="LCX7" s="69"/>
      <c r="LCY7" s="69"/>
      <c r="LCZ7" s="69"/>
      <c r="LDA7" s="69"/>
      <c r="LDB7" s="69"/>
      <c r="LDC7" s="69"/>
      <c r="LDD7" s="69"/>
      <c r="LDE7" s="69"/>
      <c r="LDF7" s="69"/>
      <c r="LDG7" s="69"/>
      <c r="LDH7" s="69"/>
      <c r="LDI7" s="69"/>
      <c r="LDJ7" s="69"/>
      <c r="LDK7" s="69"/>
      <c r="LDL7" s="69"/>
      <c r="LDM7" s="69"/>
      <c r="LDN7" s="69"/>
      <c r="LDO7" s="69"/>
      <c r="LDP7" s="69"/>
      <c r="LDQ7" s="69"/>
      <c r="LDR7" s="69"/>
      <c r="LDS7" s="69"/>
      <c r="LDT7" s="69"/>
      <c r="LDU7" s="69"/>
      <c r="LDV7" s="69"/>
      <c r="LDW7" s="69"/>
      <c r="LDX7" s="69"/>
      <c r="LDY7" s="69"/>
      <c r="LDZ7" s="69"/>
      <c r="LEA7" s="69"/>
      <c r="LEB7" s="69"/>
      <c r="LEC7" s="69"/>
      <c r="LED7" s="69"/>
      <c r="LEE7" s="69"/>
      <c r="LEF7" s="69"/>
      <c r="LEG7" s="69"/>
      <c r="LEH7" s="69"/>
      <c r="LEI7" s="69"/>
      <c r="LEJ7" s="69"/>
      <c r="LEK7" s="69"/>
      <c r="LEL7" s="69"/>
      <c r="LEM7" s="69"/>
      <c r="LEN7" s="69"/>
      <c r="LEO7" s="69"/>
      <c r="LEP7" s="69"/>
      <c r="LEQ7" s="69"/>
      <c r="LER7" s="69"/>
      <c r="LES7" s="69"/>
      <c r="LET7" s="69"/>
      <c r="LEU7" s="69"/>
      <c r="LEV7" s="69"/>
      <c r="LEW7" s="69"/>
      <c r="LEX7" s="69"/>
      <c r="LEY7" s="69"/>
      <c r="LEZ7" s="69"/>
      <c r="LFA7" s="69"/>
      <c r="LFB7" s="69"/>
      <c r="LFC7" s="69"/>
      <c r="LFD7" s="69"/>
      <c r="LFE7" s="69"/>
      <c r="LFF7" s="69"/>
      <c r="LFG7" s="69"/>
      <c r="LFH7" s="69"/>
      <c r="LFI7" s="69"/>
      <c r="LFJ7" s="69"/>
      <c r="LFK7" s="69"/>
      <c r="LFL7" s="69"/>
      <c r="LFM7" s="69"/>
      <c r="LFN7" s="69"/>
      <c r="LFO7" s="69"/>
      <c r="LFP7" s="69"/>
      <c r="LFQ7" s="69"/>
      <c r="LFR7" s="69"/>
      <c r="LFS7" s="69"/>
      <c r="LFT7" s="69"/>
      <c r="LFU7" s="69"/>
      <c r="LFV7" s="69"/>
      <c r="LFW7" s="69"/>
      <c r="LFX7" s="69"/>
      <c r="LFY7" s="69"/>
      <c r="LFZ7" s="69"/>
      <c r="LGA7" s="69"/>
      <c r="LGB7" s="69"/>
      <c r="LGC7" s="69"/>
      <c r="LGD7" s="69"/>
      <c r="LGE7" s="69"/>
      <c r="LGF7" s="69"/>
      <c r="LGG7" s="69"/>
      <c r="LGH7" s="69"/>
      <c r="LGI7" s="69"/>
      <c r="LGJ7" s="69"/>
      <c r="LGK7" s="69"/>
      <c r="LGL7" s="69"/>
      <c r="LGM7" s="69"/>
      <c r="LGN7" s="69"/>
      <c r="LGO7" s="69"/>
      <c r="LGP7" s="69"/>
      <c r="LGQ7" s="69"/>
      <c r="LGR7" s="69"/>
      <c r="LGS7" s="69"/>
      <c r="LGT7" s="69"/>
      <c r="LGU7" s="69"/>
      <c r="LGV7" s="69"/>
      <c r="LGW7" s="69"/>
      <c r="LGX7" s="69"/>
      <c r="LGY7" s="69"/>
      <c r="LGZ7" s="69"/>
      <c r="LHA7" s="69"/>
      <c r="LHB7" s="69"/>
      <c r="LHC7" s="69"/>
      <c r="LHD7" s="69"/>
      <c r="LHE7" s="69"/>
      <c r="LHF7" s="69"/>
      <c r="LHG7" s="69"/>
      <c r="LHH7" s="69"/>
      <c r="LHI7" s="69"/>
      <c r="LHJ7" s="69"/>
      <c r="LHK7" s="69"/>
      <c r="LHL7" s="69"/>
      <c r="LHM7" s="69"/>
      <c r="LHN7" s="69"/>
      <c r="LHO7" s="69"/>
      <c r="LHP7" s="69"/>
      <c r="LHQ7" s="69"/>
      <c r="LHR7" s="69"/>
      <c r="LHS7" s="69"/>
      <c r="LHT7" s="69"/>
      <c r="LHU7" s="69"/>
      <c r="LHV7" s="69"/>
      <c r="LHW7" s="69"/>
      <c r="LHX7" s="69"/>
      <c r="LHY7" s="69"/>
      <c r="LHZ7" s="69"/>
      <c r="LIA7" s="69"/>
      <c r="LIB7" s="69"/>
      <c r="LIC7" s="69"/>
      <c r="LID7" s="69"/>
      <c r="LIE7" s="69"/>
      <c r="LIF7" s="69"/>
      <c r="LIG7" s="69"/>
      <c r="LIH7" s="69"/>
      <c r="LII7" s="69"/>
      <c r="LIJ7" s="69"/>
      <c r="LIK7" s="69"/>
      <c r="LIL7" s="69"/>
      <c r="LIM7" s="69"/>
      <c r="LIN7" s="69"/>
      <c r="LIO7" s="69"/>
      <c r="LIP7" s="69"/>
      <c r="LIQ7" s="69"/>
      <c r="LIR7" s="69"/>
      <c r="LIS7" s="69"/>
      <c r="LIT7" s="69"/>
      <c r="LIU7" s="69"/>
      <c r="LIV7" s="69"/>
      <c r="LIW7" s="69"/>
      <c r="LIX7" s="69"/>
      <c r="LIY7" s="69"/>
      <c r="LIZ7" s="69"/>
      <c r="LJA7" s="69"/>
      <c r="LJB7" s="69"/>
      <c r="LJC7" s="69"/>
      <c r="LJD7" s="69"/>
      <c r="LJE7" s="69"/>
      <c r="LJF7" s="69"/>
      <c r="LJG7" s="69"/>
      <c r="LJH7" s="69"/>
      <c r="LJI7" s="69"/>
      <c r="LJJ7" s="69"/>
      <c r="LJK7" s="69"/>
      <c r="LJL7" s="69"/>
      <c r="LJM7" s="69"/>
      <c r="LJN7" s="69"/>
      <c r="LJO7" s="69"/>
      <c r="LJP7" s="69"/>
      <c r="LJQ7" s="69"/>
      <c r="LJR7" s="69"/>
      <c r="LJS7" s="69"/>
      <c r="LJT7" s="69"/>
      <c r="LJU7" s="69"/>
      <c r="LJV7" s="69"/>
      <c r="LJW7" s="69"/>
      <c r="LJX7" s="69"/>
      <c r="LJY7" s="69"/>
      <c r="LJZ7" s="69"/>
      <c r="LKA7" s="69"/>
      <c r="LKB7" s="69"/>
      <c r="LKC7" s="69"/>
      <c r="LKD7" s="69"/>
      <c r="LKE7" s="69"/>
      <c r="LKF7" s="69"/>
      <c r="LKG7" s="69"/>
      <c r="LKH7" s="69"/>
      <c r="LKI7" s="69"/>
      <c r="LKJ7" s="69"/>
      <c r="LKK7" s="69"/>
      <c r="LKL7" s="69"/>
      <c r="LKM7" s="69"/>
      <c r="LKN7" s="69"/>
      <c r="LKO7" s="69"/>
      <c r="LKP7" s="69"/>
      <c r="LKQ7" s="69"/>
      <c r="LKR7" s="69"/>
      <c r="LKS7" s="69"/>
      <c r="LKT7" s="69"/>
      <c r="LKU7" s="69"/>
      <c r="LKV7" s="69"/>
      <c r="LKW7" s="69"/>
      <c r="LKX7" s="69"/>
      <c r="LKY7" s="69"/>
      <c r="LKZ7" s="69"/>
      <c r="LLA7" s="69"/>
      <c r="LLB7" s="69"/>
      <c r="LLC7" s="69"/>
      <c r="LLD7" s="69"/>
      <c r="LLE7" s="69"/>
      <c r="LLF7" s="69"/>
      <c r="LLG7" s="69"/>
      <c r="LLH7" s="69"/>
      <c r="LLI7" s="69"/>
      <c r="LLJ7" s="69"/>
      <c r="LLK7" s="69"/>
      <c r="LLL7" s="69"/>
      <c r="LLM7" s="69"/>
      <c r="LLN7" s="69"/>
      <c r="LLO7" s="69"/>
      <c r="LLP7" s="69"/>
      <c r="LLQ7" s="69"/>
      <c r="LLR7" s="69"/>
      <c r="LLS7" s="69"/>
      <c r="LLT7" s="69"/>
      <c r="LLU7" s="69"/>
      <c r="LLV7" s="69"/>
      <c r="LLW7" s="69"/>
      <c r="LLX7" s="69"/>
      <c r="LLY7" s="69"/>
      <c r="LLZ7" s="69"/>
      <c r="LMA7" s="69"/>
      <c r="LMB7" s="69"/>
      <c r="LMC7" s="69"/>
      <c r="LMD7" s="69"/>
      <c r="LME7" s="69"/>
      <c r="LMF7" s="69"/>
      <c r="LMG7" s="69"/>
      <c r="LMH7" s="69"/>
      <c r="LMI7" s="69"/>
      <c r="LMJ7" s="69"/>
      <c r="LMK7" s="69"/>
      <c r="LML7" s="69"/>
      <c r="LMM7" s="69"/>
      <c r="LMN7" s="69"/>
      <c r="LMO7" s="69"/>
      <c r="LMP7" s="69"/>
      <c r="LMQ7" s="69"/>
      <c r="LMR7" s="69"/>
      <c r="LMS7" s="69"/>
      <c r="LMT7" s="69"/>
      <c r="LMU7" s="69"/>
      <c r="LMV7" s="69"/>
      <c r="LMW7" s="69"/>
      <c r="LMX7" s="69"/>
      <c r="LMY7" s="69"/>
      <c r="LMZ7" s="69"/>
      <c r="LNA7" s="69"/>
      <c r="LNB7" s="69"/>
      <c r="LNC7" s="69"/>
      <c r="LND7" s="69"/>
      <c r="LNE7" s="69"/>
      <c r="LNF7" s="69"/>
      <c r="LNG7" s="69"/>
      <c r="LNH7" s="69"/>
      <c r="LNI7" s="69"/>
      <c r="LNJ7" s="69"/>
      <c r="LNK7" s="69"/>
      <c r="LNL7" s="69"/>
      <c r="LNM7" s="69"/>
      <c r="LNN7" s="69"/>
      <c r="LNO7" s="69"/>
      <c r="LNP7" s="69"/>
      <c r="LNQ7" s="69"/>
      <c r="LNR7" s="69"/>
      <c r="LNS7" s="69"/>
      <c r="LNT7" s="69"/>
      <c r="LNU7" s="69"/>
      <c r="LNV7" s="69"/>
      <c r="LNW7" s="69"/>
      <c r="LNX7" s="69"/>
      <c r="LNY7" s="69"/>
      <c r="LNZ7" s="69"/>
      <c r="LOA7" s="69"/>
      <c r="LOB7" s="69"/>
      <c r="LOC7" s="69"/>
      <c r="LOD7" s="69"/>
      <c r="LOE7" s="69"/>
      <c r="LOF7" s="69"/>
      <c r="LOG7" s="69"/>
      <c r="LOH7" s="69"/>
      <c r="LOI7" s="69"/>
      <c r="LOJ7" s="69"/>
      <c r="LOK7" s="69"/>
      <c r="LOL7" s="69"/>
      <c r="LOM7" s="69"/>
      <c r="LON7" s="69"/>
      <c r="LOO7" s="69"/>
      <c r="LOP7" s="69"/>
      <c r="LOQ7" s="69"/>
      <c r="LOR7" s="69"/>
      <c r="LOS7" s="69"/>
      <c r="LOT7" s="69"/>
      <c r="LOU7" s="69"/>
      <c r="LOV7" s="69"/>
      <c r="LOW7" s="69"/>
      <c r="LOX7" s="69"/>
      <c r="LOY7" s="69"/>
      <c r="LOZ7" s="69"/>
      <c r="LPA7" s="69"/>
      <c r="LPB7" s="69"/>
      <c r="LPC7" s="69"/>
      <c r="LPD7" s="69"/>
      <c r="LPE7" s="69"/>
      <c r="LPF7" s="69"/>
      <c r="LPG7" s="69"/>
      <c r="LPH7" s="69"/>
      <c r="LPI7" s="69"/>
      <c r="LPJ7" s="69"/>
      <c r="LPK7" s="69"/>
      <c r="LPL7" s="69"/>
      <c r="LPM7" s="69"/>
      <c r="LPN7" s="69"/>
      <c r="LPO7" s="69"/>
      <c r="LPP7" s="69"/>
      <c r="LPQ7" s="69"/>
      <c r="LPR7" s="69"/>
      <c r="LPS7" s="69"/>
      <c r="LPT7" s="69"/>
      <c r="LPU7" s="69"/>
      <c r="LPV7" s="69"/>
      <c r="LPW7" s="69"/>
      <c r="LPX7" s="69"/>
      <c r="LPY7" s="69"/>
      <c r="LPZ7" s="69"/>
      <c r="LQA7" s="69"/>
      <c r="LQB7" s="69"/>
      <c r="LQC7" s="69"/>
      <c r="LQD7" s="69"/>
      <c r="LQE7" s="69"/>
      <c r="LQF7" s="69"/>
      <c r="LQG7" s="69"/>
      <c r="LQH7" s="69"/>
      <c r="LQI7" s="69"/>
      <c r="LQJ7" s="69"/>
      <c r="LQK7" s="69"/>
      <c r="LQL7" s="69"/>
      <c r="LQM7" s="69"/>
      <c r="LQN7" s="69"/>
      <c r="LQO7" s="69"/>
      <c r="LQP7" s="69"/>
      <c r="LQQ7" s="69"/>
      <c r="LQR7" s="69"/>
      <c r="LQS7" s="69"/>
      <c r="LQT7" s="69"/>
      <c r="LQU7" s="69"/>
      <c r="LQV7" s="69"/>
      <c r="LQW7" s="69"/>
      <c r="LQX7" s="69"/>
      <c r="LQY7" s="69"/>
      <c r="LQZ7" s="69"/>
      <c r="LRA7" s="69"/>
      <c r="LRB7" s="69"/>
      <c r="LRC7" s="69"/>
      <c r="LRD7" s="69"/>
      <c r="LRE7" s="69"/>
      <c r="LRF7" s="69"/>
      <c r="LRG7" s="69"/>
      <c r="LRH7" s="69"/>
      <c r="LRI7" s="69"/>
      <c r="LRJ7" s="69"/>
      <c r="LRK7" s="69"/>
      <c r="LRL7" s="69"/>
      <c r="LRM7" s="69"/>
      <c r="LRN7" s="69"/>
      <c r="LRO7" s="69"/>
      <c r="LRP7" s="69"/>
      <c r="LRQ7" s="69"/>
      <c r="LRR7" s="69"/>
      <c r="LRS7" s="69"/>
      <c r="LRT7" s="69"/>
      <c r="LRU7" s="69"/>
      <c r="LRV7" s="69"/>
      <c r="LRW7" s="69"/>
      <c r="LRX7" s="69"/>
      <c r="LRY7" s="69"/>
      <c r="LRZ7" s="69"/>
      <c r="LSA7" s="69"/>
      <c r="LSB7" s="69"/>
      <c r="LSC7" s="69"/>
      <c r="LSD7" s="69"/>
      <c r="LSE7" s="69"/>
      <c r="LSF7" s="69"/>
      <c r="LSG7" s="69"/>
      <c r="LSH7" s="69"/>
      <c r="LSI7" s="69"/>
      <c r="LSJ7" s="69"/>
      <c r="LSK7" s="69"/>
      <c r="LSL7" s="69"/>
      <c r="LSM7" s="69"/>
      <c r="LSN7" s="69"/>
      <c r="LSO7" s="69"/>
      <c r="LSP7" s="69"/>
      <c r="LSQ7" s="69"/>
      <c r="LSR7" s="69"/>
      <c r="LSS7" s="69"/>
      <c r="LST7" s="69"/>
      <c r="LSU7" s="69"/>
      <c r="LSV7" s="69"/>
      <c r="LSW7" s="69"/>
      <c r="LSX7" s="69"/>
      <c r="LSY7" s="69"/>
      <c r="LSZ7" s="69"/>
      <c r="LTA7" s="69"/>
      <c r="LTB7" s="69"/>
      <c r="LTC7" s="69"/>
      <c r="LTD7" s="69"/>
      <c r="LTE7" s="69"/>
      <c r="LTF7" s="69"/>
      <c r="LTG7" s="69"/>
      <c r="LTH7" s="69"/>
      <c r="LTI7" s="69"/>
      <c r="LTJ7" s="69"/>
      <c r="LTK7" s="69"/>
      <c r="LTL7" s="69"/>
      <c r="LTM7" s="69"/>
      <c r="LTN7" s="69"/>
      <c r="LTO7" s="69"/>
      <c r="LTP7" s="69"/>
      <c r="LTQ7" s="69"/>
      <c r="LTR7" s="69"/>
      <c r="LTS7" s="69"/>
      <c r="LTT7" s="69"/>
      <c r="LTU7" s="69"/>
      <c r="LTV7" s="69"/>
      <c r="LTW7" s="69"/>
      <c r="LTX7" s="69"/>
      <c r="LTY7" s="69"/>
      <c r="LTZ7" s="69"/>
      <c r="LUA7" s="69"/>
      <c r="LUB7" s="69"/>
      <c r="LUC7" s="69"/>
      <c r="LUD7" s="69"/>
      <c r="LUE7" s="69"/>
      <c r="LUF7" s="69"/>
      <c r="LUG7" s="69"/>
      <c r="LUH7" s="69"/>
      <c r="LUI7" s="69"/>
      <c r="LUJ7" s="69"/>
      <c r="LUK7" s="69"/>
      <c r="LUL7" s="69"/>
      <c r="LUM7" s="69"/>
      <c r="LUN7" s="69"/>
      <c r="LUO7" s="69"/>
      <c r="LUP7" s="69"/>
      <c r="LUQ7" s="69"/>
      <c r="LUR7" s="69"/>
      <c r="LUS7" s="69"/>
      <c r="LUT7" s="69"/>
      <c r="LUU7" s="69"/>
      <c r="LUV7" s="69"/>
      <c r="LUW7" s="69"/>
      <c r="LUX7" s="69"/>
      <c r="LUY7" s="69"/>
      <c r="LUZ7" s="69"/>
      <c r="LVA7" s="69"/>
      <c r="LVB7" s="69"/>
      <c r="LVC7" s="69"/>
      <c r="LVD7" s="69"/>
      <c r="LVE7" s="69"/>
      <c r="LVF7" s="69"/>
      <c r="LVG7" s="69"/>
      <c r="LVH7" s="69"/>
      <c r="LVI7" s="69"/>
      <c r="LVJ7" s="69"/>
      <c r="LVK7" s="69"/>
      <c r="LVL7" s="69"/>
      <c r="LVM7" s="69"/>
      <c r="LVN7" s="69"/>
      <c r="LVO7" s="69"/>
      <c r="LVP7" s="69"/>
      <c r="LVQ7" s="69"/>
      <c r="LVR7" s="69"/>
      <c r="LVS7" s="69"/>
      <c r="LVT7" s="69"/>
      <c r="LVU7" s="69"/>
      <c r="LVV7" s="69"/>
      <c r="LVW7" s="69"/>
      <c r="LVX7" s="69"/>
      <c r="LVY7" s="69"/>
      <c r="LVZ7" s="69"/>
      <c r="LWA7" s="69"/>
      <c r="LWB7" s="69"/>
      <c r="LWC7" s="69"/>
      <c r="LWD7" s="69"/>
      <c r="LWE7" s="69"/>
      <c r="LWF7" s="69"/>
      <c r="LWG7" s="69"/>
      <c r="LWH7" s="69"/>
      <c r="LWI7" s="69"/>
      <c r="LWJ7" s="69"/>
      <c r="LWK7" s="69"/>
      <c r="LWL7" s="69"/>
      <c r="LWM7" s="69"/>
      <c r="LWN7" s="69"/>
      <c r="LWO7" s="69"/>
      <c r="LWP7" s="69"/>
      <c r="LWQ7" s="69"/>
      <c r="LWR7" s="69"/>
      <c r="LWS7" s="69"/>
      <c r="LWT7" s="69"/>
      <c r="LWU7" s="69"/>
      <c r="LWV7" s="69"/>
      <c r="LWW7" s="69"/>
      <c r="LWX7" s="69"/>
      <c r="LWY7" s="69"/>
      <c r="LWZ7" s="69"/>
      <c r="LXA7" s="69"/>
      <c r="LXB7" s="69"/>
      <c r="LXC7" s="69"/>
      <c r="LXD7" s="69"/>
      <c r="LXE7" s="69"/>
      <c r="LXF7" s="69"/>
      <c r="LXG7" s="69"/>
      <c r="LXH7" s="69"/>
      <c r="LXI7" s="69"/>
      <c r="LXJ7" s="69"/>
      <c r="LXK7" s="69"/>
      <c r="LXL7" s="69"/>
      <c r="LXM7" s="69"/>
      <c r="LXN7" s="69"/>
      <c r="LXO7" s="69"/>
      <c r="LXP7" s="69"/>
      <c r="LXQ7" s="69"/>
      <c r="LXR7" s="69"/>
      <c r="LXS7" s="69"/>
      <c r="LXT7" s="69"/>
      <c r="LXU7" s="69"/>
      <c r="LXV7" s="69"/>
      <c r="LXW7" s="69"/>
      <c r="LXX7" s="69"/>
      <c r="LXY7" s="69"/>
      <c r="LXZ7" s="69"/>
      <c r="LYA7" s="69"/>
      <c r="LYB7" s="69"/>
      <c r="LYC7" s="69"/>
      <c r="LYD7" s="69"/>
      <c r="LYE7" s="69"/>
      <c r="LYF7" s="69"/>
      <c r="LYG7" s="69"/>
      <c r="LYH7" s="69"/>
      <c r="LYI7" s="69"/>
      <c r="LYJ7" s="69"/>
      <c r="LYK7" s="69"/>
      <c r="LYL7" s="69"/>
      <c r="LYM7" s="69"/>
      <c r="LYN7" s="69"/>
      <c r="LYO7" s="69"/>
      <c r="LYP7" s="69"/>
      <c r="LYQ7" s="69"/>
      <c r="LYR7" s="69"/>
      <c r="LYS7" s="69"/>
      <c r="LYT7" s="69"/>
      <c r="LYU7" s="69"/>
      <c r="LYV7" s="69"/>
      <c r="LYW7" s="69"/>
      <c r="LYX7" s="69"/>
      <c r="LYY7" s="69"/>
      <c r="LYZ7" s="69"/>
      <c r="LZA7" s="69"/>
      <c r="LZB7" s="69"/>
      <c r="LZC7" s="69"/>
      <c r="LZD7" s="69"/>
      <c r="LZE7" s="69"/>
      <c r="LZF7" s="69"/>
      <c r="LZG7" s="69"/>
      <c r="LZH7" s="69"/>
      <c r="LZI7" s="69"/>
      <c r="LZJ7" s="69"/>
      <c r="LZK7" s="69"/>
      <c r="LZL7" s="69"/>
      <c r="LZM7" s="69"/>
      <c r="LZN7" s="69"/>
      <c r="LZO7" s="69"/>
      <c r="LZP7" s="69"/>
      <c r="LZQ7" s="69"/>
      <c r="LZR7" s="69"/>
      <c r="LZS7" s="69"/>
      <c r="LZT7" s="69"/>
      <c r="LZU7" s="69"/>
      <c r="LZV7" s="69"/>
      <c r="LZW7" s="69"/>
      <c r="LZX7" s="69"/>
      <c r="LZY7" s="69"/>
      <c r="LZZ7" s="69"/>
      <c r="MAA7" s="69"/>
      <c r="MAB7" s="69"/>
      <c r="MAC7" s="69"/>
      <c r="MAD7" s="69"/>
      <c r="MAE7" s="69"/>
      <c r="MAF7" s="69"/>
      <c r="MAG7" s="69"/>
      <c r="MAH7" s="69"/>
      <c r="MAI7" s="69"/>
      <c r="MAJ7" s="69"/>
      <c r="MAK7" s="69"/>
      <c r="MAL7" s="69"/>
      <c r="MAM7" s="69"/>
      <c r="MAN7" s="69"/>
      <c r="MAO7" s="69"/>
      <c r="MAP7" s="69"/>
      <c r="MAQ7" s="69"/>
      <c r="MAR7" s="69"/>
      <c r="MAS7" s="69"/>
      <c r="MAT7" s="69"/>
      <c r="MAU7" s="69"/>
      <c r="MAV7" s="69"/>
      <c r="MAW7" s="69"/>
      <c r="MAX7" s="69"/>
      <c r="MAY7" s="69"/>
      <c r="MAZ7" s="69"/>
      <c r="MBA7" s="69"/>
      <c r="MBB7" s="69"/>
      <c r="MBC7" s="69"/>
      <c r="MBD7" s="69"/>
      <c r="MBE7" s="69"/>
      <c r="MBF7" s="69"/>
      <c r="MBG7" s="69"/>
      <c r="MBH7" s="69"/>
      <c r="MBI7" s="69"/>
      <c r="MBJ7" s="69"/>
      <c r="MBK7" s="69"/>
      <c r="MBL7" s="69"/>
      <c r="MBM7" s="69"/>
      <c r="MBN7" s="69"/>
      <c r="MBO7" s="69"/>
      <c r="MBP7" s="69"/>
      <c r="MBQ7" s="69"/>
      <c r="MBR7" s="69"/>
      <c r="MBS7" s="69"/>
      <c r="MBT7" s="69"/>
      <c r="MBU7" s="69"/>
      <c r="MBV7" s="69"/>
      <c r="MBW7" s="69"/>
      <c r="MBX7" s="69"/>
      <c r="MBY7" s="69"/>
      <c r="MBZ7" s="69"/>
      <c r="MCA7" s="69"/>
      <c r="MCB7" s="69"/>
      <c r="MCC7" s="69"/>
      <c r="MCD7" s="69"/>
      <c r="MCE7" s="69"/>
      <c r="MCF7" s="69"/>
      <c r="MCG7" s="69"/>
      <c r="MCH7" s="69"/>
      <c r="MCI7" s="69"/>
      <c r="MCJ7" s="69"/>
      <c r="MCK7" s="69"/>
      <c r="MCL7" s="69"/>
      <c r="MCM7" s="69"/>
      <c r="MCN7" s="69"/>
      <c r="MCO7" s="69"/>
      <c r="MCP7" s="69"/>
      <c r="MCQ7" s="69"/>
      <c r="MCR7" s="69"/>
      <c r="MCS7" s="69"/>
      <c r="MCT7" s="69"/>
      <c r="MCU7" s="69"/>
      <c r="MCV7" s="69"/>
      <c r="MCW7" s="69"/>
      <c r="MCX7" s="69"/>
      <c r="MCY7" s="69"/>
      <c r="MCZ7" s="69"/>
      <c r="MDA7" s="69"/>
      <c r="MDB7" s="69"/>
      <c r="MDC7" s="69"/>
      <c r="MDD7" s="69"/>
      <c r="MDE7" s="69"/>
      <c r="MDF7" s="69"/>
      <c r="MDG7" s="69"/>
      <c r="MDH7" s="69"/>
      <c r="MDI7" s="69"/>
      <c r="MDJ7" s="69"/>
      <c r="MDK7" s="69"/>
      <c r="MDL7" s="69"/>
      <c r="MDM7" s="69"/>
      <c r="MDN7" s="69"/>
      <c r="MDO7" s="69"/>
      <c r="MDP7" s="69"/>
      <c r="MDQ7" s="69"/>
      <c r="MDR7" s="69"/>
      <c r="MDS7" s="69"/>
      <c r="MDT7" s="69"/>
      <c r="MDU7" s="69"/>
      <c r="MDV7" s="69"/>
      <c r="MDW7" s="69"/>
      <c r="MDX7" s="69"/>
      <c r="MDY7" s="69"/>
      <c r="MDZ7" s="69"/>
      <c r="MEA7" s="69"/>
      <c r="MEB7" s="69"/>
      <c r="MEC7" s="69"/>
      <c r="MED7" s="69"/>
      <c r="MEE7" s="69"/>
      <c r="MEF7" s="69"/>
      <c r="MEG7" s="69"/>
      <c r="MEH7" s="69"/>
      <c r="MEI7" s="69"/>
      <c r="MEJ7" s="69"/>
      <c r="MEK7" s="69"/>
      <c r="MEL7" s="69"/>
      <c r="MEM7" s="69"/>
      <c r="MEN7" s="69"/>
      <c r="MEO7" s="69"/>
      <c r="MEP7" s="69"/>
      <c r="MEQ7" s="69"/>
      <c r="MER7" s="69"/>
      <c r="MES7" s="69"/>
      <c r="MET7" s="69"/>
      <c r="MEU7" s="69"/>
      <c r="MEV7" s="69"/>
      <c r="MEW7" s="69"/>
      <c r="MEX7" s="69"/>
      <c r="MEY7" s="69"/>
      <c r="MEZ7" s="69"/>
      <c r="MFA7" s="69"/>
      <c r="MFB7" s="69"/>
      <c r="MFC7" s="69"/>
      <c r="MFD7" s="69"/>
      <c r="MFE7" s="69"/>
      <c r="MFF7" s="69"/>
      <c r="MFG7" s="69"/>
      <c r="MFH7" s="69"/>
      <c r="MFI7" s="69"/>
      <c r="MFJ7" s="69"/>
      <c r="MFK7" s="69"/>
      <c r="MFL7" s="69"/>
      <c r="MFM7" s="69"/>
      <c r="MFN7" s="69"/>
      <c r="MFO7" s="69"/>
      <c r="MFP7" s="69"/>
      <c r="MFQ7" s="69"/>
      <c r="MFR7" s="69"/>
      <c r="MFS7" s="69"/>
      <c r="MFT7" s="69"/>
      <c r="MFU7" s="69"/>
      <c r="MFV7" s="69"/>
      <c r="MFW7" s="69"/>
      <c r="MFX7" s="69"/>
      <c r="MFY7" s="69"/>
      <c r="MFZ7" s="69"/>
      <c r="MGA7" s="69"/>
      <c r="MGB7" s="69"/>
      <c r="MGC7" s="69"/>
      <c r="MGD7" s="69"/>
      <c r="MGE7" s="69"/>
      <c r="MGF7" s="69"/>
      <c r="MGG7" s="69"/>
      <c r="MGH7" s="69"/>
      <c r="MGI7" s="69"/>
      <c r="MGJ7" s="69"/>
      <c r="MGK7" s="69"/>
      <c r="MGL7" s="69"/>
      <c r="MGM7" s="69"/>
      <c r="MGN7" s="69"/>
      <c r="MGO7" s="69"/>
      <c r="MGP7" s="69"/>
      <c r="MGQ7" s="69"/>
      <c r="MGR7" s="69"/>
      <c r="MGS7" s="69"/>
      <c r="MGT7" s="69"/>
      <c r="MGU7" s="69"/>
      <c r="MGV7" s="69"/>
      <c r="MGW7" s="69"/>
      <c r="MGX7" s="69"/>
      <c r="MGY7" s="69"/>
      <c r="MGZ7" s="69"/>
      <c r="MHA7" s="69"/>
      <c r="MHB7" s="69"/>
      <c r="MHC7" s="69"/>
      <c r="MHD7" s="69"/>
      <c r="MHE7" s="69"/>
      <c r="MHF7" s="69"/>
      <c r="MHG7" s="69"/>
      <c r="MHH7" s="69"/>
      <c r="MHI7" s="69"/>
      <c r="MHJ7" s="69"/>
      <c r="MHK7" s="69"/>
      <c r="MHL7" s="69"/>
      <c r="MHM7" s="69"/>
      <c r="MHN7" s="69"/>
      <c r="MHO7" s="69"/>
      <c r="MHP7" s="69"/>
      <c r="MHQ7" s="69"/>
      <c r="MHR7" s="69"/>
      <c r="MHS7" s="69"/>
      <c r="MHT7" s="69"/>
      <c r="MHU7" s="69"/>
      <c r="MHV7" s="69"/>
      <c r="MHW7" s="69"/>
      <c r="MHX7" s="69"/>
      <c r="MHY7" s="69"/>
      <c r="MHZ7" s="69"/>
      <c r="MIA7" s="69"/>
      <c r="MIB7" s="69"/>
      <c r="MIC7" s="69"/>
      <c r="MID7" s="69"/>
      <c r="MIE7" s="69"/>
      <c r="MIF7" s="69"/>
      <c r="MIG7" s="69"/>
      <c r="MIH7" s="69"/>
      <c r="MII7" s="69"/>
      <c r="MIJ7" s="69"/>
      <c r="MIK7" s="69"/>
      <c r="MIL7" s="69"/>
      <c r="MIM7" s="69"/>
      <c r="MIN7" s="69"/>
      <c r="MIO7" s="69"/>
      <c r="MIP7" s="69"/>
      <c r="MIQ7" s="69"/>
      <c r="MIR7" s="69"/>
      <c r="MIS7" s="69"/>
      <c r="MIT7" s="69"/>
      <c r="MIU7" s="69"/>
      <c r="MIV7" s="69"/>
      <c r="MIW7" s="69"/>
      <c r="MIX7" s="69"/>
      <c r="MIY7" s="69"/>
      <c r="MIZ7" s="69"/>
      <c r="MJA7" s="69"/>
      <c r="MJB7" s="69"/>
      <c r="MJC7" s="69"/>
      <c r="MJD7" s="69"/>
      <c r="MJE7" s="69"/>
      <c r="MJF7" s="69"/>
      <c r="MJG7" s="69"/>
      <c r="MJH7" s="69"/>
      <c r="MJI7" s="69"/>
      <c r="MJJ7" s="69"/>
      <c r="MJK7" s="69"/>
      <c r="MJL7" s="69"/>
      <c r="MJM7" s="69"/>
      <c r="MJN7" s="69"/>
      <c r="MJO7" s="69"/>
      <c r="MJP7" s="69"/>
      <c r="MJQ7" s="69"/>
      <c r="MJR7" s="69"/>
      <c r="MJS7" s="69"/>
      <c r="MJT7" s="69"/>
      <c r="MJU7" s="69"/>
      <c r="MJV7" s="69"/>
      <c r="MJW7" s="69"/>
      <c r="MJX7" s="69"/>
      <c r="MJY7" s="69"/>
      <c r="MJZ7" s="69"/>
      <c r="MKA7" s="69"/>
      <c r="MKB7" s="69"/>
      <c r="MKC7" s="69"/>
      <c r="MKD7" s="69"/>
      <c r="MKE7" s="69"/>
      <c r="MKF7" s="69"/>
      <c r="MKG7" s="69"/>
      <c r="MKH7" s="69"/>
      <c r="MKI7" s="69"/>
      <c r="MKJ7" s="69"/>
      <c r="MKK7" s="69"/>
      <c r="MKL7" s="69"/>
      <c r="MKM7" s="69"/>
      <c r="MKN7" s="69"/>
      <c r="MKO7" s="69"/>
      <c r="MKP7" s="69"/>
      <c r="MKQ7" s="69"/>
      <c r="MKR7" s="69"/>
      <c r="MKS7" s="69"/>
      <c r="MKT7" s="69"/>
      <c r="MKU7" s="69"/>
      <c r="MKV7" s="69"/>
      <c r="MKW7" s="69"/>
      <c r="MKX7" s="69"/>
      <c r="MKY7" s="69"/>
      <c r="MKZ7" s="69"/>
      <c r="MLA7" s="69"/>
      <c r="MLB7" s="69"/>
      <c r="MLC7" s="69"/>
      <c r="MLD7" s="69"/>
      <c r="MLE7" s="69"/>
      <c r="MLF7" s="69"/>
      <c r="MLG7" s="69"/>
      <c r="MLH7" s="69"/>
      <c r="MLI7" s="69"/>
      <c r="MLJ7" s="69"/>
      <c r="MLK7" s="69"/>
      <c r="MLL7" s="69"/>
      <c r="MLM7" s="69"/>
      <c r="MLN7" s="69"/>
      <c r="MLO7" s="69"/>
      <c r="MLP7" s="69"/>
      <c r="MLQ7" s="69"/>
      <c r="MLR7" s="69"/>
      <c r="MLS7" s="69"/>
      <c r="MLT7" s="69"/>
      <c r="MLU7" s="69"/>
      <c r="MLV7" s="69"/>
      <c r="MLW7" s="69"/>
      <c r="MLX7" s="69"/>
      <c r="MLY7" s="69"/>
      <c r="MLZ7" s="69"/>
      <c r="MMA7" s="69"/>
      <c r="MMB7" s="69"/>
      <c r="MMC7" s="69"/>
      <c r="MMD7" s="69"/>
      <c r="MME7" s="69"/>
      <c r="MMF7" s="69"/>
      <c r="MMG7" s="69"/>
      <c r="MMH7" s="69"/>
      <c r="MMI7" s="69"/>
      <c r="MMJ7" s="69"/>
      <c r="MMK7" s="69"/>
      <c r="MML7" s="69"/>
      <c r="MMM7" s="69"/>
      <c r="MMN7" s="69"/>
      <c r="MMO7" s="69"/>
      <c r="MMP7" s="69"/>
      <c r="MMQ7" s="69"/>
      <c r="MMR7" s="69"/>
      <c r="MMS7" s="69"/>
      <c r="MMT7" s="69"/>
      <c r="MMU7" s="69"/>
      <c r="MMV7" s="69"/>
      <c r="MMW7" s="69"/>
      <c r="MMX7" s="69"/>
      <c r="MMY7" s="69"/>
      <c r="MMZ7" s="69"/>
      <c r="MNA7" s="69"/>
      <c r="MNB7" s="69"/>
      <c r="MNC7" s="69"/>
      <c r="MND7" s="69"/>
      <c r="MNE7" s="69"/>
      <c r="MNF7" s="69"/>
      <c r="MNG7" s="69"/>
      <c r="MNH7" s="69"/>
      <c r="MNI7" s="69"/>
      <c r="MNJ7" s="69"/>
      <c r="MNK7" s="69"/>
      <c r="MNL7" s="69"/>
      <c r="MNM7" s="69"/>
      <c r="MNN7" s="69"/>
      <c r="MNO7" s="69"/>
      <c r="MNP7" s="69"/>
      <c r="MNQ7" s="69"/>
      <c r="MNR7" s="69"/>
      <c r="MNS7" s="69"/>
      <c r="MNT7" s="69"/>
      <c r="MNU7" s="69"/>
      <c r="MNV7" s="69"/>
      <c r="MNW7" s="69"/>
      <c r="MNX7" s="69"/>
      <c r="MNY7" s="69"/>
      <c r="MNZ7" s="69"/>
      <c r="MOA7" s="69"/>
      <c r="MOB7" s="69"/>
      <c r="MOC7" s="69"/>
      <c r="MOD7" s="69"/>
      <c r="MOE7" s="69"/>
      <c r="MOF7" s="69"/>
      <c r="MOG7" s="69"/>
      <c r="MOH7" s="69"/>
      <c r="MOI7" s="69"/>
      <c r="MOJ7" s="69"/>
      <c r="MOK7" s="69"/>
      <c r="MOL7" s="69"/>
      <c r="MOM7" s="69"/>
      <c r="MON7" s="69"/>
      <c r="MOO7" s="69"/>
      <c r="MOP7" s="69"/>
      <c r="MOQ7" s="69"/>
      <c r="MOR7" s="69"/>
      <c r="MOS7" s="69"/>
      <c r="MOT7" s="69"/>
      <c r="MOU7" s="69"/>
      <c r="MOV7" s="69"/>
      <c r="MOW7" s="69"/>
      <c r="MOX7" s="69"/>
      <c r="MOY7" s="69"/>
      <c r="MOZ7" s="69"/>
      <c r="MPA7" s="69"/>
      <c r="MPB7" s="69"/>
      <c r="MPC7" s="69"/>
      <c r="MPD7" s="69"/>
      <c r="MPE7" s="69"/>
      <c r="MPF7" s="69"/>
      <c r="MPG7" s="69"/>
      <c r="MPH7" s="69"/>
      <c r="MPI7" s="69"/>
      <c r="MPJ7" s="69"/>
      <c r="MPK7" s="69"/>
      <c r="MPL7" s="69"/>
      <c r="MPM7" s="69"/>
      <c r="MPN7" s="69"/>
      <c r="MPO7" s="69"/>
      <c r="MPP7" s="69"/>
      <c r="MPQ7" s="69"/>
      <c r="MPR7" s="69"/>
      <c r="MPS7" s="69"/>
      <c r="MPT7" s="69"/>
      <c r="MPU7" s="69"/>
      <c r="MPV7" s="69"/>
      <c r="MPW7" s="69"/>
      <c r="MPX7" s="69"/>
      <c r="MPY7" s="69"/>
      <c r="MPZ7" s="69"/>
      <c r="MQA7" s="69"/>
      <c r="MQB7" s="69"/>
      <c r="MQC7" s="69"/>
      <c r="MQD7" s="69"/>
      <c r="MQE7" s="69"/>
      <c r="MQF7" s="69"/>
      <c r="MQG7" s="69"/>
      <c r="MQH7" s="69"/>
      <c r="MQI7" s="69"/>
      <c r="MQJ7" s="69"/>
      <c r="MQK7" s="69"/>
      <c r="MQL7" s="69"/>
      <c r="MQM7" s="69"/>
      <c r="MQN7" s="69"/>
      <c r="MQO7" s="69"/>
      <c r="MQP7" s="69"/>
      <c r="MQQ7" s="69"/>
      <c r="MQR7" s="69"/>
      <c r="MQS7" s="69"/>
      <c r="MQT7" s="69"/>
      <c r="MQU7" s="69"/>
      <c r="MQV7" s="69"/>
      <c r="MQW7" s="69"/>
      <c r="MQX7" s="69"/>
      <c r="MQY7" s="69"/>
      <c r="MQZ7" s="69"/>
      <c r="MRA7" s="69"/>
      <c r="MRB7" s="69"/>
      <c r="MRC7" s="69"/>
      <c r="MRD7" s="69"/>
      <c r="MRE7" s="69"/>
      <c r="MRF7" s="69"/>
      <c r="MRG7" s="69"/>
      <c r="MRH7" s="69"/>
      <c r="MRI7" s="69"/>
      <c r="MRJ7" s="69"/>
      <c r="MRK7" s="69"/>
      <c r="MRL7" s="69"/>
      <c r="MRM7" s="69"/>
      <c r="MRN7" s="69"/>
      <c r="MRO7" s="69"/>
      <c r="MRP7" s="69"/>
      <c r="MRQ7" s="69"/>
      <c r="MRR7" s="69"/>
      <c r="MRS7" s="69"/>
      <c r="MRT7" s="69"/>
      <c r="MRU7" s="69"/>
      <c r="MRV7" s="69"/>
      <c r="MRW7" s="69"/>
      <c r="MRX7" s="69"/>
      <c r="MRY7" s="69"/>
      <c r="MRZ7" s="69"/>
      <c r="MSA7" s="69"/>
      <c r="MSB7" s="69"/>
      <c r="MSC7" s="69"/>
      <c r="MSD7" s="69"/>
      <c r="MSE7" s="69"/>
      <c r="MSF7" s="69"/>
      <c r="MSG7" s="69"/>
      <c r="MSH7" s="69"/>
      <c r="MSI7" s="69"/>
      <c r="MSJ7" s="69"/>
      <c r="MSK7" s="69"/>
      <c r="MSL7" s="69"/>
      <c r="MSM7" s="69"/>
      <c r="MSN7" s="69"/>
      <c r="MSO7" s="69"/>
      <c r="MSP7" s="69"/>
      <c r="MSQ7" s="69"/>
      <c r="MSR7" s="69"/>
      <c r="MSS7" s="69"/>
      <c r="MST7" s="69"/>
      <c r="MSU7" s="69"/>
      <c r="MSV7" s="69"/>
      <c r="MSW7" s="69"/>
      <c r="MSX7" s="69"/>
      <c r="MSY7" s="69"/>
      <c r="MSZ7" s="69"/>
      <c r="MTA7" s="69"/>
      <c r="MTB7" s="69"/>
      <c r="MTC7" s="69"/>
      <c r="MTD7" s="69"/>
      <c r="MTE7" s="69"/>
      <c r="MTF7" s="69"/>
      <c r="MTG7" s="69"/>
      <c r="MTH7" s="69"/>
      <c r="MTI7" s="69"/>
      <c r="MTJ7" s="69"/>
      <c r="MTK7" s="69"/>
      <c r="MTL7" s="69"/>
      <c r="MTM7" s="69"/>
      <c r="MTN7" s="69"/>
      <c r="MTO7" s="69"/>
      <c r="MTP7" s="69"/>
      <c r="MTQ7" s="69"/>
      <c r="MTR7" s="69"/>
      <c r="MTS7" s="69"/>
      <c r="MTT7" s="69"/>
      <c r="MTU7" s="69"/>
      <c r="MTV7" s="69"/>
      <c r="MTW7" s="69"/>
      <c r="MTX7" s="69"/>
      <c r="MTY7" s="69"/>
      <c r="MTZ7" s="69"/>
      <c r="MUA7" s="69"/>
      <c r="MUB7" s="69"/>
      <c r="MUC7" s="69"/>
      <c r="MUD7" s="69"/>
      <c r="MUE7" s="69"/>
      <c r="MUF7" s="69"/>
      <c r="MUG7" s="69"/>
      <c r="MUH7" s="69"/>
      <c r="MUI7" s="69"/>
      <c r="MUJ7" s="69"/>
      <c r="MUK7" s="69"/>
      <c r="MUL7" s="69"/>
      <c r="MUM7" s="69"/>
      <c r="MUN7" s="69"/>
      <c r="MUO7" s="69"/>
      <c r="MUP7" s="69"/>
      <c r="MUQ7" s="69"/>
      <c r="MUR7" s="69"/>
      <c r="MUS7" s="69"/>
      <c r="MUT7" s="69"/>
      <c r="MUU7" s="69"/>
      <c r="MUV7" s="69"/>
      <c r="MUW7" s="69"/>
      <c r="MUX7" s="69"/>
      <c r="MUY7" s="69"/>
      <c r="MUZ7" s="69"/>
      <c r="MVA7" s="69"/>
      <c r="MVB7" s="69"/>
      <c r="MVC7" s="69"/>
      <c r="MVD7" s="69"/>
      <c r="MVE7" s="69"/>
      <c r="MVF7" s="69"/>
      <c r="MVG7" s="69"/>
      <c r="MVH7" s="69"/>
      <c r="MVI7" s="69"/>
      <c r="MVJ7" s="69"/>
      <c r="MVK7" s="69"/>
      <c r="MVL7" s="69"/>
      <c r="MVM7" s="69"/>
      <c r="MVN7" s="69"/>
      <c r="MVO7" s="69"/>
      <c r="MVP7" s="69"/>
      <c r="MVQ7" s="69"/>
      <c r="MVR7" s="69"/>
      <c r="MVS7" s="69"/>
      <c r="MVT7" s="69"/>
      <c r="MVU7" s="69"/>
      <c r="MVV7" s="69"/>
      <c r="MVW7" s="69"/>
      <c r="MVX7" s="69"/>
      <c r="MVY7" s="69"/>
      <c r="MVZ7" s="69"/>
      <c r="MWA7" s="69"/>
      <c r="MWB7" s="69"/>
      <c r="MWC7" s="69"/>
      <c r="MWD7" s="69"/>
      <c r="MWE7" s="69"/>
      <c r="MWF7" s="69"/>
      <c r="MWG7" s="69"/>
      <c r="MWH7" s="69"/>
      <c r="MWI7" s="69"/>
      <c r="MWJ7" s="69"/>
      <c r="MWK7" s="69"/>
      <c r="MWL7" s="69"/>
      <c r="MWM7" s="69"/>
      <c r="MWN7" s="69"/>
      <c r="MWO7" s="69"/>
      <c r="MWP7" s="69"/>
      <c r="MWQ7" s="69"/>
      <c r="MWR7" s="69"/>
      <c r="MWS7" s="69"/>
      <c r="MWT7" s="69"/>
      <c r="MWU7" s="69"/>
      <c r="MWV7" s="69"/>
      <c r="MWW7" s="69"/>
      <c r="MWX7" s="69"/>
      <c r="MWY7" s="69"/>
      <c r="MWZ7" s="69"/>
      <c r="MXA7" s="69"/>
      <c r="MXB7" s="69"/>
      <c r="MXC7" s="69"/>
      <c r="MXD7" s="69"/>
      <c r="MXE7" s="69"/>
      <c r="MXF7" s="69"/>
      <c r="MXG7" s="69"/>
      <c r="MXH7" s="69"/>
      <c r="MXI7" s="69"/>
      <c r="MXJ7" s="69"/>
      <c r="MXK7" s="69"/>
      <c r="MXL7" s="69"/>
      <c r="MXM7" s="69"/>
      <c r="MXN7" s="69"/>
      <c r="MXO7" s="69"/>
      <c r="MXP7" s="69"/>
      <c r="MXQ7" s="69"/>
      <c r="MXR7" s="69"/>
      <c r="MXS7" s="69"/>
      <c r="MXT7" s="69"/>
      <c r="MXU7" s="69"/>
      <c r="MXV7" s="69"/>
      <c r="MXW7" s="69"/>
      <c r="MXX7" s="69"/>
      <c r="MXY7" s="69"/>
      <c r="MXZ7" s="69"/>
      <c r="MYA7" s="69"/>
      <c r="MYB7" s="69"/>
      <c r="MYC7" s="69"/>
      <c r="MYD7" s="69"/>
      <c r="MYE7" s="69"/>
      <c r="MYF7" s="69"/>
      <c r="MYG7" s="69"/>
      <c r="MYH7" s="69"/>
      <c r="MYI7" s="69"/>
      <c r="MYJ7" s="69"/>
      <c r="MYK7" s="69"/>
      <c r="MYL7" s="69"/>
      <c r="MYM7" s="69"/>
      <c r="MYN7" s="69"/>
      <c r="MYO7" s="69"/>
      <c r="MYP7" s="69"/>
      <c r="MYQ7" s="69"/>
      <c r="MYR7" s="69"/>
      <c r="MYS7" s="69"/>
      <c r="MYT7" s="69"/>
      <c r="MYU7" s="69"/>
      <c r="MYV7" s="69"/>
      <c r="MYW7" s="69"/>
      <c r="MYX7" s="69"/>
      <c r="MYY7" s="69"/>
      <c r="MYZ7" s="69"/>
      <c r="MZA7" s="69"/>
      <c r="MZB7" s="69"/>
      <c r="MZC7" s="69"/>
      <c r="MZD7" s="69"/>
      <c r="MZE7" s="69"/>
      <c r="MZF7" s="69"/>
      <c r="MZG7" s="69"/>
      <c r="MZH7" s="69"/>
      <c r="MZI7" s="69"/>
      <c r="MZJ7" s="69"/>
      <c r="MZK7" s="69"/>
      <c r="MZL7" s="69"/>
      <c r="MZM7" s="69"/>
      <c r="MZN7" s="69"/>
      <c r="MZO7" s="69"/>
      <c r="MZP7" s="69"/>
      <c r="MZQ7" s="69"/>
      <c r="MZR7" s="69"/>
      <c r="MZS7" s="69"/>
      <c r="MZT7" s="69"/>
      <c r="MZU7" s="69"/>
      <c r="MZV7" s="69"/>
      <c r="MZW7" s="69"/>
      <c r="MZX7" s="69"/>
      <c r="MZY7" s="69"/>
      <c r="MZZ7" s="69"/>
      <c r="NAA7" s="69"/>
      <c r="NAB7" s="69"/>
      <c r="NAC7" s="69"/>
      <c r="NAD7" s="69"/>
      <c r="NAE7" s="69"/>
      <c r="NAF7" s="69"/>
      <c r="NAG7" s="69"/>
      <c r="NAH7" s="69"/>
      <c r="NAI7" s="69"/>
      <c r="NAJ7" s="69"/>
      <c r="NAK7" s="69"/>
      <c r="NAL7" s="69"/>
      <c r="NAM7" s="69"/>
      <c r="NAN7" s="69"/>
      <c r="NAO7" s="69"/>
      <c r="NAP7" s="69"/>
      <c r="NAQ7" s="69"/>
      <c r="NAR7" s="69"/>
      <c r="NAS7" s="69"/>
      <c r="NAT7" s="69"/>
      <c r="NAU7" s="69"/>
      <c r="NAV7" s="69"/>
      <c r="NAW7" s="69"/>
      <c r="NAX7" s="69"/>
      <c r="NAY7" s="69"/>
      <c r="NAZ7" s="69"/>
      <c r="NBA7" s="69"/>
      <c r="NBB7" s="69"/>
      <c r="NBC7" s="69"/>
      <c r="NBD7" s="69"/>
      <c r="NBE7" s="69"/>
      <c r="NBF7" s="69"/>
      <c r="NBG7" s="69"/>
      <c r="NBH7" s="69"/>
      <c r="NBI7" s="69"/>
      <c r="NBJ7" s="69"/>
      <c r="NBK7" s="69"/>
      <c r="NBL7" s="69"/>
      <c r="NBM7" s="69"/>
      <c r="NBN7" s="69"/>
      <c r="NBO7" s="69"/>
      <c r="NBP7" s="69"/>
      <c r="NBQ7" s="69"/>
      <c r="NBR7" s="69"/>
      <c r="NBS7" s="69"/>
      <c r="NBT7" s="69"/>
      <c r="NBU7" s="69"/>
      <c r="NBV7" s="69"/>
      <c r="NBW7" s="69"/>
      <c r="NBX7" s="69"/>
      <c r="NBY7" s="69"/>
      <c r="NBZ7" s="69"/>
      <c r="NCA7" s="69"/>
      <c r="NCB7" s="69"/>
      <c r="NCC7" s="69"/>
      <c r="NCD7" s="69"/>
      <c r="NCE7" s="69"/>
      <c r="NCF7" s="69"/>
      <c r="NCG7" s="69"/>
      <c r="NCH7" s="69"/>
      <c r="NCI7" s="69"/>
      <c r="NCJ7" s="69"/>
      <c r="NCK7" s="69"/>
      <c r="NCL7" s="69"/>
      <c r="NCM7" s="69"/>
      <c r="NCN7" s="69"/>
      <c r="NCO7" s="69"/>
      <c r="NCP7" s="69"/>
      <c r="NCQ7" s="69"/>
      <c r="NCR7" s="69"/>
      <c r="NCS7" s="69"/>
      <c r="NCT7" s="69"/>
      <c r="NCU7" s="69"/>
      <c r="NCV7" s="69"/>
      <c r="NCW7" s="69"/>
      <c r="NCX7" s="69"/>
      <c r="NCY7" s="69"/>
      <c r="NCZ7" s="69"/>
      <c r="NDA7" s="69"/>
      <c r="NDB7" s="69"/>
      <c r="NDC7" s="69"/>
      <c r="NDD7" s="69"/>
      <c r="NDE7" s="69"/>
      <c r="NDF7" s="69"/>
      <c r="NDG7" s="69"/>
      <c r="NDH7" s="69"/>
      <c r="NDI7" s="69"/>
      <c r="NDJ7" s="69"/>
      <c r="NDK7" s="69"/>
      <c r="NDL7" s="69"/>
      <c r="NDM7" s="69"/>
      <c r="NDN7" s="69"/>
      <c r="NDO7" s="69"/>
      <c r="NDP7" s="69"/>
      <c r="NDQ7" s="69"/>
      <c r="NDR7" s="69"/>
      <c r="NDS7" s="69"/>
      <c r="NDT7" s="69"/>
      <c r="NDU7" s="69"/>
      <c r="NDV7" s="69"/>
      <c r="NDW7" s="69"/>
      <c r="NDX7" s="69"/>
      <c r="NDY7" s="69"/>
      <c r="NDZ7" s="69"/>
      <c r="NEA7" s="69"/>
      <c r="NEB7" s="69"/>
      <c r="NEC7" s="69"/>
      <c r="NED7" s="69"/>
      <c r="NEE7" s="69"/>
      <c r="NEF7" s="69"/>
      <c r="NEG7" s="69"/>
      <c r="NEH7" s="69"/>
      <c r="NEI7" s="69"/>
      <c r="NEJ7" s="69"/>
      <c r="NEK7" s="69"/>
      <c r="NEL7" s="69"/>
      <c r="NEM7" s="69"/>
      <c r="NEN7" s="69"/>
      <c r="NEO7" s="69"/>
      <c r="NEP7" s="69"/>
      <c r="NEQ7" s="69"/>
      <c r="NER7" s="69"/>
      <c r="NES7" s="69"/>
      <c r="NET7" s="69"/>
      <c r="NEU7" s="69"/>
      <c r="NEV7" s="69"/>
      <c r="NEW7" s="69"/>
      <c r="NEX7" s="69"/>
      <c r="NEY7" s="69"/>
      <c r="NEZ7" s="69"/>
      <c r="NFA7" s="69"/>
      <c r="NFB7" s="69"/>
      <c r="NFC7" s="69"/>
      <c r="NFD7" s="69"/>
      <c r="NFE7" s="69"/>
      <c r="NFF7" s="69"/>
      <c r="NFG7" s="69"/>
      <c r="NFH7" s="69"/>
      <c r="NFI7" s="69"/>
      <c r="NFJ7" s="69"/>
      <c r="NFK7" s="69"/>
      <c r="NFL7" s="69"/>
      <c r="NFM7" s="69"/>
      <c r="NFN7" s="69"/>
      <c r="NFO7" s="69"/>
      <c r="NFP7" s="69"/>
      <c r="NFQ7" s="69"/>
      <c r="NFR7" s="69"/>
      <c r="NFS7" s="69"/>
      <c r="NFT7" s="69"/>
      <c r="NFU7" s="69"/>
      <c r="NFV7" s="69"/>
      <c r="NFW7" s="69"/>
      <c r="NFX7" s="69"/>
      <c r="NFY7" s="69"/>
      <c r="NFZ7" s="69"/>
      <c r="NGA7" s="69"/>
      <c r="NGB7" s="69"/>
      <c r="NGC7" s="69"/>
      <c r="NGD7" s="69"/>
      <c r="NGE7" s="69"/>
      <c r="NGF7" s="69"/>
      <c r="NGG7" s="69"/>
      <c r="NGH7" s="69"/>
      <c r="NGI7" s="69"/>
      <c r="NGJ7" s="69"/>
      <c r="NGK7" s="69"/>
      <c r="NGL7" s="69"/>
      <c r="NGM7" s="69"/>
      <c r="NGN7" s="69"/>
      <c r="NGO7" s="69"/>
      <c r="NGP7" s="69"/>
      <c r="NGQ7" s="69"/>
      <c r="NGR7" s="69"/>
      <c r="NGS7" s="69"/>
      <c r="NGT7" s="69"/>
      <c r="NGU7" s="69"/>
      <c r="NGV7" s="69"/>
      <c r="NGW7" s="69"/>
      <c r="NGX7" s="69"/>
      <c r="NGY7" s="69"/>
      <c r="NGZ7" s="69"/>
      <c r="NHA7" s="69"/>
      <c r="NHB7" s="69"/>
      <c r="NHC7" s="69"/>
      <c r="NHD7" s="69"/>
      <c r="NHE7" s="69"/>
      <c r="NHF7" s="69"/>
      <c r="NHG7" s="69"/>
      <c r="NHH7" s="69"/>
      <c r="NHI7" s="69"/>
      <c r="NHJ7" s="69"/>
      <c r="NHK7" s="69"/>
      <c r="NHL7" s="69"/>
      <c r="NHM7" s="69"/>
      <c r="NHN7" s="69"/>
      <c r="NHO7" s="69"/>
      <c r="NHP7" s="69"/>
      <c r="NHQ7" s="69"/>
      <c r="NHR7" s="69"/>
      <c r="NHS7" s="69"/>
      <c r="NHT7" s="69"/>
      <c r="NHU7" s="69"/>
      <c r="NHV7" s="69"/>
      <c r="NHW7" s="69"/>
      <c r="NHX7" s="69"/>
      <c r="NHY7" s="69"/>
      <c r="NHZ7" s="69"/>
      <c r="NIA7" s="69"/>
      <c r="NIB7" s="69"/>
      <c r="NIC7" s="69"/>
      <c r="NID7" s="69"/>
      <c r="NIE7" s="69"/>
      <c r="NIF7" s="69"/>
      <c r="NIG7" s="69"/>
      <c r="NIH7" s="69"/>
      <c r="NII7" s="69"/>
      <c r="NIJ7" s="69"/>
      <c r="NIK7" s="69"/>
      <c r="NIL7" s="69"/>
      <c r="NIM7" s="69"/>
      <c r="NIN7" s="69"/>
      <c r="NIO7" s="69"/>
      <c r="NIP7" s="69"/>
      <c r="NIQ7" s="69"/>
      <c r="NIR7" s="69"/>
      <c r="NIS7" s="69"/>
      <c r="NIT7" s="69"/>
      <c r="NIU7" s="69"/>
      <c r="NIV7" s="69"/>
      <c r="NIW7" s="69"/>
      <c r="NIX7" s="69"/>
      <c r="NIY7" s="69"/>
      <c r="NIZ7" s="69"/>
      <c r="NJA7" s="69"/>
      <c r="NJB7" s="69"/>
      <c r="NJC7" s="69"/>
      <c r="NJD7" s="69"/>
      <c r="NJE7" s="69"/>
      <c r="NJF7" s="69"/>
      <c r="NJG7" s="69"/>
      <c r="NJH7" s="69"/>
      <c r="NJI7" s="69"/>
      <c r="NJJ7" s="69"/>
      <c r="NJK7" s="69"/>
      <c r="NJL7" s="69"/>
      <c r="NJM7" s="69"/>
      <c r="NJN7" s="69"/>
      <c r="NJO7" s="69"/>
      <c r="NJP7" s="69"/>
      <c r="NJQ7" s="69"/>
      <c r="NJR7" s="69"/>
      <c r="NJS7" s="69"/>
      <c r="NJT7" s="69"/>
      <c r="NJU7" s="69"/>
      <c r="NJV7" s="69"/>
      <c r="NJW7" s="69"/>
      <c r="NJX7" s="69"/>
      <c r="NJY7" s="69"/>
      <c r="NJZ7" s="69"/>
      <c r="NKA7" s="69"/>
      <c r="NKB7" s="69"/>
      <c r="NKC7" s="69"/>
      <c r="NKD7" s="69"/>
      <c r="NKE7" s="69"/>
      <c r="NKF7" s="69"/>
      <c r="NKG7" s="69"/>
      <c r="NKH7" s="69"/>
      <c r="NKI7" s="69"/>
      <c r="NKJ7" s="69"/>
      <c r="NKK7" s="69"/>
      <c r="NKL7" s="69"/>
      <c r="NKM7" s="69"/>
      <c r="NKN7" s="69"/>
      <c r="NKO7" s="69"/>
      <c r="NKP7" s="69"/>
      <c r="NKQ7" s="69"/>
      <c r="NKR7" s="69"/>
      <c r="NKS7" s="69"/>
      <c r="NKT7" s="69"/>
      <c r="NKU7" s="69"/>
      <c r="NKV7" s="69"/>
      <c r="NKW7" s="69"/>
      <c r="NKX7" s="69"/>
      <c r="NKY7" s="69"/>
      <c r="NKZ7" s="69"/>
      <c r="NLA7" s="69"/>
      <c r="NLB7" s="69"/>
      <c r="NLC7" s="69"/>
      <c r="NLD7" s="69"/>
      <c r="NLE7" s="69"/>
      <c r="NLF7" s="69"/>
      <c r="NLG7" s="69"/>
      <c r="NLH7" s="69"/>
      <c r="NLI7" s="69"/>
      <c r="NLJ7" s="69"/>
      <c r="NLK7" s="69"/>
      <c r="NLL7" s="69"/>
      <c r="NLM7" s="69"/>
      <c r="NLN7" s="69"/>
      <c r="NLO7" s="69"/>
      <c r="NLP7" s="69"/>
      <c r="NLQ7" s="69"/>
      <c r="NLR7" s="69"/>
      <c r="NLS7" s="69"/>
      <c r="NLT7" s="69"/>
      <c r="NLU7" s="69"/>
      <c r="NLV7" s="69"/>
      <c r="NLW7" s="69"/>
      <c r="NLX7" s="69"/>
      <c r="NLY7" s="69"/>
      <c r="NLZ7" s="69"/>
      <c r="NMA7" s="69"/>
      <c r="NMB7" s="69"/>
      <c r="NMC7" s="69"/>
      <c r="NMD7" s="69"/>
      <c r="NME7" s="69"/>
      <c r="NMF7" s="69"/>
      <c r="NMG7" s="69"/>
      <c r="NMH7" s="69"/>
      <c r="NMI7" s="69"/>
      <c r="NMJ7" s="69"/>
      <c r="NMK7" s="69"/>
      <c r="NML7" s="69"/>
      <c r="NMM7" s="69"/>
      <c r="NMN7" s="69"/>
      <c r="NMO7" s="69"/>
      <c r="NMP7" s="69"/>
      <c r="NMQ7" s="69"/>
      <c r="NMR7" s="69"/>
      <c r="NMS7" s="69"/>
      <c r="NMT7" s="69"/>
      <c r="NMU7" s="69"/>
      <c r="NMV7" s="69"/>
      <c r="NMW7" s="69"/>
      <c r="NMX7" s="69"/>
      <c r="NMY7" s="69"/>
      <c r="NMZ7" s="69"/>
      <c r="NNA7" s="69"/>
      <c r="NNB7" s="69"/>
      <c r="NNC7" s="69"/>
      <c r="NND7" s="69"/>
      <c r="NNE7" s="69"/>
      <c r="NNF7" s="69"/>
      <c r="NNG7" s="69"/>
      <c r="NNH7" s="69"/>
      <c r="NNI7" s="69"/>
      <c r="NNJ7" s="69"/>
      <c r="NNK7" s="69"/>
      <c r="NNL7" s="69"/>
      <c r="NNM7" s="69"/>
      <c r="NNN7" s="69"/>
      <c r="NNO7" s="69"/>
      <c r="NNP7" s="69"/>
      <c r="NNQ7" s="69"/>
      <c r="NNR7" s="69"/>
      <c r="NNS7" s="69"/>
      <c r="NNT7" s="69"/>
      <c r="NNU7" s="69"/>
      <c r="NNV7" s="69"/>
      <c r="NNW7" s="69"/>
      <c r="NNX7" s="69"/>
      <c r="NNY7" s="69"/>
      <c r="NNZ7" s="69"/>
      <c r="NOA7" s="69"/>
      <c r="NOB7" s="69"/>
      <c r="NOC7" s="69"/>
      <c r="NOD7" s="69"/>
      <c r="NOE7" s="69"/>
      <c r="NOF7" s="69"/>
      <c r="NOG7" s="69"/>
      <c r="NOH7" s="69"/>
      <c r="NOI7" s="69"/>
      <c r="NOJ7" s="69"/>
      <c r="NOK7" s="69"/>
      <c r="NOL7" s="69"/>
      <c r="NOM7" s="69"/>
      <c r="NON7" s="69"/>
      <c r="NOO7" s="69"/>
      <c r="NOP7" s="69"/>
      <c r="NOQ7" s="69"/>
      <c r="NOR7" s="69"/>
      <c r="NOS7" s="69"/>
      <c r="NOT7" s="69"/>
      <c r="NOU7" s="69"/>
      <c r="NOV7" s="69"/>
      <c r="NOW7" s="69"/>
      <c r="NOX7" s="69"/>
      <c r="NOY7" s="69"/>
      <c r="NOZ7" s="69"/>
      <c r="NPA7" s="69"/>
      <c r="NPB7" s="69"/>
      <c r="NPC7" s="69"/>
      <c r="NPD7" s="69"/>
      <c r="NPE7" s="69"/>
      <c r="NPF7" s="69"/>
      <c r="NPG7" s="69"/>
      <c r="NPH7" s="69"/>
      <c r="NPI7" s="69"/>
      <c r="NPJ7" s="69"/>
      <c r="NPK7" s="69"/>
      <c r="NPL7" s="69"/>
      <c r="NPM7" s="69"/>
      <c r="NPN7" s="69"/>
      <c r="NPO7" s="69"/>
      <c r="NPP7" s="69"/>
      <c r="NPQ7" s="69"/>
      <c r="NPR7" s="69"/>
      <c r="NPS7" s="69"/>
      <c r="NPT7" s="69"/>
      <c r="NPU7" s="69"/>
      <c r="NPV7" s="69"/>
      <c r="NPW7" s="69"/>
      <c r="NPX7" s="69"/>
      <c r="NPY7" s="69"/>
      <c r="NPZ7" s="69"/>
      <c r="NQA7" s="69"/>
      <c r="NQB7" s="69"/>
      <c r="NQC7" s="69"/>
      <c r="NQD7" s="69"/>
      <c r="NQE7" s="69"/>
      <c r="NQF7" s="69"/>
      <c r="NQG7" s="69"/>
      <c r="NQH7" s="69"/>
      <c r="NQI7" s="69"/>
      <c r="NQJ7" s="69"/>
      <c r="NQK7" s="69"/>
      <c r="NQL7" s="69"/>
      <c r="NQM7" s="69"/>
      <c r="NQN7" s="69"/>
      <c r="NQO7" s="69"/>
      <c r="NQP7" s="69"/>
      <c r="NQQ7" s="69"/>
      <c r="NQR7" s="69"/>
      <c r="NQS7" s="69"/>
      <c r="NQT7" s="69"/>
      <c r="NQU7" s="69"/>
      <c r="NQV7" s="69"/>
      <c r="NQW7" s="69"/>
      <c r="NQX7" s="69"/>
      <c r="NQY7" s="69"/>
      <c r="NQZ7" s="69"/>
      <c r="NRA7" s="69"/>
      <c r="NRB7" s="69"/>
      <c r="NRC7" s="69"/>
      <c r="NRD7" s="69"/>
      <c r="NRE7" s="69"/>
      <c r="NRF7" s="69"/>
      <c r="NRG7" s="69"/>
      <c r="NRH7" s="69"/>
      <c r="NRI7" s="69"/>
      <c r="NRJ7" s="69"/>
      <c r="NRK7" s="69"/>
      <c r="NRL7" s="69"/>
      <c r="NRM7" s="69"/>
      <c r="NRN7" s="69"/>
      <c r="NRO7" s="69"/>
      <c r="NRP7" s="69"/>
      <c r="NRQ7" s="69"/>
      <c r="NRR7" s="69"/>
      <c r="NRS7" s="69"/>
      <c r="NRT7" s="69"/>
      <c r="NRU7" s="69"/>
      <c r="NRV7" s="69"/>
      <c r="NRW7" s="69"/>
      <c r="NRX7" s="69"/>
      <c r="NRY7" s="69"/>
      <c r="NRZ7" s="69"/>
      <c r="NSA7" s="69"/>
      <c r="NSB7" s="69"/>
      <c r="NSC7" s="69"/>
      <c r="NSD7" s="69"/>
      <c r="NSE7" s="69"/>
      <c r="NSF7" s="69"/>
      <c r="NSG7" s="69"/>
      <c r="NSH7" s="69"/>
      <c r="NSI7" s="69"/>
      <c r="NSJ7" s="69"/>
      <c r="NSK7" s="69"/>
      <c r="NSL7" s="69"/>
      <c r="NSM7" s="69"/>
      <c r="NSN7" s="69"/>
      <c r="NSO7" s="69"/>
      <c r="NSP7" s="69"/>
      <c r="NSQ7" s="69"/>
      <c r="NSR7" s="69"/>
      <c r="NSS7" s="69"/>
      <c r="NST7" s="69"/>
      <c r="NSU7" s="69"/>
      <c r="NSV7" s="69"/>
      <c r="NSW7" s="69"/>
      <c r="NSX7" s="69"/>
      <c r="NSY7" s="69"/>
      <c r="NSZ7" s="69"/>
      <c r="NTA7" s="69"/>
      <c r="NTB7" s="69"/>
      <c r="NTC7" s="69"/>
      <c r="NTD7" s="69"/>
      <c r="NTE7" s="69"/>
      <c r="NTF7" s="69"/>
      <c r="NTG7" s="69"/>
      <c r="NTH7" s="69"/>
      <c r="NTI7" s="69"/>
      <c r="NTJ7" s="69"/>
      <c r="NTK7" s="69"/>
      <c r="NTL7" s="69"/>
      <c r="NTM7" s="69"/>
      <c r="NTN7" s="69"/>
      <c r="NTO7" s="69"/>
      <c r="NTP7" s="69"/>
      <c r="NTQ7" s="69"/>
      <c r="NTR7" s="69"/>
      <c r="NTS7" s="69"/>
      <c r="NTT7" s="69"/>
      <c r="NTU7" s="69"/>
      <c r="NTV7" s="69"/>
      <c r="NTW7" s="69"/>
      <c r="NTX7" s="69"/>
      <c r="NTY7" s="69"/>
      <c r="NTZ7" s="69"/>
      <c r="NUA7" s="69"/>
      <c r="NUB7" s="69"/>
      <c r="NUC7" s="69"/>
      <c r="NUD7" s="69"/>
      <c r="NUE7" s="69"/>
      <c r="NUF7" s="69"/>
      <c r="NUG7" s="69"/>
      <c r="NUH7" s="69"/>
      <c r="NUI7" s="69"/>
      <c r="NUJ7" s="69"/>
      <c r="NUK7" s="69"/>
      <c r="NUL7" s="69"/>
      <c r="NUM7" s="69"/>
      <c r="NUN7" s="69"/>
      <c r="NUO7" s="69"/>
      <c r="NUP7" s="69"/>
      <c r="NUQ7" s="69"/>
      <c r="NUR7" s="69"/>
      <c r="NUS7" s="69"/>
      <c r="NUT7" s="69"/>
      <c r="NUU7" s="69"/>
      <c r="NUV7" s="69"/>
      <c r="NUW7" s="69"/>
      <c r="NUX7" s="69"/>
      <c r="NUY7" s="69"/>
      <c r="NUZ7" s="69"/>
      <c r="NVA7" s="69"/>
      <c r="NVB7" s="69"/>
      <c r="NVC7" s="69"/>
      <c r="NVD7" s="69"/>
      <c r="NVE7" s="69"/>
      <c r="NVF7" s="69"/>
      <c r="NVG7" s="69"/>
      <c r="NVH7" s="69"/>
      <c r="NVI7" s="69"/>
      <c r="NVJ7" s="69"/>
      <c r="NVK7" s="69"/>
      <c r="NVL7" s="69"/>
      <c r="NVM7" s="69"/>
      <c r="NVN7" s="69"/>
      <c r="NVO7" s="69"/>
      <c r="NVP7" s="69"/>
      <c r="NVQ7" s="69"/>
      <c r="NVR7" s="69"/>
      <c r="NVS7" s="69"/>
      <c r="NVT7" s="69"/>
      <c r="NVU7" s="69"/>
      <c r="NVV7" s="69"/>
      <c r="NVW7" s="69"/>
      <c r="NVX7" s="69"/>
      <c r="NVY7" s="69"/>
      <c r="NVZ7" s="69"/>
      <c r="NWA7" s="69"/>
      <c r="NWB7" s="69"/>
      <c r="NWC7" s="69"/>
      <c r="NWD7" s="69"/>
      <c r="NWE7" s="69"/>
      <c r="NWF7" s="69"/>
      <c r="NWG7" s="69"/>
      <c r="NWH7" s="69"/>
      <c r="NWI7" s="69"/>
      <c r="NWJ7" s="69"/>
      <c r="NWK7" s="69"/>
      <c r="NWL7" s="69"/>
      <c r="NWM7" s="69"/>
      <c r="NWN7" s="69"/>
      <c r="NWO7" s="69"/>
      <c r="NWP7" s="69"/>
      <c r="NWQ7" s="69"/>
      <c r="NWR7" s="69"/>
      <c r="NWS7" s="69"/>
      <c r="NWT7" s="69"/>
      <c r="NWU7" s="69"/>
      <c r="NWV7" s="69"/>
      <c r="NWW7" s="69"/>
      <c r="NWX7" s="69"/>
      <c r="NWY7" s="69"/>
      <c r="NWZ7" s="69"/>
      <c r="NXA7" s="69"/>
      <c r="NXB7" s="69"/>
      <c r="NXC7" s="69"/>
      <c r="NXD7" s="69"/>
      <c r="NXE7" s="69"/>
      <c r="NXF7" s="69"/>
      <c r="NXG7" s="69"/>
      <c r="NXH7" s="69"/>
      <c r="NXI7" s="69"/>
      <c r="NXJ7" s="69"/>
      <c r="NXK7" s="69"/>
      <c r="NXL7" s="69"/>
      <c r="NXM7" s="69"/>
      <c r="NXN7" s="69"/>
      <c r="NXO7" s="69"/>
      <c r="NXP7" s="69"/>
      <c r="NXQ7" s="69"/>
      <c r="NXR7" s="69"/>
      <c r="NXS7" s="69"/>
      <c r="NXT7" s="69"/>
      <c r="NXU7" s="69"/>
      <c r="NXV7" s="69"/>
      <c r="NXW7" s="69"/>
      <c r="NXX7" s="69"/>
      <c r="NXY7" s="69"/>
      <c r="NXZ7" s="69"/>
      <c r="NYA7" s="69"/>
      <c r="NYB7" s="69"/>
      <c r="NYC7" s="69"/>
      <c r="NYD7" s="69"/>
      <c r="NYE7" s="69"/>
      <c r="NYF7" s="69"/>
      <c r="NYG7" s="69"/>
      <c r="NYH7" s="69"/>
      <c r="NYI7" s="69"/>
      <c r="NYJ7" s="69"/>
      <c r="NYK7" s="69"/>
      <c r="NYL7" s="69"/>
      <c r="NYM7" s="69"/>
      <c r="NYN7" s="69"/>
      <c r="NYO7" s="69"/>
      <c r="NYP7" s="69"/>
      <c r="NYQ7" s="69"/>
      <c r="NYR7" s="69"/>
      <c r="NYS7" s="69"/>
      <c r="NYT7" s="69"/>
      <c r="NYU7" s="69"/>
      <c r="NYV7" s="69"/>
      <c r="NYW7" s="69"/>
      <c r="NYX7" s="69"/>
      <c r="NYY7" s="69"/>
      <c r="NYZ7" s="69"/>
      <c r="NZA7" s="69"/>
      <c r="NZB7" s="69"/>
      <c r="NZC7" s="69"/>
      <c r="NZD7" s="69"/>
      <c r="NZE7" s="69"/>
      <c r="NZF7" s="69"/>
      <c r="NZG7" s="69"/>
      <c r="NZH7" s="69"/>
      <c r="NZI7" s="69"/>
      <c r="NZJ7" s="69"/>
      <c r="NZK7" s="69"/>
      <c r="NZL7" s="69"/>
      <c r="NZM7" s="69"/>
      <c r="NZN7" s="69"/>
      <c r="NZO7" s="69"/>
      <c r="NZP7" s="69"/>
      <c r="NZQ7" s="69"/>
      <c r="NZR7" s="69"/>
      <c r="NZS7" s="69"/>
      <c r="NZT7" s="69"/>
      <c r="NZU7" s="69"/>
      <c r="NZV7" s="69"/>
      <c r="NZW7" s="69"/>
      <c r="NZX7" s="69"/>
      <c r="NZY7" s="69"/>
      <c r="NZZ7" s="69"/>
      <c r="OAA7" s="69"/>
      <c r="OAB7" s="69"/>
      <c r="OAC7" s="69"/>
      <c r="OAD7" s="69"/>
      <c r="OAE7" s="69"/>
      <c r="OAF7" s="69"/>
      <c r="OAG7" s="69"/>
      <c r="OAH7" s="69"/>
      <c r="OAI7" s="69"/>
      <c r="OAJ7" s="69"/>
      <c r="OAK7" s="69"/>
      <c r="OAL7" s="69"/>
      <c r="OAM7" s="69"/>
      <c r="OAN7" s="69"/>
      <c r="OAO7" s="69"/>
      <c r="OAP7" s="69"/>
      <c r="OAQ7" s="69"/>
      <c r="OAR7" s="69"/>
      <c r="OAS7" s="69"/>
      <c r="OAT7" s="69"/>
      <c r="OAU7" s="69"/>
      <c r="OAV7" s="69"/>
      <c r="OAW7" s="69"/>
      <c r="OAX7" s="69"/>
      <c r="OAY7" s="69"/>
      <c r="OAZ7" s="69"/>
      <c r="OBA7" s="69"/>
      <c r="OBB7" s="69"/>
      <c r="OBC7" s="69"/>
      <c r="OBD7" s="69"/>
      <c r="OBE7" s="69"/>
      <c r="OBF7" s="69"/>
      <c r="OBG7" s="69"/>
      <c r="OBH7" s="69"/>
      <c r="OBI7" s="69"/>
      <c r="OBJ7" s="69"/>
      <c r="OBK7" s="69"/>
      <c r="OBL7" s="69"/>
      <c r="OBM7" s="69"/>
      <c r="OBN7" s="69"/>
      <c r="OBO7" s="69"/>
      <c r="OBP7" s="69"/>
      <c r="OBQ7" s="69"/>
      <c r="OBR7" s="69"/>
      <c r="OBS7" s="69"/>
      <c r="OBT7" s="69"/>
      <c r="OBU7" s="69"/>
      <c r="OBV7" s="69"/>
      <c r="OBW7" s="69"/>
      <c r="OBX7" s="69"/>
      <c r="OBY7" s="69"/>
      <c r="OBZ7" s="69"/>
      <c r="OCA7" s="69"/>
      <c r="OCB7" s="69"/>
      <c r="OCC7" s="69"/>
      <c r="OCD7" s="69"/>
      <c r="OCE7" s="69"/>
      <c r="OCF7" s="69"/>
      <c r="OCG7" s="69"/>
      <c r="OCH7" s="69"/>
      <c r="OCI7" s="69"/>
      <c r="OCJ7" s="69"/>
      <c r="OCK7" s="69"/>
      <c r="OCL7" s="69"/>
      <c r="OCM7" s="69"/>
      <c r="OCN7" s="69"/>
      <c r="OCO7" s="69"/>
      <c r="OCP7" s="69"/>
      <c r="OCQ7" s="69"/>
      <c r="OCR7" s="69"/>
      <c r="OCS7" s="69"/>
      <c r="OCT7" s="69"/>
      <c r="OCU7" s="69"/>
      <c r="OCV7" s="69"/>
      <c r="OCW7" s="69"/>
      <c r="OCX7" s="69"/>
      <c r="OCY7" s="69"/>
      <c r="OCZ7" s="69"/>
      <c r="ODA7" s="69"/>
      <c r="ODB7" s="69"/>
      <c r="ODC7" s="69"/>
      <c r="ODD7" s="69"/>
      <c r="ODE7" s="69"/>
      <c r="ODF7" s="69"/>
      <c r="ODG7" s="69"/>
      <c r="ODH7" s="69"/>
      <c r="ODI7" s="69"/>
      <c r="ODJ7" s="69"/>
      <c r="ODK7" s="69"/>
      <c r="ODL7" s="69"/>
      <c r="ODM7" s="69"/>
      <c r="ODN7" s="69"/>
      <c r="ODO7" s="69"/>
      <c r="ODP7" s="69"/>
      <c r="ODQ7" s="69"/>
      <c r="ODR7" s="69"/>
      <c r="ODS7" s="69"/>
      <c r="ODT7" s="69"/>
      <c r="ODU7" s="69"/>
      <c r="ODV7" s="69"/>
      <c r="ODW7" s="69"/>
      <c r="ODX7" s="69"/>
      <c r="ODY7" s="69"/>
      <c r="ODZ7" s="69"/>
      <c r="OEA7" s="69"/>
      <c r="OEB7" s="69"/>
      <c r="OEC7" s="69"/>
      <c r="OED7" s="69"/>
      <c r="OEE7" s="69"/>
      <c r="OEF7" s="69"/>
      <c r="OEG7" s="69"/>
      <c r="OEH7" s="69"/>
      <c r="OEI7" s="69"/>
      <c r="OEJ7" s="69"/>
      <c r="OEK7" s="69"/>
      <c r="OEL7" s="69"/>
      <c r="OEM7" s="69"/>
      <c r="OEN7" s="69"/>
      <c r="OEO7" s="69"/>
      <c r="OEP7" s="69"/>
      <c r="OEQ7" s="69"/>
      <c r="OER7" s="69"/>
      <c r="OES7" s="69"/>
      <c r="OET7" s="69"/>
      <c r="OEU7" s="69"/>
      <c r="OEV7" s="69"/>
      <c r="OEW7" s="69"/>
      <c r="OEX7" s="69"/>
      <c r="OEY7" s="69"/>
      <c r="OEZ7" s="69"/>
      <c r="OFA7" s="69"/>
      <c r="OFB7" s="69"/>
      <c r="OFC7" s="69"/>
      <c r="OFD7" s="69"/>
      <c r="OFE7" s="69"/>
      <c r="OFF7" s="69"/>
      <c r="OFG7" s="69"/>
      <c r="OFH7" s="69"/>
      <c r="OFI7" s="69"/>
      <c r="OFJ7" s="69"/>
      <c r="OFK7" s="69"/>
      <c r="OFL7" s="69"/>
      <c r="OFM7" s="69"/>
      <c r="OFN7" s="69"/>
      <c r="OFO7" s="69"/>
      <c r="OFP7" s="69"/>
      <c r="OFQ7" s="69"/>
      <c r="OFR7" s="69"/>
      <c r="OFS7" s="69"/>
      <c r="OFT7" s="69"/>
      <c r="OFU7" s="69"/>
      <c r="OFV7" s="69"/>
      <c r="OFW7" s="69"/>
      <c r="OFX7" s="69"/>
      <c r="OFY7" s="69"/>
      <c r="OFZ7" s="69"/>
      <c r="OGA7" s="69"/>
      <c r="OGB7" s="69"/>
      <c r="OGC7" s="69"/>
      <c r="OGD7" s="69"/>
      <c r="OGE7" s="69"/>
      <c r="OGF7" s="69"/>
      <c r="OGG7" s="69"/>
      <c r="OGH7" s="69"/>
      <c r="OGI7" s="69"/>
      <c r="OGJ7" s="69"/>
      <c r="OGK7" s="69"/>
      <c r="OGL7" s="69"/>
      <c r="OGM7" s="69"/>
      <c r="OGN7" s="69"/>
      <c r="OGO7" s="69"/>
      <c r="OGP7" s="69"/>
      <c r="OGQ7" s="69"/>
      <c r="OGR7" s="69"/>
      <c r="OGS7" s="69"/>
      <c r="OGT7" s="69"/>
      <c r="OGU7" s="69"/>
      <c r="OGV7" s="69"/>
      <c r="OGW7" s="69"/>
      <c r="OGX7" s="69"/>
      <c r="OGY7" s="69"/>
      <c r="OGZ7" s="69"/>
      <c r="OHA7" s="69"/>
      <c r="OHB7" s="69"/>
      <c r="OHC7" s="69"/>
      <c r="OHD7" s="69"/>
      <c r="OHE7" s="69"/>
      <c r="OHF7" s="69"/>
      <c r="OHG7" s="69"/>
      <c r="OHH7" s="69"/>
      <c r="OHI7" s="69"/>
      <c r="OHJ7" s="69"/>
      <c r="OHK7" s="69"/>
      <c r="OHL7" s="69"/>
      <c r="OHM7" s="69"/>
      <c r="OHN7" s="69"/>
      <c r="OHO7" s="69"/>
      <c r="OHP7" s="69"/>
      <c r="OHQ7" s="69"/>
      <c r="OHR7" s="69"/>
      <c r="OHS7" s="69"/>
      <c r="OHT7" s="69"/>
      <c r="OHU7" s="69"/>
      <c r="OHV7" s="69"/>
      <c r="OHW7" s="69"/>
      <c r="OHX7" s="69"/>
      <c r="OHY7" s="69"/>
      <c r="OHZ7" s="69"/>
      <c r="OIA7" s="69"/>
      <c r="OIB7" s="69"/>
      <c r="OIC7" s="69"/>
      <c r="OID7" s="69"/>
      <c r="OIE7" s="69"/>
      <c r="OIF7" s="69"/>
      <c r="OIG7" s="69"/>
      <c r="OIH7" s="69"/>
      <c r="OII7" s="69"/>
      <c r="OIJ7" s="69"/>
      <c r="OIK7" s="69"/>
      <c r="OIL7" s="69"/>
      <c r="OIM7" s="69"/>
      <c r="OIN7" s="69"/>
      <c r="OIO7" s="69"/>
      <c r="OIP7" s="69"/>
      <c r="OIQ7" s="69"/>
      <c r="OIR7" s="69"/>
      <c r="OIS7" s="69"/>
      <c r="OIT7" s="69"/>
      <c r="OIU7" s="69"/>
      <c r="OIV7" s="69"/>
      <c r="OIW7" s="69"/>
      <c r="OIX7" s="69"/>
      <c r="OIY7" s="69"/>
      <c r="OIZ7" s="69"/>
      <c r="OJA7" s="69"/>
      <c r="OJB7" s="69"/>
      <c r="OJC7" s="69"/>
      <c r="OJD7" s="69"/>
      <c r="OJE7" s="69"/>
      <c r="OJF7" s="69"/>
      <c r="OJG7" s="69"/>
      <c r="OJH7" s="69"/>
      <c r="OJI7" s="69"/>
      <c r="OJJ7" s="69"/>
      <c r="OJK7" s="69"/>
      <c r="OJL7" s="69"/>
      <c r="OJM7" s="69"/>
      <c r="OJN7" s="69"/>
      <c r="OJO7" s="69"/>
      <c r="OJP7" s="69"/>
      <c r="OJQ7" s="69"/>
      <c r="OJR7" s="69"/>
      <c r="OJS7" s="69"/>
      <c r="OJT7" s="69"/>
      <c r="OJU7" s="69"/>
      <c r="OJV7" s="69"/>
      <c r="OJW7" s="69"/>
      <c r="OJX7" s="69"/>
      <c r="OJY7" s="69"/>
      <c r="OJZ7" s="69"/>
      <c r="OKA7" s="69"/>
      <c r="OKB7" s="69"/>
      <c r="OKC7" s="69"/>
      <c r="OKD7" s="69"/>
      <c r="OKE7" s="69"/>
      <c r="OKF7" s="69"/>
      <c r="OKG7" s="69"/>
      <c r="OKH7" s="69"/>
      <c r="OKI7" s="69"/>
      <c r="OKJ7" s="69"/>
      <c r="OKK7" s="69"/>
      <c r="OKL7" s="69"/>
      <c r="OKM7" s="69"/>
      <c r="OKN7" s="69"/>
      <c r="OKO7" s="69"/>
      <c r="OKP7" s="69"/>
      <c r="OKQ7" s="69"/>
      <c r="OKR7" s="69"/>
      <c r="OKS7" s="69"/>
      <c r="OKT7" s="69"/>
      <c r="OKU7" s="69"/>
      <c r="OKV7" s="69"/>
      <c r="OKW7" s="69"/>
      <c r="OKX7" s="69"/>
      <c r="OKY7" s="69"/>
      <c r="OKZ7" s="69"/>
      <c r="OLA7" s="69"/>
      <c r="OLB7" s="69"/>
      <c r="OLC7" s="69"/>
      <c r="OLD7" s="69"/>
      <c r="OLE7" s="69"/>
      <c r="OLF7" s="69"/>
      <c r="OLG7" s="69"/>
      <c r="OLH7" s="69"/>
      <c r="OLI7" s="69"/>
      <c r="OLJ7" s="69"/>
      <c r="OLK7" s="69"/>
      <c r="OLL7" s="69"/>
      <c r="OLM7" s="69"/>
      <c r="OLN7" s="69"/>
      <c r="OLO7" s="69"/>
      <c r="OLP7" s="69"/>
      <c r="OLQ7" s="69"/>
      <c r="OLR7" s="69"/>
      <c r="OLS7" s="69"/>
      <c r="OLT7" s="69"/>
      <c r="OLU7" s="69"/>
      <c r="OLV7" s="69"/>
      <c r="OLW7" s="69"/>
      <c r="OLX7" s="69"/>
      <c r="OLY7" s="69"/>
      <c r="OLZ7" s="69"/>
      <c r="OMA7" s="69"/>
      <c r="OMB7" s="69"/>
      <c r="OMC7" s="69"/>
      <c r="OMD7" s="69"/>
      <c r="OME7" s="69"/>
      <c r="OMF7" s="69"/>
      <c r="OMG7" s="69"/>
      <c r="OMH7" s="69"/>
      <c r="OMI7" s="69"/>
      <c r="OMJ7" s="69"/>
      <c r="OMK7" s="69"/>
      <c r="OML7" s="69"/>
      <c r="OMM7" s="69"/>
      <c r="OMN7" s="69"/>
      <c r="OMO7" s="69"/>
      <c r="OMP7" s="69"/>
      <c r="OMQ7" s="69"/>
      <c r="OMR7" s="69"/>
      <c r="OMS7" s="69"/>
      <c r="OMT7" s="69"/>
      <c r="OMU7" s="69"/>
      <c r="OMV7" s="69"/>
      <c r="OMW7" s="69"/>
      <c r="OMX7" s="69"/>
      <c r="OMY7" s="69"/>
      <c r="OMZ7" s="69"/>
      <c r="ONA7" s="69"/>
      <c r="ONB7" s="69"/>
      <c r="ONC7" s="69"/>
      <c r="OND7" s="69"/>
      <c r="ONE7" s="69"/>
      <c r="ONF7" s="69"/>
      <c r="ONG7" s="69"/>
      <c r="ONH7" s="69"/>
      <c r="ONI7" s="69"/>
      <c r="ONJ7" s="69"/>
      <c r="ONK7" s="69"/>
      <c r="ONL7" s="69"/>
      <c r="ONM7" s="69"/>
      <c r="ONN7" s="69"/>
      <c r="ONO7" s="69"/>
      <c r="ONP7" s="69"/>
      <c r="ONQ7" s="69"/>
      <c r="ONR7" s="69"/>
      <c r="ONS7" s="69"/>
      <c r="ONT7" s="69"/>
      <c r="ONU7" s="69"/>
      <c r="ONV7" s="69"/>
      <c r="ONW7" s="69"/>
      <c r="ONX7" s="69"/>
      <c r="ONY7" s="69"/>
      <c r="ONZ7" s="69"/>
      <c r="OOA7" s="69"/>
      <c r="OOB7" s="69"/>
      <c r="OOC7" s="69"/>
      <c r="OOD7" s="69"/>
      <c r="OOE7" s="69"/>
      <c r="OOF7" s="69"/>
      <c r="OOG7" s="69"/>
      <c r="OOH7" s="69"/>
      <c r="OOI7" s="69"/>
      <c r="OOJ7" s="69"/>
      <c r="OOK7" s="69"/>
      <c r="OOL7" s="69"/>
      <c r="OOM7" s="69"/>
      <c r="OON7" s="69"/>
      <c r="OOO7" s="69"/>
      <c r="OOP7" s="69"/>
      <c r="OOQ7" s="69"/>
      <c r="OOR7" s="69"/>
      <c r="OOS7" s="69"/>
      <c r="OOT7" s="69"/>
      <c r="OOU7" s="69"/>
      <c r="OOV7" s="69"/>
      <c r="OOW7" s="69"/>
      <c r="OOX7" s="69"/>
      <c r="OOY7" s="69"/>
      <c r="OOZ7" s="69"/>
      <c r="OPA7" s="69"/>
      <c r="OPB7" s="69"/>
      <c r="OPC7" s="69"/>
      <c r="OPD7" s="69"/>
      <c r="OPE7" s="69"/>
      <c r="OPF7" s="69"/>
      <c r="OPG7" s="69"/>
      <c r="OPH7" s="69"/>
      <c r="OPI7" s="69"/>
      <c r="OPJ7" s="69"/>
      <c r="OPK7" s="69"/>
      <c r="OPL7" s="69"/>
      <c r="OPM7" s="69"/>
      <c r="OPN7" s="69"/>
      <c r="OPO7" s="69"/>
      <c r="OPP7" s="69"/>
      <c r="OPQ7" s="69"/>
      <c r="OPR7" s="69"/>
      <c r="OPS7" s="69"/>
      <c r="OPT7" s="69"/>
      <c r="OPU7" s="69"/>
      <c r="OPV7" s="69"/>
      <c r="OPW7" s="69"/>
      <c r="OPX7" s="69"/>
      <c r="OPY7" s="69"/>
      <c r="OPZ7" s="69"/>
      <c r="OQA7" s="69"/>
      <c r="OQB7" s="69"/>
      <c r="OQC7" s="69"/>
      <c r="OQD7" s="69"/>
      <c r="OQE7" s="69"/>
      <c r="OQF7" s="69"/>
      <c r="OQG7" s="69"/>
      <c r="OQH7" s="69"/>
      <c r="OQI7" s="69"/>
      <c r="OQJ7" s="69"/>
      <c r="OQK7" s="69"/>
      <c r="OQL7" s="69"/>
      <c r="OQM7" s="69"/>
      <c r="OQN7" s="69"/>
      <c r="OQO7" s="69"/>
      <c r="OQP7" s="69"/>
      <c r="OQQ7" s="69"/>
      <c r="OQR7" s="69"/>
      <c r="OQS7" s="69"/>
      <c r="OQT7" s="69"/>
      <c r="OQU7" s="69"/>
      <c r="OQV7" s="69"/>
      <c r="OQW7" s="69"/>
      <c r="OQX7" s="69"/>
      <c r="OQY7" s="69"/>
      <c r="OQZ7" s="69"/>
      <c r="ORA7" s="69"/>
      <c r="ORB7" s="69"/>
      <c r="ORC7" s="69"/>
      <c r="ORD7" s="69"/>
      <c r="ORE7" s="69"/>
      <c r="ORF7" s="69"/>
      <c r="ORG7" s="69"/>
      <c r="ORH7" s="69"/>
      <c r="ORI7" s="69"/>
      <c r="ORJ7" s="69"/>
      <c r="ORK7" s="69"/>
      <c r="ORL7" s="69"/>
      <c r="ORM7" s="69"/>
      <c r="ORN7" s="69"/>
      <c r="ORO7" s="69"/>
      <c r="ORP7" s="69"/>
      <c r="ORQ7" s="69"/>
      <c r="ORR7" s="69"/>
      <c r="ORS7" s="69"/>
      <c r="ORT7" s="69"/>
      <c r="ORU7" s="69"/>
      <c r="ORV7" s="69"/>
      <c r="ORW7" s="69"/>
      <c r="ORX7" s="69"/>
      <c r="ORY7" s="69"/>
      <c r="ORZ7" s="69"/>
      <c r="OSA7" s="69"/>
      <c r="OSB7" s="69"/>
      <c r="OSC7" s="69"/>
      <c r="OSD7" s="69"/>
      <c r="OSE7" s="69"/>
      <c r="OSF7" s="69"/>
      <c r="OSG7" s="69"/>
      <c r="OSH7" s="69"/>
      <c r="OSI7" s="69"/>
      <c r="OSJ7" s="69"/>
      <c r="OSK7" s="69"/>
      <c r="OSL7" s="69"/>
      <c r="OSM7" s="69"/>
      <c r="OSN7" s="69"/>
      <c r="OSO7" s="69"/>
      <c r="OSP7" s="69"/>
      <c r="OSQ7" s="69"/>
      <c r="OSR7" s="69"/>
      <c r="OSS7" s="69"/>
      <c r="OST7" s="69"/>
      <c r="OSU7" s="69"/>
      <c r="OSV7" s="69"/>
      <c r="OSW7" s="69"/>
      <c r="OSX7" s="69"/>
      <c r="OSY7" s="69"/>
      <c r="OSZ7" s="69"/>
      <c r="OTA7" s="69"/>
      <c r="OTB7" s="69"/>
      <c r="OTC7" s="69"/>
      <c r="OTD7" s="69"/>
      <c r="OTE7" s="69"/>
      <c r="OTF7" s="69"/>
      <c r="OTG7" s="69"/>
      <c r="OTH7" s="69"/>
      <c r="OTI7" s="69"/>
      <c r="OTJ7" s="69"/>
      <c r="OTK7" s="69"/>
      <c r="OTL7" s="69"/>
      <c r="OTM7" s="69"/>
      <c r="OTN7" s="69"/>
      <c r="OTO7" s="69"/>
      <c r="OTP7" s="69"/>
      <c r="OTQ7" s="69"/>
      <c r="OTR7" s="69"/>
      <c r="OTS7" s="69"/>
      <c r="OTT7" s="69"/>
      <c r="OTU7" s="69"/>
      <c r="OTV7" s="69"/>
      <c r="OTW7" s="69"/>
      <c r="OTX7" s="69"/>
      <c r="OTY7" s="69"/>
      <c r="OTZ7" s="69"/>
      <c r="OUA7" s="69"/>
      <c r="OUB7" s="69"/>
      <c r="OUC7" s="69"/>
      <c r="OUD7" s="69"/>
      <c r="OUE7" s="69"/>
      <c r="OUF7" s="69"/>
      <c r="OUG7" s="69"/>
      <c r="OUH7" s="69"/>
      <c r="OUI7" s="69"/>
      <c r="OUJ7" s="69"/>
      <c r="OUK7" s="69"/>
      <c r="OUL7" s="69"/>
      <c r="OUM7" s="69"/>
      <c r="OUN7" s="69"/>
      <c r="OUO7" s="69"/>
      <c r="OUP7" s="69"/>
      <c r="OUQ7" s="69"/>
      <c r="OUR7" s="69"/>
      <c r="OUS7" s="69"/>
      <c r="OUT7" s="69"/>
      <c r="OUU7" s="69"/>
      <c r="OUV7" s="69"/>
      <c r="OUW7" s="69"/>
      <c r="OUX7" s="69"/>
      <c r="OUY7" s="69"/>
      <c r="OUZ7" s="69"/>
      <c r="OVA7" s="69"/>
      <c r="OVB7" s="69"/>
      <c r="OVC7" s="69"/>
      <c r="OVD7" s="69"/>
      <c r="OVE7" s="69"/>
      <c r="OVF7" s="69"/>
      <c r="OVG7" s="69"/>
      <c r="OVH7" s="69"/>
      <c r="OVI7" s="69"/>
      <c r="OVJ7" s="69"/>
      <c r="OVK7" s="69"/>
      <c r="OVL7" s="69"/>
      <c r="OVM7" s="69"/>
      <c r="OVN7" s="69"/>
      <c r="OVO7" s="69"/>
      <c r="OVP7" s="69"/>
      <c r="OVQ7" s="69"/>
      <c r="OVR7" s="69"/>
      <c r="OVS7" s="69"/>
      <c r="OVT7" s="69"/>
      <c r="OVU7" s="69"/>
      <c r="OVV7" s="69"/>
      <c r="OVW7" s="69"/>
      <c r="OVX7" s="69"/>
      <c r="OVY7" s="69"/>
      <c r="OVZ7" s="69"/>
      <c r="OWA7" s="69"/>
      <c r="OWB7" s="69"/>
      <c r="OWC7" s="69"/>
      <c r="OWD7" s="69"/>
      <c r="OWE7" s="69"/>
      <c r="OWF7" s="69"/>
      <c r="OWG7" s="69"/>
      <c r="OWH7" s="69"/>
      <c r="OWI7" s="69"/>
      <c r="OWJ7" s="69"/>
      <c r="OWK7" s="69"/>
      <c r="OWL7" s="69"/>
      <c r="OWM7" s="69"/>
      <c r="OWN7" s="69"/>
      <c r="OWO7" s="69"/>
      <c r="OWP7" s="69"/>
      <c r="OWQ7" s="69"/>
      <c r="OWR7" s="69"/>
      <c r="OWS7" s="69"/>
      <c r="OWT7" s="69"/>
      <c r="OWU7" s="69"/>
      <c r="OWV7" s="69"/>
      <c r="OWW7" s="69"/>
      <c r="OWX7" s="69"/>
      <c r="OWY7" s="69"/>
      <c r="OWZ7" s="69"/>
      <c r="OXA7" s="69"/>
      <c r="OXB7" s="69"/>
      <c r="OXC7" s="69"/>
      <c r="OXD7" s="69"/>
      <c r="OXE7" s="69"/>
      <c r="OXF7" s="69"/>
      <c r="OXG7" s="69"/>
      <c r="OXH7" s="69"/>
      <c r="OXI7" s="69"/>
      <c r="OXJ7" s="69"/>
      <c r="OXK7" s="69"/>
      <c r="OXL7" s="69"/>
      <c r="OXM7" s="69"/>
      <c r="OXN7" s="69"/>
      <c r="OXO7" s="69"/>
      <c r="OXP7" s="69"/>
      <c r="OXQ7" s="69"/>
      <c r="OXR7" s="69"/>
      <c r="OXS7" s="69"/>
      <c r="OXT7" s="69"/>
      <c r="OXU7" s="69"/>
      <c r="OXV7" s="69"/>
      <c r="OXW7" s="69"/>
      <c r="OXX7" s="69"/>
      <c r="OXY7" s="69"/>
      <c r="OXZ7" s="69"/>
      <c r="OYA7" s="69"/>
      <c r="OYB7" s="69"/>
      <c r="OYC7" s="69"/>
      <c r="OYD7" s="69"/>
      <c r="OYE7" s="69"/>
      <c r="OYF7" s="69"/>
      <c r="OYG7" s="69"/>
      <c r="OYH7" s="69"/>
      <c r="OYI7" s="69"/>
      <c r="OYJ7" s="69"/>
      <c r="OYK7" s="69"/>
      <c r="OYL7" s="69"/>
      <c r="OYM7" s="69"/>
      <c r="OYN7" s="69"/>
      <c r="OYO7" s="69"/>
      <c r="OYP7" s="69"/>
      <c r="OYQ7" s="69"/>
      <c r="OYR7" s="69"/>
      <c r="OYS7" s="69"/>
      <c r="OYT7" s="69"/>
      <c r="OYU7" s="69"/>
      <c r="OYV7" s="69"/>
      <c r="OYW7" s="69"/>
      <c r="OYX7" s="69"/>
      <c r="OYY7" s="69"/>
      <c r="OYZ7" s="69"/>
      <c r="OZA7" s="69"/>
      <c r="OZB7" s="69"/>
      <c r="OZC7" s="69"/>
      <c r="OZD7" s="69"/>
      <c r="OZE7" s="69"/>
      <c r="OZF7" s="69"/>
      <c r="OZG7" s="69"/>
      <c r="OZH7" s="69"/>
      <c r="OZI7" s="69"/>
      <c r="OZJ7" s="69"/>
      <c r="OZK7" s="69"/>
      <c r="OZL7" s="69"/>
      <c r="OZM7" s="69"/>
      <c r="OZN7" s="69"/>
      <c r="OZO7" s="69"/>
      <c r="OZP7" s="69"/>
      <c r="OZQ7" s="69"/>
      <c r="OZR7" s="69"/>
      <c r="OZS7" s="69"/>
      <c r="OZT7" s="69"/>
      <c r="OZU7" s="69"/>
      <c r="OZV7" s="69"/>
      <c r="OZW7" s="69"/>
      <c r="OZX7" s="69"/>
      <c r="OZY7" s="69"/>
      <c r="OZZ7" s="69"/>
      <c r="PAA7" s="69"/>
      <c r="PAB7" s="69"/>
      <c r="PAC7" s="69"/>
      <c r="PAD7" s="69"/>
      <c r="PAE7" s="69"/>
      <c r="PAF7" s="69"/>
      <c r="PAG7" s="69"/>
      <c r="PAH7" s="69"/>
      <c r="PAI7" s="69"/>
      <c r="PAJ7" s="69"/>
      <c r="PAK7" s="69"/>
      <c r="PAL7" s="69"/>
      <c r="PAM7" s="69"/>
      <c r="PAN7" s="69"/>
      <c r="PAO7" s="69"/>
      <c r="PAP7" s="69"/>
      <c r="PAQ7" s="69"/>
      <c r="PAR7" s="69"/>
      <c r="PAS7" s="69"/>
      <c r="PAT7" s="69"/>
      <c r="PAU7" s="69"/>
      <c r="PAV7" s="69"/>
      <c r="PAW7" s="69"/>
      <c r="PAX7" s="69"/>
      <c r="PAY7" s="69"/>
      <c r="PAZ7" s="69"/>
      <c r="PBA7" s="69"/>
      <c r="PBB7" s="69"/>
      <c r="PBC7" s="69"/>
      <c r="PBD7" s="69"/>
      <c r="PBE7" s="69"/>
      <c r="PBF7" s="69"/>
      <c r="PBG7" s="69"/>
      <c r="PBH7" s="69"/>
      <c r="PBI7" s="69"/>
      <c r="PBJ7" s="69"/>
      <c r="PBK7" s="69"/>
      <c r="PBL7" s="69"/>
      <c r="PBM7" s="69"/>
      <c r="PBN7" s="69"/>
      <c r="PBO7" s="69"/>
      <c r="PBP7" s="69"/>
      <c r="PBQ7" s="69"/>
      <c r="PBR7" s="69"/>
      <c r="PBS7" s="69"/>
      <c r="PBT7" s="69"/>
      <c r="PBU7" s="69"/>
      <c r="PBV7" s="69"/>
      <c r="PBW7" s="69"/>
      <c r="PBX7" s="69"/>
      <c r="PBY7" s="69"/>
      <c r="PBZ7" s="69"/>
      <c r="PCA7" s="69"/>
      <c r="PCB7" s="69"/>
      <c r="PCC7" s="69"/>
      <c r="PCD7" s="69"/>
      <c r="PCE7" s="69"/>
      <c r="PCF7" s="69"/>
      <c r="PCG7" s="69"/>
      <c r="PCH7" s="69"/>
      <c r="PCI7" s="69"/>
      <c r="PCJ7" s="69"/>
      <c r="PCK7" s="69"/>
      <c r="PCL7" s="69"/>
      <c r="PCM7" s="69"/>
      <c r="PCN7" s="69"/>
      <c r="PCO7" s="69"/>
      <c r="PCP7" s="69"/>
      <c r="PCQ7" s="69"/>
      <c r="PCR7" s="69"/>
      <c r="PCS7" s="69"/>
      <c r="PCT7" s="69"/>
      <c r="PCU7" s="69"/>
      <c r="PCV7" s="69"/>
      <c r="PCW7" s="69"/>
      <c r="PCX7" s="69"/>
      <c r="PCY7" s="69"/>
      <c r="PCZ7" s="69"/>
      <c r="PDA7" s="69"/>
      <c r="PDB7" s="69"/>
      <c r="PDC7" s="69"/>
      <c r="PDD7" s="69"/>
      <c r="PDE7" s="69"/>
      <c r="PDF7" s="69"/>
      <c r="PDG7" s="69"/>
      <c r="PDH7" s="69"/>
      <c r="PDI7" s="69"/>
      <c r="PDJ7" s="69"/>
      <c r="PDK7" s="69"/>
      <c r="PDL7" s="69"/>
      <c r="PDM7" s="69"/>
      <c r="PDN7" s="69"/>
      <c r="PDO7" s="69"/>
      <c r="PDP7" s="69"/>
      <c r="PDQ7" s="69"/>
      <c r="PDR7" s="69"/>
      <c r="PDS7" s="69"/>
      <c r="PDT7" s="69"/>
      <c r="PDU7" s="69"/>
      <c r="PDV7" s="69"/>
      <c r="PDW7" s="69"/>
      <c r="PDX7" s="69"/>
      <c r="PDY7" s="69"/>
      <c r="PDZ7" s="69"/>
      <c r="PEA7" s="69"/>
      <c r="PEB7" s="69"/>
      <c r="PEC7" s="69"/>
      <c r="PED7" s="69"/>
      <c r="PEE7" s="69"/>
      <c r="PEF7" s="69"/>
      <c r="PEG7" s="69"/>
      <c r="PEH7" s="69"/>
      <c r="PEI7" s="69"/>
      <c r="PEJ7" s="69"/>
      <c r="PEK7" s="69"/>
      <c r="PEL7" s="69"/>
      <c r="PEM7" s="69"/>
      <c r="PEN7" s="69"/>
      <c r="PEO7" s="69"/>
      <c r="PEP7" s="69"/>
      <c r="PEQ7" s="69"/>
      <c r="PER7" s="69"/>
      <c r="PES7" s="69"/>
      <c r="PET7" s="69"/>
      <c r="PEU7" s="69"/>
      <c r="PEV7" s="69"/>
      <c r="PEW7" s="69"/>
      <c r="PEX7" s="69"/>
      <c r="PEY7" s="69"/>
      <c r="PEZ7" s="69"/>
      <c r="PFA7" s="69"/>
      <c r="PFB7" s="69"/>
      <c r="PFC7" s="69"/>
      <c r="PFD7" s="69"/>
      <c r="PFE7" s="69"/>
      <c r="PFF7" s="69"/>
      <c r="PFG7" s="69"/>
      <c r="PFH7" s="69"/>
      <c r="PFI7" s="69"/>
      <c r="PFJ7" s="69"/>
      <c r="PFK7" s="69"/>
      <c r="PFL7" s="69"/>
      <c r="PFM7" s="69"/>
      <c r="PFN7" s="69"/>
      <c r="PFO7" s="69"/>
      <c r="PFP7" s="69"/>
      <c r="PFQ7" s="69"/>
      <c r="PFR7" s="69"/>
      <c r="PFS7" s="69"/>
      <c r="PFT7" s="69"/>
      <c r="PFU7" s="69"/>
      <c r="PFV7" s="69"/>
      <c r="PFW7" s="69"/>
      <c r="PFX7" s="69"/>
      <c r="PFY7" s="69"/>
      <c r="PFZ7" s="69"/>
      <c r="PGA7" s="69"/>
      <c r="PGB7" s="69"/>
      <c r="PGC7" s="69"/>
      <c r="PGD7" s="69"/>
      <c r="PGE7" s="69"/>
      <c r="PGF7" s="69"/>
      <c r="PGG7" s="69"/>
      <c r="PGH7" s="69"/>
      <c r="PGI7" s="69"/>
      <c r="PGJ7" s="69"/>
      <c r="PGK7" s="69"/>
      <c r="PGL7" s="69"/>
      <c r="PGM7" s="69"/>
      <c r="PGN7" s="69"/>
      <c r="PGO7" s="69"/>
      <c r="PGP7" s="69"/>
      <c r="PGQ7" s="69"/>
      <c r="PGR7" s="69"/>
      <c r="PGS7" s="69"/>
      <c r="PGT7" s="69"/>
      <c r="PGU7" s="69"/>
      <c r="PGV7" s="69"/>
      <c r="PGW7" s="69"/>
      <c r="PGX7" s="69"/>
      <c r="PGY7" s="69"/>
      <c r="PGZ7" s="69"/>
      <c r="PHA7" s="69"/>
      <c r="PHB7" s="69"/>
      <c r="PHC7" s="69"/>
      <c r="PHD7" s="69"/>
      <c r="PHE7" s="69"/>
      <c r="PHF7" s="69"/>
      <c r="PHG7" s="69"/>
      <c r="PHH7" s="69"/>
      <c r="PHI7" s="69"/>
      <c r="PHJ7" s="69"/>
      <c r="PHK7" s="69"/>
      <c r="PHL7" s="69"/>
      <c r="PHM7" s="69"/>
      <c r="PHN7" s="69"/>
      <c r="PHO7" s="69"/>
      <c r="PHP7" s="69"/>
      <c r="PHQ7" s="69"/>
      <c r="PHR7" s="69"/>
      <c r="PHS7" s="69"/>
      <c r="PHT7" s="69"/>
      <c r="PHU7" s="69"/>
      <c r="PHV7" s="69"/>
      <c r="PHW7" s="69"/>
      <c r="PHX7" s="69"/>
      <c r="PHY7" s="69"/>
      <c r="PHZ7" s="69"/>
      <c r="PIA7" s="69"/>
      <c r="PIB7" s="69"/>
      <c r="PIC7" s="69"/>
      <c r="PID7" s="69"/>
      <c r="PIE7" s="69"/>
      <c r="PIF7" s="69"/>
      <c r="PIG7" s="69"/>
      <c r="PIH7" s="69"/>
      <c r="PII7" s="69"/>
      <c r="PIJ7" s="69"/>
      <c r="PIK7" s="69"/>
      <c r="PIL7" s="69"/>
      <c r="PIM7" s="69"/>
      <c r="PIN7" s="69"/>
      <c r="PIO7" s="69"/>
      <c r="PIP7" s="69"/>
      <c r="PIQ7" s="69"/>
      <c r="PIR7" s="69"/>
      <c r="PIS7" s="69"/>
      <c r="PIT7" s="69"/>
      <c r="PIU7" s="69"/>
      <c r="PIV7" s="69"/>
      <c r="PIW7" s="69"/>
      <c r="PIX7" s="69"/>
      <c r="PIY7" s="69"/>
      <c r="PIZ7" s="69"/>
      <c r="PJA7" s="69"/>
      <c r="PJB7" s="69"/>
      <c r="PJC7" s="69"/>
      <c r="PJD7" s="69"/>
      <c r="PJE7" s="69"/>
      <c r="PJF7" s="69"/>
      <c r="PJG7" s="69"/>
      <c r="PJH7" s="69"/>
      <c r="PJI7" s="69"/>
      <c r="PJJ7" s="69"/>
      <c r="PJK7" s="69"/>
      <c r="PJL7" s="69"/>
      <c r="PJM7" s="69"/>
      <c r="PJN7" s="69"/>
      <c r="PJO7" s="69"/>
      <c r="PJP7" s="69"/>
      <c r="PJQ7" s="69"/>
      <c r="PJR7" s="69"/>
      <c r="PJS7" s="69"/>
      <c r="PJT7" s="69"/>
      <c r="PJU7" s="69"/>
      <c r="PJV7" s="69"/>
      <c r="PJW7" s="69"/>
      <c r="PJX7" s="69"/>
      <c r="PJY7" s="69"/>
      <c r="PJZ7" s="69"/>
      <c r="PKA7" s="69"/>
      <c r="PKB7" s="69"/>
      <c r="PKC7" s="69"/>
      <c r="PKD7" s="69"/>
      <c r="PKE7" s="69"/>
      <c r="PKF7" s="69"/>
      <c r="PKG7" s="69"/>
      <c r="PKH7" s="69"/>
      <c r="PKI7" s="69"/>
      <c r="PKJ7" s="69"/>
      <c r="PKK7" s="69"/>
      <c r="PKL7" s="69"/>
      <c r="PKM7" s="69"/>
      <c r="PKN7" s="69"/>
      <c r="PKO7" s="69"/>
      <c r="PKP7" s="69"/>
      <c r="PKQ7" s="69"/>
      <c r="PKR7" s="69"/>
      <c r="PKS7" s="69"/>
      <c r="PKT7" s="69"/>
      <c r="PKU7" s="69"/>
      <c r="PKV7" s="69"/>
      <c r="PKW7" s="69"/>
      <c r="PKX7" s="69"/>
      <c r="PKY7" s="69"/>
      <c r="PKZ7" s="69"/>
      <c r="PLA7" s="69"/>
      <c r="PLB7" s="69"/>
      <c r="PLC7" s="69"/>
      <c r="PLD7" s="69"/>
      <c r="PLE7" s="69"/>
      <c r="PLF7" s="69"/>
      <c r="PLG7" s="69"/>
      <c r="PLH7" s="69"/>
      <c r="PLI7" s="69"/>
      <c r="PLJ7" s="69"/>
      <c r="PLK7" s="69"/>
      <c r="PLL7" s="69"/>
      <c r="PLM7" s="69"/>
      <c r="PLN7" s="69"/>
      <c r="PLO7" s="69"/>
      <c r="PLP7" s="69"/>
      <c r="PLQ7" s="69"/>
      <c r="PLR7" s="69"/>
      <c r="PLS7" s="69"/>
      <c r="PLT7" s="69"/>
      <c r="PLU7" s="69"/>
      <c r="PLV7" s="69"/>
      <c r="PLW7" s="69"/>
      <c r="PLX7" s="69"/>
      <c r="PLY7" s="69"/>
      <c r="PLZ7" s="69"/>
      <c r="PMA7" s="69"/>
      <c r="PMB7" s="69"/>
      <c r="PMC7" s="69"/>
      <c r="PMD7" s="69"/>
      <c r="PME7" s="69"/>
      <c r="PMF7" s="69"/>
      <c r="PMG7" s="69"/>
      <c r="PMH7" s="69"/>
      <c r="PMI7" s="69"/>
      <c r="PMJ7" s="69"/>
      <c r="PMK7" s="69"/>
      <c r="PML7" s="69"/>
      <c r="PMM7" s="69"/>
      <c r="PMN7" s="69"/>
      <c r="PMO7" s="69"/>
      <c r="PMP7" s="69"/>
      <c r="PMQ7" s="69"/>
      <c r="PMR7" s="69"/>
      <c r="PMS7" s="69"/>
      <c r="PMT7" s="69"/>
      <c r="PMU7" s="69"/>
      <c r="PMV7" s="69"/>
      <c r="PMW7" s="69"/>
      <c r="PMX7" s="69"/>
      <c r="PMY7" s="69"/>
      <c r="PMZ7" s="69"/>
      <c r="PNA7" s="69"/>
      <c r="PNB7" s="69"/>
      <c r="PNC7" s="69"/>
      <c r="PND7" s="69"/>
      <c r="PNE7" s="69"/>
      <c r="PNF7" s="69"/>
      <c r="PNG7" s="69"/>
      <c r="PNH7" s="69"/>
      <c r="PNI7" s="69"/>
      <c r="PNJ7" s="69"/>
      <c r="PNK7" s="69"/>
      <c r="PNL7" s="69"/>
      <c r="PNM7" s="69"/>
      <c r="PNN7" s="69"/>
      <c r="PNO7" s="69"/>
      <c r="PNP7" s="69"/>
      <c r="PNQ7" s="69"/>
      <c r="PNR7" s="69"/>
      <c r="PNS7" s="69"/>
      <c r="PNT7" s="69"/>
      <c r="PNU7" s="69"/>
      <c r="PNV7" s="69"/>
      <c r="PNW7" s="69"/>
      <c r="PNX7" s="69"/>
      <c r="PNY7" s="69"/>
      <c r="PNZ7" s="69"/>
      <c r="POA7" s="69"/>
      <c r="POB7" s="69"/>
      <c r="POC7" s="69"/>
      <c r="POD7" s="69"/>
      <c r="POE7" s="69"/>
      <c r="POF7" s="69"/>
      <c r="POG7" s="69"/>
      <c r="POH7" s="69"/>
      <c r="POI7" s="69"/>
      <c r="POJ7" s="69"/>
      <c r="POK7" s="69"/>
      <c r="POL7" s="69"/>
      <c r="POM7" s="69"/>
      <c r="PON7" s="69"/>
      <c r="POO7" s="69"/>
      <c r="POP7" s="69"/>
      <c r="POQ7" s="69"/>
      <c r="POR7" s="69"/>
      <c r="POS7" s="69"/>
      <c r="POT7" s="69"/>
      <c r="POU7" s="69"/>
      <c r="POV7" s="69"/>
      <c r="POW7" s="69"/>
      <c r="POX7" s="69"/>
      <c r="POY7" s="69"/>
      <c r="POZ7" s="69"/>
      <c r="PPA7" s="69"/>
      <c r="PPB7" s="69"/>
      <c r="PPC7" s="69"/>
      <c r="PPD7" s="69"/>
      <c r="PPE7" s="69"/>
      <c r="PPF7" s="69"/>
      <c r="PPG7" s="69"/>
      <c r="PPH7" s="69"/>
      <c r="PPI7" s="69"/>
      <c r="PPJ7" s="69"/>
      <c r="PPK7" s="69"/>
      <c r="PPL7" s="69"/>
      <c r="PPM7" s="69"/>
      <c r="PPN7" s="69"/>
      <c r="PPO7" s="69"/>
      <c r="PPP7" s="69"/>
      <c r="PPQ7" s="69"/>
      <c r="PPR7" s="69"/>
      <c r="PPS7" s="69"/>
      <c r="PPT7" s="69"/>
      <c r="PPU7" s="69"/>
      <c r="PPV7" s="69"/>
      <c r="PPW7" s="69"/>
      <c r="PPX7" s="69"/>
      <c r="PPY7" s="69"/>
      <c r="PPZ7" s="69"/>
      <c r="PQA7" s="69"/>
      <c r="PQB7" s="69"/>
      <c r="PQC7" s="69"/>
      <c r="PQD7" s="69"/>
      <c r="PQE7" s="69"/>
      <c r="PQF7" s="69"/>
      <c r="PQG7" s="69"/>
      <c r="PQH7" s="69"/>
      <c r="PQI7" s="69"/>
      <c r="PQJ7" s="69"/>
      <c r="PQK7" s="69"/>
      <c r="PQL7" s="69"/>
      <c r="PQM7" s="69"/>
      <c r="PQN7" s="69"/>
      <c r="PQO7" s="69"/>
      <c r="PQP7" s="69"/>
      <c r="PQQ7" s="69"/>
      <c r="PQR7" s="69"/>
      <c r="PQS7" s="69"/>
      <c r="PQT7" s="69"/>
      <c r="PQU7" s="69"/>
      <c r="PQV7" s="69"/>
      <c r="PQW7" s="69"/>
      <c r="PQX7" s="69"/>
      <c r="PQY7" s="69"/>
      <c r="PQZ7" s="69"/>
      <c r="PRA7" s="69"/>
      <c r="PRB7" s="69"/>
      <c r="PRC7" s="69"/>
      <c r="PRD7" s="69"/>
      <c r="PRE7" s="69"/>
      <c r="PRF7" s="69"/>
      <c r="PRG7" s="69"/>
      <c r="PRH7" s="69"/>
      <c r="PRI7" s="69"/>
      <c r="PRJ7" s="69"/>
      <c r="PRK7" s="69"/>
      <c r="PRL7" s="69"/>
      <c r="PRM7" s="69"/>
      <c r="PRN7" s="69"/>
      <c r="PRO7" s="69"/>
      <c r="PRP7" s="69"/>
      <c r="PRQ7" s="69"/>
      <c r="PRR7" s="69"/>
      <c r="PRS7" s="69"/>
      <c r="PRT7" s="69"/>
      <c r="PRU7" s="69"/>
      <c r="PRV7" s="69"/>
      <c r="PRW7" s="69"/>
      <c r="PRX7" s="69"/>
      <c r="PRY7" s="69"/>
      <c r="PRZ7" s="69"/>
      <c r="PSA7" s="69"/>
      <c r="PSB7" s="69"/>
      <c r="PSC7" s="69"/>
      <c r="PSD7" s="69"/>
      <c r="PSE7" s="69"/>
      <c r="PSF7" s="69"/>
      <c r="PSG7" s="69"/>
      <c r="PSH7" s="69"/>
      <c r="PSI7" s="69"/>
      <c r="PSJ7" s="69"/>
      <c r="PSK7" s="69"/>
      <c r="PSL7" s="69"/>
      <c r="PSM7" s="69"/>
      <c r="PSN7" s="69"/>
      <c r="PSO7" s="69"/>
      <c r="PSP7" s="69"/>
      <c r="PSQ7" s="69"/>
      <c r="PSR7" s="69"/>
      <c r="PSS7" s="69"/>
      <c r="PST7" s="69"/>
      <c r="PSU7" s="69"/>
      <c r="PSV7" s="69"/>
      <c r="PSW7" s="69"/>
      <c r="PSX7" s="69"/>
      <c r="PSY7" s="69"/>
      <c r="PSZ7" s="69"/>
      <c r="PTA7" s="69"/>
      <c r="PTB7" s="69"/>
      <c r="PTC7" s="69"/>
      <c r="PTD7" s="69"/>
      <c r="PTE7" s="69"/>
      <c r="PTF7" s="69"/>
      <c r="PTG7" s="69"/>
      <c r="PTH7" s="69"/>
      <c r="PTI7" s="69"/>
      <c r="PTJ7" s="69"/>
      <c r="PTK7" s="69"/>
      <c r="PTL7" s="69"/>
      <c r="PTM7" s="69"/>
      <c r="PTN7" s="69"/>
      <c r="PTO7" s="69"/>
      <c r="PTP7" s="69"/>
      <c r="PTQ7" s="69"/>
      <c r="PTR7" s="69"/>
      <c r="PTS7" s="69"/>
      <c r="PTT7" s="69"/>
      <c r="PTU7" s="69"/>
      <c r="PTV7" s="69"/>
      <c r="PTW7" s="69"/>
      <c r="PTX7" s="69"/>
      <c r="PTY7" s="69"/>
      <c r="PTZ7" s="69"/>
      <c r="PUA7" s="69"/>
      <c r="PUB7" s="69"/>
      <c r="PUC7" s="69"/>
      <c r="PUD7" s="69"/>
      <c r="PUE7" s="69"/>
      <c r="PUF7" s="69"/>
      <c r="PUG7" s="69"/>
      <c r="PUH7" s="69"/>
      <c r="PUI7" s="69"/>
      <c r="PUJ7" s="69"/>
      <c r="PUK7" s="69"/>
      <c r="PUL7" s="69"/>
      <c r="PUM7" s="69"/>
      <c r="PUN7" s="69"/>
      <c r="PUO7" s="69"/>
      <c r="PUP7" s="69"/>
      <c r="PUQ7" s="69"/>
      <c r="PUR7" s="69"/>
      <c r="PUS7" s="69"/>
      <c r="PUT7" s="69"/>
      <c r="PUU7" s="69"/>
      <c r="PUV7" s="69"/>
      <c r="PUW7" s="69"/>
      <c r="PUX7" s="69"/>
      <c r="PUY7" s="69"/>
      <c r="PUZ7" s="69"/>
      <c r="PVA7" s="69"/>
      <c r="PVB7" s="69"/>
      <c r="PVC7" s="69"/>
      <c r="PVD7" s="69"/>
      <c r="PVE7" s="69"/>
      <c r="PVF7" s="69"/>
      <c r="PVG7" s="69"/>
      <c r="PVH7" s="69"/>
      <c r="PVI7" s="69"/>
      <c r="PVJ7" s="69"/>
      <c r="PVK7" s="69"/>
      <c r="PVL7" s="69"/>
      <c r="PVM7" s="69"/>
      <c r="PVN7" s="69"/>
      <c r="PVO7" s="69"/>
      <c r="PVP7" s="69"/>
      <c r="PVQ7" s="69"/>
      <c r="PVR7" s="69"/>
      <c r="PVS7" s="69"/>
      <c r="PVT7" s="69"/>
      <c r="PVU7" s="69"/>
      <c r="PVV7" s="69"/>
      <c r="PVW7" s="69"/>
      <c r="PVX7" s="69"/>
      <c r="PVY7" s="69"/>
      <c r="PVZ7" s="69"/>
      <c r="PWA7" s="69"/>
      <c r="PWB7" s="69"/>
      <c r="PWC7" s="69"/>
      <c r="PWD7" s="69"/>
      <c r="PWE7" s="69"/>
      <c r="PWF7" s="69"/>
      <c r="PWG7" s="69"/>
      <c r="PWH7" s="69"/>
      <c r="PWI7" s="69"/>
      <c r="PWJ7" s="69"/>
      <c r="PWK7" s="69"/>
      <c r="PWL7" s="69"/>
      <c r="PWM7" s="69"/>
      <c r="PWN7" s="69"/>
      <c r="PWO7" s="69"/>
      <c r="PWP7" s="69"/>
      <c r="PWQ7" s="69"/>
      <c r="PWR7" s="69"/>
      <c r="PWS7" s="69"/>
      <c r="PWT7" s="69"/>
      <c r="PWU7" s="69"/>
      <c r="PWV7" s="69"/>
      <c r="PWW7" s="69"/>
      <c r="PWX7" s="69"/>
      <c r="PWY7" s="69"/>
      <c r="PWZ7" s="69"/>
      <c r="PXA7" s="69"/>
      <c r="PXB7" s="69"/>
      <c r="PXC7" s="69"/>
      <c r="PXD7" s="69"/>
      <c r="PXE7" s="69"/>
      <c r="PXF7" s="69"/>
      <c r="PXG7" s="69"/>
      <c r="PXH7" s="69"/>
      <c r="PXI7" s="69"/>
      <c r="PXJ7" s="69"/>
      <c r="PXK7" s="69"/>
      <c r="PXL7" s="69"/>
      <c r="PXM7" s="69"/>
      <c r="PXN7" s="69"/>
      <c r="PXO7" s="69"/>
      <c r="PXP7" s="69"/>
      <c r="PXQ7" s="69"/>
      <c r="PXR7" s="69"/>
      <c r="PXS7" s="69"/>
      <c r="PXT7" s="69"/>
      <c r="PXU7" s="69"/>
      <c r="PXV7" s="69"/>
      <c r="PXW7" s="69"/>
      <c r="PXX7" s="69"/>
      <c r="PXY7" s="69"/>
      <c r="PXZ7" s="69"/>
      <c r="PYA7" s="69"/>
      <c r="PYB7" s="69"/>
      <c r="PYC7" s="69"/>
      <c r="PYD7" s="69"/>
      <c r="PYE7" s="69"/>
      <c r="PYF7" s="69"/>
      <c r="PYG7" s="69"/>
      <c r="PYH7" s="69"/>
      <c r="PYI7" s="69"/>
      <c r="PYJ7" s="69"/>
      <c r="PYK7" s="69"/>
      <c r="PYL7" s="69"/>
      <c r="PYM7" s="69"/>
      <c r="PYN7" s="69"/>
      <c r="PYO7" s="69"/>
      <c r="PYP7" s="69"/>
      <c r="PYQ7" s="69"/>
      <c r="PYR7" s="69"/>
      <c r="PYS7" s="69"/>
      <c r="PYT7" s="69"/>
      <c r="PYU7" s="69"/>
      <c r="PYV7" s="69"/>
      <c r="PYW7" s="69"/>
      <c r="PYX7" s="69"/>
      <c r="PYY7" s="69"/>
      <c r="PYZ7" s="69"/>
      <c r="PZA7" s="69"/>
      <c r="PZB7" s="69"/>
      <c r="PZC7" s="69"/>
      <c r="PZD7" s="69"/>
      <c r="PZE7" s="69"/>
      <c r="PZF7" s="69"/>
      <c r="PZG7" s="69"/>
      <c r="PZH7" s="69"/>
      <c r="PZI7" s="69"/>
      <c r="PZJ7" s="69"/>
      <c r="PZK7" s="69"/>
      <c r="PZL7" s="69"/>
      <c r="PZM7" s="69"/>
      <c r="PZN7" s="69"/>
      <c r="PZO7" s="69"/>
      <c r="PZP7" s="69"/>
      <c r="PZQ7" s="69"/>
      <c r="PZR7" s="69"/>
      <c r="PZS7" s="69"/>
      <c r="PZT7" s="69"/>
      <c r="PZU7" s="69"/>
      <c r="PZV7" s="69"/>
      <c r="PZW7" s="69"/>
      <c r="PZX7" s="69"/>
      <c r="PZY7" s="69"/>
      <c r="PZZ7" s="69"/>
      <c r="QAA7" s="69"/>
      <c r="QAB7" s="69"/>
      <c r="QAC7" s="69"/>
      <c r="QAD7" s="69"/>
      <c r="QAE7" s="69"/>
      <c r="QAF7" s="69"/>
      <c r="QAG7" s="69"/>
      <c r="QAH7" s="69"/>
      <c r="QAI7" s="69"/>
      <c r="QAJ7" s="69"/>
      <c r="QAK7" s="69"/>
      <c r="QAL7" s="69"/>
      <c r="QAM7" s="69"/>
      <c r="QAN7" s="69"/>
      <c r="QAO7" s="69"/>
      <c r="QAP7" s="69"/>
      <c r="QAQ7" s="69"/>
      <c r="QAR7" s="69"/>
      <c r="QAS7" s="69"/>
      <c r="QAT7" s="69"/>
      <c r="QAU7" s="69"/>
      <c r="QAV7" s="69"/>
      <c r="QAW7" s="69"/>
      <c r="QAX7" s="69"/>
      <c r="QAY7" s="69"/>
      <c r="QAZ7" s="69"/>
      <c r="QBA7" s="69"/>
      <c r="QBB7" s="69"/>
      <c r="QBC7" s="69"/>
      <c r="QBD7" s="69"/>
      <c r="QBE7" s="69"/>
      <c r="QBF7" s="69"/>
      <c r="QBG7" s="69"/>
      <c r="QBH7" s="69"/>
      <c r="QBI7" s="69"/>
      <c r="QBJ7" s="69"/>
      <c r="QBK7" s="69"/>
      <c r="QBL7" s="69"/>
      <c r="QBM7" s="69"/>
      <c r="QBN7" s="69"/>
      <c r="QBO7" s="69"/>
      <c r="QBP7" s="69"/>
      <c r="QBQ7" s="69"/>
      <c r="QBR7" s="69"/>
      <c r="QBS7" s="69"/>
      <c r="QBT7" s="69"/>
      <c r="QBU7" s="69"/>
      <c r="QBV7" s="69"/>
      <c r="QBW7" s="69"/>
      <c r="QBX7" s="69"/>
      <c r="QBY7" s="69"/>
      <c r="QBZ7" s="69"/>
      <c r="QCA7" s="69"/>
      <c r="QCB7" s="69"/>
      <c r="QCC7" s="69"/>
      <c r="QCD7" s="69"/>
      <c r="QCE7" s="69"/>
      <c r="QCF7" s="69"/>
      <c r="QCG7" s="69"/>
      <c r="QCH7" s="69"/>
      <c r="QCI7" s="69"/>
      <c r="QCJ7" s="69"/>
      <c r="QCK7" s="69"/>
      <c r="QCL7" s="69"/>
      <c r="QCM7" s="69"/>
      <c r="QCN7" s="69"/>
      <c r="QCO7" s="69"/>
      <c r="QCP7" s="69"/>
      <c r="QCQ7" s="69"/>
      <c r="QCR7" s="69"/>
      <c r="QCS7" s="69"/>
      <c r="QCT7" s="69"/>
      <c r="QCU7" s="69"/>
      <c r="QCV7" s="69"/>
      <c r="QCW7" s="69"/>
      <c r="QCX7" s="69"/>
      <c r="QCY7" s="69"/>
      <c r="QCZ7" s="69"/>
      <c r="QDA7" s="69"/>
      <c r="QDB7" s="69"/>
      <c r="QDC7" s="69"/>
      <c r="QDD7" s="69"/>
      <c r="QDE7" s="69"/>
      <c r="QDF7" s="69"/>
      <c r="QDG7" s="69"/>
      <c r="QDH7" s="69"/>
      <c r="QDI7" s="69"/>
      <c r="QDJ7" s="69"/>
      <c r="QDK7" s="69"/>
      <c r="QDL7" s="69"/>
      <c r="QDM7" s="69"/>
      <c r="QDN7" s="69"/>
      <c r="QDO7" s="69"/>
      <c r="QDP7" s="69"/>
      <c r="QDQ7" s="69"/>
      <c r="QDR7" s="69"/>
      <c r="QDS7" s="69"/>
      <c r="QDT7" s="69"/>
      <c r="QDU7" s="69"/>
      <c r="QDV7" s="69"/>
      <c r="QDW7" s="69"/>
      <c r="QDX7" s="69"/>
      <c r="QDY7" s="69"/>
      <c r="QDZ7" s="69"/>
      <c r="QEA7" s="69"/>
      <c r="QEB7" s="69"/>
      <c r="QEC7" s="69"/>
      <c r="QED7" s="69"/>
      <c r="QEE7" s="69"/>
      <c r="QEF7" s="69"/>
      <c r="QEG7" s="69"/>
      <c r="QEH7" s="69"/>
      <c r="QEI7" s="69"/>
      <c r="QEJ7" s="69"/>
      <c r="QEK7" s="69"/>
      <c r="QEL7" s="69"/>
      <c r="QEM7" s="69"/>
      <c r="QEN7" s="69"/>
      <c r="QEO7" s="69"/>
      <c r="QEP7" s="69"/>
      <c r="QEQ7" s="69"/>
      <c r="QER7" s="69"/>
      <c r="QES7" s="69"/>
      <c r="QET7" s="69"/>
      <c r="QEU7" s="69"/>
      <c r="QEV7" s="69"/>
      <c r="QEW7" s="69"/>
      <c r="QEX7" s="69"/>
      <c r="QEY7" s="69"/>
      <c r="QEZ7" s="69"/>
      <c r="QFA7" s="69"/>
      <c r="QFB7" s="69"/>
      <c r="QFC7" s="69"/>
      <c r="QFD7" s="69"/>
      <c r="QFE7" s="69"/>
      <c r="QFF7" s="69"/>
      <c r="QFG7" s="69"/>
      <c r="QFH7" s="69"/>
      <c r="QFI7" s="69"/>
      <c r="QFJ7" s="69"/>
      <c r="QFK7" s="69"/>
      <c r="QFL7" s="69"/>
      <c r="QFM7" s="69"/>
      <c r="QFN7" s="69"/>
      <c r="QFO7" s="69"/>
      <c r="QFP7" s="69"/>
      <c r="QFQ7" s="69"/>
      <c r="QFR7" s="69"/>
      <c r="QFS7" s="69"/>
      <c r="QFT7" s="69"/>
      <c r="QFU7" s="69"/>
      <c r="QFV7" s="69"/>
      <c r="QFW7" s="69"/>
      <c r="QFX7" s="69"/>
      <c r="QFY7" s="69"/>
      <c r="QFZ7" s="69"/>
      <c r="QGA7" s="69"/>
      <c r="QGB7" s="69"/>
      <c r="QGC7" s="69"/>
      <c r="QGD7" s="69"/>
      <c r="QGE7" s="69"/>
      <c r="QGF7" s="69"/>
      <c r="QGG7" s="69"/>
      <c r="QGH7" s="69"/>
      <c r="QGI7" s="69"/>
      <c r="QGJ7" s="69"/>
      <c r="QGK7" s="69"/>
      <c r="QGL7" s="69"/>
      <c r="QGM7" s="69"/>
      <c r="QGN7" s="69"/>
      <c r="QGO7" s="69"/>
      <c r="QGP7" s="69"/>
      <c r="QGQ7" s="69"/>
      <c r="QGR7" s="69"/>
      <c r="QGS7" s="69"/>
      <c r="QGT7" s="69"/>
      <c r="QGU7" s="69"/>
      <c r="QGV7" s="69"/>
      <c r="QGW7" s="69"/>
      <c r="QGX7" s="69"/>
      <c r="QGY7" s="69"/>
      <c r="QGZ7" s="69"/>
      <c r="QHA7" s="69"/>
      <c r="QHB7" s="69"/>
      <c r="QHC7" s="69"/>
      <c r="QHD7" s="69"/>
      <c r="QHE7" s="69"/>
      <c r="QHF7" s="69"/>
      <c r="QHG7" s="69"/>
      <c r="QHH7" s="69"/>
      <c r="QHI7" s="69"/>
      <c r="QHJ7" s="69"/>
      <c r="QHK7" s="69"/>
      <c r="QHL7" s="69"/>
      <c r="QHM7" s="69"/>
      <c r="QHN7" s="69"/>
      <c r="QHO7" s="69"/>
      <c r="QHP7" s="69"/>
      <c r="QHQ7" s="69"/>
      <c r="QHR7" s="69"/>
      <c r="QHS7" s="69"/>
      <c r="QHT7" s="69"/>
      <c r="QHU7" s="69"/>
      <c r="QHV7" s="69"/>
      <c r="QHW7" s="69"/>
      <c r="QHX7" s="69"/>
      <c r="QHY7" s="69"/>
      <c r="QHZ7" s="69"/>
      <c r="QIA7" s="69"/>
      <c r="QIB7" s="69"/>
      <c r="QIC7" s="69"/>
      <c r="QID7" s="69"/>
      <c r="QIE7" s="69"/>
      <c r="QIF7" s="69"/>
      <c r="QIG7" s="69"/>
      <c r="QIH7" s="69"/>
      <c r="QII7" s="69"/>
      <c r="QIJ7" s="69"/>
      <c r="QIK7" s="69"/>
      <c r="QIL7" s="69"/>
      <c r="QIM7" s="69"/>
      <c r="QIN7" s="69"/>
      <c r="QIO7" s="69"/>
      <c r="QIP7" s="69"/>
      <c r="QIQ7" s="69"/>
      <c r="QIR7" s="69"/>
      <c r="QIS7" s="69"/>
      <c r="QIT7" s="69"/>
      <c r="QIU7" s="69"/>
      <c r="QIV7" s="69"/>
      <c r="QIW7" s="69"/>
      <c r="QIX7" s="69"/>
      <c r="QIY7" s="69"/>
      <c r="QIZ7" s="69"/>
      <c r="QJA7" s="69"/>
      <c r="QJB7" s="69"/>
      <c r="QJC7" s="69"/>
      <c r="QJD7" s="69"/>
      <c r="QJE7" s="69"/>
      <c r="QJF7" s="69"/>
      <c r="QJG7" s="69"/>
      <c r="QJH7" s="69"/>
      <c r="QJI7" s="69"/>
      <c r="QJJ7" s="69"/>
      <c r="QJK7" s="69"/>
      <c r="QJL7" s="69"/>
      <c r="QJM7" s="69"/>
      <c r="QJN7" s="69"/>
      <c r="QJO7" s="69"/>
      <c r="QJP7" s="69"/>
      <c r="QJQ7" s="69"/>
      <c r="QJR7" s="69"/>
      <c r="QJS7" s="69"/>
      <c r="QJT7" s="69"/>
      <c r="QJU7" s="69"/>
      <c r="QJV7" s="69"/>
      <c r="QJW7" s="69"/>
      <c r="QJX7" s="69"/>
      <c r="QJY7" s="69"/>
      <c r="QJZ7" s="69"/>
      <c r="QKA7" s="69"/>
      <c r="QKB7" s="69"/>
      <c r="QKC7" s="69"/>
      <c r="QKD7" s="69"/>
      <c r="QKE7" s="69"/>
      <c r="QKF7" s="69"/>
      <c r="QKG7" s="69"/>
      <c r="QKH7" s="69"/>
      <c r="QKI7" s="69"/>
      <c r="QKJ7" s="69"/>
      <c r="QKK7" s="69"/>
      <c r="QKL7" s="69"/>
      <c r="QKM7" s="69"/>
      <c r="QKN7" s="69"/>
      <c r="QKO7" s="69"/>
      <c r="QKP7" s="69"/>
      <c r="QKQ7" s="69"/>
      <c r="QKR7" s="69"/>
      <c r="QKS7" s="69"/>
      <c r="QKT7" s="69"/>
      <c r="QKU7" s="69"/>
      <c r="QKV7" s="69"/>
      <c r="QKW7" s="69"/>
      <c r="QKX7" s="69"/>
      <c r="QKY7" s="69"/>
      <c r="QKZ7" s="69"/>
      <c r="QLA7" s="69"/>
      <c r="QLB7" s="69"/>
      <c r="QLC7" s="69"/>
      <c r="QLD7" s="69"/>
      <c r="QLE7" s="69"/>
      <c r="QLF7" s="69"/>
      <c r="QLG7" s="69"/>
      <c r="QLH7" s="69"/>
      <c r="QLI7" s="69"/>
      <c r="QLJ7" s="69"/>
      <c r="QLK7" s="69"/>
      <c r="QLL7" s="69"/>
      <c r="QLM7" s="69"/>
      <c r="QLN7" s="69"/>
      <c r="QLO7" s="69"/>
      <c r="QLP7" s="69"/>
      <c r="QLQ7" s="69"/>
      <c r="QLR7" s="69"/>
      <c r="QLS7" s="69"/>
      <c r="QLT7" s="69"/>
      <c r="QLU7" s="69"/>
      <c r="QLV7" s="69"/>
      <c r="QLW7" s="69"/>
      <c r="QLX7" s="69"/>
      <c r="QLY7" s="69"/>
      <c r="QLZ7" s="69"/>
      <c r="QMA7" s="69"/>
      <c r="QMB7" s="69"/>
      <c r="QMC7" s="69"/>
      <c r="QMD7" s="69"/>
      <c r="QME7" s="69"/>
      <c r="QMF7" s="69"/>
      <c r="QMG7" s="69"/>
      <c r="QMH7" s="69"/>
      <c r="QMI7" s="69"/>
      <c r="QMJ7" s="69"/>
      <c r="QMK7" s="69"/>
      <c r="QML7" s="69"/>
      <c r="QMM7" s="69"/>
      <c r="QMN7" s="69"/>
      <c r="QMO7" s="69"/>
      <c r="QMP7" s="69"/>
      <c r="QMQ7" s="69"/>
      <c r="QMR7" s="69"/>
      <c r="QMS7" s="69"/>
      <c r="QMT7" s="69"/>
      <c r="QMU7" s="69"/>
      <c r="QMV7" s="69"/>
      <c r="QMW7" s="69"/>
      <c r="QMX7" s="69"/>
      <c r="QMY7" s="69"/>
      <c r="QMZ7" s="69"/>
      <c r="QNA7" s="69"/>
      <c r="QNB7" s="69"/>
      <c r="QNC7" s="69"/>
      <c r="QND7" s="69"/>
      <c r="QNE7" s="69"/>
      <c r="QNF7" s="69"/>
      <c r="QNG7" s="69"/>
      <c r="QNH7" s="69"/>
      <c r="QNI7" s="69"/>
      <c r="QNJ7" s="69"/>
      <c r="QNK7" s="69"/>
      <c r="QNL7" s="69"/>
      <c r="QNM7" s="69"/>
      <c r="QNN7" s="69"/>
      <c r="QNO7" s="69"/>
      <c r="QNP7" s="69"/>
      <c r="QNQ7" s="69"/>
      <c r="QNR7" s="69"/>
      <c r="QNS7" s="69"/>
      <c r="QNT7" s="69"/>
      <c r="QNU7" s="69"/>
      <c r="QNV7" s="69"/>
      <c r="QNW7" s="69"/>
      <c r="QNX7" s="69"/>
      <c r="QNY7" s="69"/>
      <c r="QNZ7" s="69"/>
      <c r="QOA7" s="69"/>
      <c r="QOB7" s="69"/>
      <c r="QOC7" s="69"/>
      <c r="QOD7" s="69"/>
      <c r="QOE7" s="69"/>
      <c r="QOF7" s="69"/>
      <c r="QOG7" s="69"/>
      <c r="QOH7" s="69"/>
      <c r="QOI7" s="69"/>
      <c r="QOJ7" s="69"/>
      <c r="QOK7" s="69"/>
      <c r="QOL7" s="69"/>
      <c r="QOM7" s="69"/>
      <c r="QON7" s="69"/>
      <c r="QOO7" s="69"/>
      <c r="QOP7" s="69"/>
      <c r="QOQ7" s="69"/>
      <c r="QOR7" s="69"/>
      <c r="QOS7" s="69"/>
      <c r="QOT7" s="69"/>
      <c r="QOU7" s="69"/>
      <c r="QOV7" s="69"/>
      <c r="QOW7" s="69"/>
      <c r="QOX7" s="69"/>
      <c r="QOY7" s="69"/>
      <c r="QOZ7" s="69"/>
      <c r="QPA7" s="69"/>
      <c r="QPB7" s="69"/>
      <c r="QPC7" s="69"/>
      <c r="QPD7" s="69"/>
      <c r="QPE7" s="69"/>
      <c r="QPF7" s="69"/>
      <c r="QPG7" s="69"/>
      <c r="QPH7" s="69"/>
      <c r="QPI7" s="69"/>
      <c r="QPJ7" s="69"/>
      <c r="QPK7" s="69"/>
      <c r="QPL7" s="69"/>
      <c r="QPM7" s="69"/>
      <c r="QPN7" s="69"/>
      <c r="QPO7" s="69"/>
      <c r="QPP7" s="69"/>
      <c r="QPQ7" s="69"/>
      <c r="QPR7" s="69"/>
      <c r="QPS7" s="69"/>
      <c r="QPT7" s="69"/>
      <c r="QPU7" s="69"/>
      <c r="QPV7" s="69"/>
      <c r="QPW7" s="69"/>
      <c r="QPX7" s="69"/>
      <c r="QPY7" s="69"/>
      <c r="QPZ7" s="69"/>
      <c r="QQA7" s="69"/>
      <c r="QQB7" s="69"/>
      <c r="QQC7" s="69"/>
      <c r="QQD7" s="69"/>
      <c r="QQE7" s="69"/>
      <c r="QQF7" s="69"/>
      <c r="QQG7" s="69"/>
      <c r="QQH7" s="69"/>
      <c r="QQI7" s="69"/>
      <c r="QQJ7" s="69"/>
      <c r="QQK7" s="69"/>
      <c r="QQL7" s="69"/>
      <c r="QQM7" s="69"/>
      <c r="QQN7" s="69"/>
      <c r="QQO7" s="69"/>
      <c r="QQP7" s="69"/>
      <c r="QQQ7" s="69"/>
      <c r="QQR7" s="69"/>
      <c r="QQS7" s="69"/>
      <c r="QQT7" s="69"/>
      <c r="QQU7" s="69"/>
      <c r="QQV7" s="69"/>
      <c r="QQW7" s="69"/>
      <c r="QQX7" s="69"/>
      <c r="QQY7" s="69"/>
      <c r="QQZ7" s="69"/>
      <c r="QRA7" s="69"/>
      <c r="QRB7" s="69"/>
      <c r="QRC7" s="69"/>
      <c r="QRD7" s="69"/>
      <c r="QRE7" s="69"/>
      <c r="QRF7" s="69"/>
      <c r="QRG7" s="69"/>
      <c r="QRH7" s="69"/>
      <c r="QRI7" s="69"/>
      <c r="QRJ7" s="69"/>
      <c r="QRK7" s="69"/>
      <c r="QRL7" s="69"/>
      <c r="QRM7" s="69"/>
      <c r="QRN7" s="69"/>
      <c r="QRO7" s="69"/>
      <c r="QRP7" s="69"/>
      <c r="QRQ7" s="69"/>
      <c r="QRR7" s="69"/>
      <c r="QRS7" s="69"/>
      <c r="QRT7" s="69"/>
      <c r="QRU7" s="69"/>
      <c r="QRV7" s="69"/>
      <c r="QRW7" s="69"/>
      <c r="QRX7" s="69"/>
      <c r="QRY7" s="69"/>
      <c r="QRZ7" s="69"/>
      <c r="QSA7" s="69"/>
      <c r="QSB7" s="69"/>
      <c r="QSC7" s="69"/>
      <c r="QSD7" s="69"/>
      <c r="QSE7" s="69"/>
      <c r="QSF7" s="69"/>
      <c r="QSG7" s="69"/>
      <c r="QSH7" s="69"/>
      <c r="QSI7" s="69"/>
      <c r="QSJ7" s="69"/>
      <c r="QSK7" s="69"/>
      <c r="QSL7" s="69"/>
      <c r="QSM7" s="69"/>
      <c r="QSN7" s="69"/>
      <c r="QSO7" s="69"/>
      <c r="QSP7" s="69"/>
      <c r="QSQ7" s="69"/>
      <c r="QSR7" s="69"/>
      <c r="QSS7" s="69"/>
      <c r="QST7" s="69"/>
      <c r="QSU7" s="69"/>
      <c r="QSV7" s="69"/>
      <c r="QSW7" s="69"/>
      <c r="QSX7" s="69"/>
      <c r="QSY7" s="69"/>
      <c r="QSZ7" s="69"/>
      <c r="QTA7" s="69"/>
      <c r="QTB7" s="69"/>
      <c r="QTC7" s="69"/>
      <c r="QTD7" s="69"/>
      <c r="QTE7" s="69"/>
      <c r="QTF7" s="69"/>
      <c r="QTG7" s="69"/>
      <c r="QTH7" s="69"/>
      <c r="QTI7" s="69"/>
      <c r="QTJ7" s="69"/>
      <c r="QTK7" s="69"/>
      <c r="QTL7" s="69"/>
      <c r="QTM7" s="69"/>
      <c r="QTN7" s="69"/>
      <c r="QTO7" s="69"/>
      <c r="QTP7" s="69"/>
      <c r="QTQ7" s="69"/>
      <c r="QTR7" s="69"/>
      <c r="QTS7" s="69"/>
      <c r="QTT7" s="69"/>
      <c r="QTU7" s="69"/>
      <c r="QTV7" s="69"/>
      <c r="QTW7" s="69"/>
      <c r="QTX7" s="69"/>
      <c r="QTY7" s="69"/>
      <c r="QTZ7" s="69"/>
      <c r="QUA7" s="69"/>
      <c r="QUB7" s="69"/>
      <c r="QUC7" s="69"/>
      <c r="QUD7" s="69"/>
      <c r="QUE7" s="69"/>
      <c r="QUF7" s="69"/>
      <c r="QUG7" s="69"/>
      <c r="QUH7" s="69"/>
      <c r="QUI7" s="69"/>
      <c r="QUJ7" s="69"/>
      <c r="QUK7" s="69"/>
      <c r="QUL7" s="69"/>
      <c r="QUM7" s="69"/>
      <c r="QUN7" s="69"/>
      <c r="QUO7" s="69"/>
      <c r="QUP7" s="69"/>
      <c r="QUQ7" s="69"/>
      <c r="QUR7" s="69"/>
      <c r="QUS7" s="69"/>
      <c r="QUT7" s="69"/>
      <c r="QUU7" s="69"/>
      <c r="QUV7" s="69"/>
      <c r="QUW7" s="69"/>
      <c r="QUX7" s="69"/>
      <c r="QUY7" s="69"/>
      <c r="QUZ7" s="69"/>
      <c r="QVA7" s="69"/>
      <c r="QVB7" s="69"/>
      <c r="QVC7" s="69"/>
      <c r="QVD7" s="69"/>
      <c r="QVE7" s="69"/>
      <c r="QVF7" s="69"/>
      <c r="QVG7" s="69"/>
      <c r="QVH7" s="69"/>
      <c r="QVI7" s="69"/>
      <c r="QVJ7" s="69"/>
      <c r="QVK7" s="69"/>
      <c r="QVL7" s="69"/>
      <c r="QVM7" s="69"/>
      <c r="QVN7" s="69"/>
      <c r="QVO7" s="69"/>
      <c r="QVP7" s="69"/>
      <c r="QVQ7" s="69"/>
      <c r="QVR7" s="69"/>
      <c r="QVS7" s="69"/>
      <c r="QVT7" s="69"/>
      <c r="QVU7" s="69"/>
      <c r="QVV7" s="69"/>
      <c r="QVW7" s="69"/>
      <c r="QVX7" s="69"/>
      <c r="QVY7" s="69"/>
      <c r="QVZ7" s="69"/>
      <c r="QWA7" s="69"/>
      <c r="QWB7" s="69"/>
      <c r="QWC7" s="69"/>
      <c r="QWD7" s="69"/>
      <c r="QWE7" s="69"/>
      <c r="QWF7" s="69"/>
      <c r="QWG7" s="69"/>
      <c r="QWH7" s="69"/>
      <c r="QWI7" s="69"/>
      <c r="QWJ7" s="69"/>
      <c r="QWK7" s="69"/>
      <c r="QWL7" s="69"/>
      <c r="QWM7" s="69"/>
      <c r="QWN7" s="69"/>
      <c r="QWO7" s="69"/>
      <c r="QWP7" s="69"/>
      <c r="QWQ7" s="69"/>
      <c r="QWR7" s="69"/>
      <c r="QWS7" s="69"/>
      <c r="QWT7" s="69"/>
      <c r="QWU7" s="69"/>
      <c r="QWV7" s="69"/>
      <c r="QWW7" s="69"/>
      <c r="QWX7" s="69"/>
      <c r="QWY7" s="69"/>
      <c r="QWZ7" s="69"/>
      <c r="QXA7" s="69"/>
      <c r="QXB7" s="69"/>
      <c r="QXC7" s="69"/>
      <c r="QXD7" s="69"/>
      <c r="QXE7" s="69"/>
      <c r="QXF7" s="69"/>
      <c r="QXG7" s="69"/>
      <c r="QXH7" s="69"/>
      <c r="QXI7" s="69"/>
      <c r="QXJ7" s="69"/>
      <c r="QXK7" s="69"/>
      <c r="QXL7" s="69"/>
      <c r="QXM7" s="69"/>
      <c r="QXN7" s="69"/>
      <c r="QXO7" s="69"/>
      <c r="QXP7" s="69"/>
      <c r="QXQ7" s="69"/>
      <c r="QXR7" s="69"/>
      <c r="QXS7" s="69"/>
      <c r="QXT7" s="69"/>
      <c r="QXU7" s="69"/>
      <c r="QXV7" s="69"/>
      <c r="QXW7" s="69"/>
      <c r="QXX7" s="69"/>
      <c r="QXY7" s="69"/>
      <c r="QXZ7" s="69"/>
      <c r="QYA7" s="69"/>
      <c r="QYB7" s="69"/>
      <c r="QYC7" s="69"/>
      <c r="QYD7" s="69"/>
      <c r="QYE7" s="69"/>
      <c r="QYF7" s="69"/>
      <c r="QYG7" s="69"/>
      <c r="QYH7" s="69"/>
      <c r="QYI7" s="69"/>
      <c r="QYJ7" s="69"/>
      <c r="QYK7" s="69"/>
      <c r="QYL7" s="69"/>
      <c r="QYM7" s="69"/>
      <c r="QYN7" s="69"/>
      <c r="QYO7" s="69"/>
      <c r="QYP7" s="69"/>
      <c r="QYQ7" s="69"/>
      <c r="QYR7" s="69"/>
      <c r="QYS7" s="69"/>
      <c r="QYT7" s="69"/>
      <c r="QYU7" s="69"/>
      <c r="QYV7" s="69"/>
      <c r="QYW7" s="69"/>
      <c r="QYX7" s="69"/>
      <c r="QYY7" s="69"/>
      <c r="QYZ7" s="69"/>
      <c r="QZA7" s="69"/>
      <c r="QZB7" s="69"/>
      <c r="QZC7" s="69"/>
      <c r="QZD7" s="69"/>
      <c r="QZE7" s="69"/>
      <c r="QZF7" s="69"/>
      <c r="QZG7" s="69"/>
      <c r="QZH7" s="69"/>
      <c r="QZI7" s="69"/>
      <c r="QZJ7" s="69"/>
      <c r="QZK7" s="69"/>
      <c r="QZL7" s="69"/>
      <c r="QZM7" s="69"/>
      <c r="QZN7" s="69"/>
      <c r="QZO7" s="69"/>
      <c r="QZP7" s="69"/>
      <c r="QZQ7" s="69"/>
      <c r="QZR7" s="69"/>
      <c r="QZS7" s="69"/>
      <c r="QZT7" s="69"/>
      <c r="QZU7" s="69"/>
      <c r="QZV7" s="69"/>
      <c r="QZW7" s="69"/>
      <c r="QZX7" s="69"/>
      <c r="QZY7" s="69"/>
      <c r="QZZ7" s="69"/>
      <c r="RAA7" s="69"/>
      <c r="RAB7" s="69"/>
      <c r="RAC7" s="69"/>
      <c r="RAD7" s="69"/>
      <c r="RAE7" s="69"/>
      <c r="RAF7" s="69"/>
      <c r="RAG7" s="69"/>
      <c r="RAH7" s="69"/>
      <c r="RAI7" s="69"/>
      <c r="RAJ7" s="69"/>
      <c r="RAK7" s="69"/>
      <c r="RAL7" s="69"/>
      <c r="RAM7" s="69"/>
      <c r="RAN7" s="69"/>
      <c r="RAO7" s="69"/>
      <c r="RAP7" s="69"/>
      <c r="RAQ7" s="69"/>
      <c r="RAR7" s="69"/>
      <c r="RAS7" s="69"/>
      <c r="RAT7" s="69"/>
      <c r="RAU7" s="69"/>
      <c r="RAV7" s="69"/>
      <c r="RAW7" s="69"/>
      <c r="RAX7" s="69"/>
      <c r="RAY7" s="69"/>
      <c r="RAZ7" s="69"/>
      <c r="RBA7" s="69"/>
      <c r="RBB7" s="69"/>
      <c r="RBC7" s="69"/>
      <c r="RBD7" s="69"/>
      <c r="RBE7" s="69"/>
      <c r="RBF7" s="69"/>
      <c r="RBG7" s="69"/>
      <c r="RBH7" s="69"/>
      <c r="RBI7" s="69"/>
      <c r="RBJ7" s="69"/>
      <c r="RBK7" s="69"/>
      <c r="RBL7" s="69"/>
      <c r="RBM7" s="69"/>
      <c r="RBN7" s="69"/>
      <c r="RBO7" s="69"/>
      <c r="RBP7" s="69"/>
      <c r="RBQ7" s="69"/>
      <c r="RBR7" s="69"/>
      <c r="RBS7" s="69"/>
      <c r="RBT7" s="69"/>
      <c r="RBU7" s="69"/>
      <c r="RBV7" s="69"/>
      <c r="RBW7" s="69"/>
      <c r="RBX7" s="69"/>
      <c r="RBY7" s="69"/>
      <c r="RBZ7" s="69"/>
      <c r="RCA7" s="69"/>
      <c r="RCB7" s="69"/>
      <c r="RCC7" s="69"/>
      <c r="RCD7" s="69"/>
      <c r="RCE7" s="69"/>
      <c r="RCF7" s="69"/>
      <c r="RCG7" s="69"/>
      <c r="RCH7" s="69"/>
      <c r="RCI7" s="69"/>
      <c r="RCJ7" s="69"/>
      <c r="RCK7" s="69"/>
      <c r="RCL7" s="69"/>
      <c r="RCM7" s="69"/>
      <c r="RCN7" s="69"/>
      <c r="RCO7" s="69"/>
      <c r="RCP7" s="69"/>
      <c r="RCQ7" s="69"/>
      <c r="RCR7" s="69"/>
      <c r="RCS7" s="69"/>
      <c r="RCT7" s="69"/>
      <c r="RCU7" s="69"/>
      <c r="RCV7" s="69"/>
      <c r="RCW7" s="69"/>
      <c r="RCX7" s="69"/>
      <c r="RCY7" s="69"/>
      <c r="RCZ7" s="69"/>
      <c r="RDA7" s="69"/>
      <c r="RDB7" s="69"/>
      <c r="RDC7" s="69"/>
      <c r="RDD7" s="69"/>
      <c r="RDE7" s="69"/>
      <c r="RDF7" s="69"/>
      <c r="RDG7" s="69"/>
      <c r="RDH7" s="69"/>
      <c r="RDI7" s="69"/>
      <c r="RDJ7" s="69"/>
      <c r="RDK7" s="69"/>
      <c r="RDL7" s="69"/>
      <c r="RDM7" s="69"/>
      <c r="RDN7" s="69"/>
      <c r="RDO7" s="69"/>
      <c r="RDP7" s="69"/>
      <c r="RDQ7" s="69"/>
      <c r="RDR7" s="69"/>
      <c r="RDS7" s="69"/>
      <c r="RDT7" s="69"/>
      <c r="RDU7" s="69"/>
      <c r="RDV7" s="69"/>
      <c r="RDW7" s="69"/>
      <c r="RDX7" s="69"/>
      <c r="RDY7" s="69"/>
      <c r="RDZ7" s="69"/>
      <c r="REA7" s="69"/>
      <c r="REB7" s="69"/>
      <c r="REC7" s="69"/>
      <c r="RED7" s="69"/>
      <c r="REE7" s="69"/>
      <c r="REF7" s="69"/>
      <c r="REG7" s="69"/>
      <c r="REH7" s="69"/>
      <c r="REI7" s="69"/>
      <c r="REJ7" s="69"/>
      <c r="REK7" s="69"/>
      <c r="REL7" s="69"/>
      <c r="REM7" s="69"/>
      <c r="REN7" s="69"/>
      <c r="REO7" s="69"/>
      <c r="REP7" s="69"/>
      <c r="REQ7" s="69"/>
      <c r="RER7" s="69"/>
      <c r="RES7" s="69"/>
      <c r="RET7" s="69"/>
      <c r="REU7" s="69"/>
      <c r="REV7" s="69"/>
      <c r="REW7" s="69"/>
      <c r="REX7" s="69"/>
      <c r="REY7" s="69"/>
      <c r="REZ7" s="69"/>
      <c r="RFA7" s="69"/>
      <c r="RFB7" s="69"/>
      <c r="RFC7" s="69"/>
      <c r="RFD7" s="69"/>
      <c r="RFE7" s="69"/>
      <c r="RFF7" s="69"/>
      <c r="RFG7" s="69"/>
      <c r="RFH7" s="69"/>
      <c r="RFI7" s="69"/>
      <c r="RFJ7" s="69"/>
      <c r="RFK7" s="69"/>
      <c r="RFL7" s="69"/>
      <c r="RFM7" s="69"/>
      <c r="RFN7" s="69"/>
      <c r="RFO7" s="69"/>
      <c r="RFP7" s="69"/>
      <c r="RFQ7" s="69"/>
      <c r="RFR7" s="69"/>
      <c r="RFS7" s="69"/>
      <c r="RFT7" s="69"/>
      <c r="RFU7" s="69"/>
      <c r="RFV7" s="69"/>
      <c r="RFW7" s="69"/>
      <c r="RFX7" s="69"/>
      <c r="RFY7" s="69"/>
      <c r="RFZ7" s="69"/>
      <c r="RGA7" s="69"/>
      <c r="RGB7" s="69"/>
      <c r="RGC7" s="69"/>
      <c r="RGD7" s="69"/>
      <c r="RGE7" s="69"/>
      <c r="RGF7" s="69"/>
      <c r="RGG7" s="69"/>
      <c r="RGH7" s="69"/>
      <c r="RGI7" s="69"/>
      <c r="RGJ7" s="69"/>
      <c r="RGK7" s="69"/>
      <c r="RGL7" s="69"/>
      <c r="RGM7" s="69"/>
      <c r="RGN7" s="69"/>
      <c r="RGO7" s="69"/>
      <c r="RGP7" s="69"/>
      <c r="RGQ7" s="69"/>
      <c r="RGR7" s="69"/>
      <c r="RGS7" s="69"/>
      <c r="RGT7" s="69"/>
      <c r="RGU7" s="69"/>
      <c r="RGV7" s="69"/>
      <c r="RGW7" s="69"/>
      <c r="RGX7" s="69"/>
      <c r="RGY7" s="69"/>
      <c r="RGZ7" s="69"/>
      <c r="RHA7" s="69"/>
      <c r="RHB7" s="69"/>
      <c r="RHC7" s="69"/>
      <c r="RHD7" s="69"/>
      <c r="RHE7" s="69"/>
      <c r="RHF7" s="69"/>
      <c r="RHG7" s="69"/>
      <c r="RHH7" s="69"/>
      <c r="RHI7" s="69"/>
      <c r="RHJ7" s="69"/>
      <c r="RHK7" s="69"/>
      <c r="RHL7" s="69"/>
      <c r="RHM7" s="69"/>
      <c r="RHN7" s="69"/>
      <c r="RHO7" s="69"/>
      <c r="RHP7" s="69"/>
      <c r="RHQ7" s="69"/>
      <c r="RHR7" s="69"/>
      <c r="RHS7" s="69"/>
      <c r="RHT7" s="69"/>
      <c r="RHU7" s="69"/>
      <c r="RHV7" s="69"/>
      <c r="RHW7" s="69"/>
      <c r="RHX7" s="69"/>
      <c r="RHY7" s="69"/>
      <c r="RHZ7" s="69"/>
      <c r="RIA7" s="69"/>
      <c r="RIB7" s="69"/>
      <c r="RIC7" s="69"/>
      <c r="RID7" s="69"/>
      <c r="RIE7" s="69"/>
      <c r="RIF7" s="69"/>
      <c r="RIG7" s="69"/>
      <c r="RIH7" s="69"/>
      <c r="RII7" s="69"/>
      <c r="RIJ7" s="69"/>
      <c r="RIK7" s="69"/>
      <c r="RIL7" s="69"/>
      <c r="RIM7" s="69"/>
      <c r="RIN7" s="69"/>
      <c r="RIO7" s="69"/>
      <c r="RIP7" s="69"/>
      <c r="RIQ7" s="69"/>
      <c r="RIR7" s="69"/>
      <c r="RIS7" s="69"/>
      <c r="RIT7" s="69"/>
      <c r="RIU7" s="69"/>
      <c r="RIV7" s="69"/>
      <c r="RIW7" s="69"/>
      <c r="RIX7" s="69"/>
      <c r="RIY7" s="69"/>
      <c r="RIZ7" s="69"/>
      <c r="RJA7" s="69"/>
      <c r="RJB7" s="69"/>
      <c r="RJC7" s="69"/>
      <c r="RJD7" s="69"/>
      <c r="RJE7" s="69"/>
      <c r="RJF7" s="69"/>
      <c r="RJG7" s="69"/>
      <c r="RJH7" s="69"/>
      <c r="RJI7" s="69"/>
      <c r="RJJ7" s="69"/>
      <c r="RJK7" s="69"/>
      <c r="RJL7" s="69"/>
      <c r="RJM7" s="69"/>
      <c r="RJN7" s="69"/>
      <c r="RJO7" s="69"/>
      <c r="RJP7" s="69"/>
      <c r="RJQ7" s="69"/>
      <c r="RJR7" s="69"/>
      <c r="RJS7" s="69"/>
      <c r="RJT7" s="69"/>
      <c r="RJU7" s="69"/>
      <c r="RJV7" s="69"/>
      <c r="RJW7" s="69"/>
      <c r="RJX7" s="69"/>
      <c r="RJY7" s="69"/>
      <c r="RJZ7" s="69"/>
      <c r="RKA7" s="69"/>
      <c r="RKB7" s="69"/>
      <c r="RKC7" s="69"/>
      <c r="RKD7" s="69"/>
      <c r="RKE7" s="69"/>
      <c r="RKF7" s="69"/>
      <c r="RKG7" s="69"/>
      <c r="RKH7" s="69"/>
      <c r="RKI7" s="69"/>
      <c r="RKJ7" s="69"/>
      <c r="RKK7" s="69"/>
      <c r="RKL7" s="69"/>
      <c r="RKM7" s="69"/>
      <c r="RKN7" s="69"/>
      <c r="RKO7" s="69"/>
      <c r="RKP7" s="69"/>
      <c r="RKQ7" s="69"/>
      <c r="RKR7" s="69"/>
      <c r="RKS7" s="69"/>
      <c r="RKT7" s="69"/>
      <c r="RKU7" s="69"/>
      <c r="RKV7" s="69"/>
      <c r="RKW7" s="69"/>
      <c r="RKX7" s="69"/>
      <c r="RKY7" s="69"/>
      <c r="RKZ7" s="69"/>
      <c r="RLA7" s="69"/>
      <c r="RLB7" s="69"/>
      <c r="RLC7" s="69"/>
      <c r="RLD7" s="69"/>
      <c r="RLE7" s="69"/>
      <c r="RLF7" s="69"/>
      <c r="RLG7" s="69"/>
      <c r="RLH7" s="69"/>
      <c r="RLI7" s="69"/>
      <c r="RLJ7" s="69"/>
      <c r="RLK7" s="69"/>
      <c r="RLL7" s="69"/>
      <c r="RLM7" s="69"/>
      <c r="RLN7" s="69"/>
      <c r="RLO7" s="69"/>
      <c r="RLP7" s="69"/>
      <c r="RLQ7" s="69"/>
      <c r="RLR7" s="69"/>
      <c r="RLS7" s="69"/>
      <c r="RLT7" s="69"/>
      <c r="RLU7" s="69"/>
      <c r="RLV7" s="69"/>
      <c r="RLW7" s="69"/>
      <c r="RLX7" s="69"/>
      <c r="RLY7" s="69"/>
      <c r="RLZ7" s="69"/>
      <c r="RMA7" s="69"/>
      <c r="RMB7" s="69"/>
      <c r="RMC7" s="69"/>
      <c r="RMD7" s="69"/>
      <c r="RME7" s="69"/>
      <c r="RMF7" s="69"/>
      <c r="RMG7" s="69"/>
      <c r="RMH7" s="69"/>
      <c r="RMI7" s="69"/>
      <c r="RMJ7" s="69"/>
      <c r="RMK7" s="69"/>
      <c r="RML7" s="69"/>
      <c r="RMM7" s="69"/>
      <c r="RMN7" s="69"/>
      <c r="RMO7" s="69"/>
      <c r="RMP7" s="69"/>
      <c r="RMQ7" s="69"/>
      <c r="RMR7" s="69"/>
      <c r="RMS7" s="69"/>
      <c r="RMT7" s="69"/>
      <c r="RMU7" s="69"/>
      <c r="RMV7" s="69"/>
      <c r="RMW7" s="69"/>
      <c r="RMX7" s="69"/>
      <c r="RMY7" s="69"/>
      <c r="RMZ7" s="69"/>
      <c r="RNA7" s="69"/>
      <c r="RNB7" s="69"/>
      <c r="RNC7" s="69"/>
      <c r="RND7" s="69"/>
      <c r="RNE7" s="69"/>
      <c r="RNF7" s="69"/>
      <c r="RNG7" s="69"/>
      <c r="RNH7" s="69"/>
      <c r="RNI7" s="69"/>
      <c r="RNJ7" s="69"/>
      <c r="RNK7" s="69"/>
      <c r="RNL7" s="69"/>
      <c r="RNM7" s="69"/>
      <c r="RNN7" s="69"/>
      <c r="RNO7" s="69"/>
      <c r="RNP7" s="69"/>
      <c r="RNQ7" s="69"/>
      <c r="RNR7" s="69"/>
      <c r="RNS7" s="69"/>
      <c r="RNT7" s="69"/>
      <c r="RNU7" s="69"/>
      <c r="RNV7" s="69"/>
      <c r="RNW7" s="69"/>
      <c r="RNX7" s="69"/>
      <c r="RNY7" s="69"/>
      <c r="RNZ7" s="69"/>
      <c r="ROA7" s="69"/>
      <c r="ROB7" s="69"/>
      <c r="ROC7" s="69"/>
      <c r="ROD7" s="69"/>
      <c r="ROE7" s="69"/>
      <c r="ROF7" s="69"/>
      <c r="ROG7" s="69"/>
      <c r="ROH7" s="69"/>
      <c r="ROI7" s="69"/>
      <c r="ROJ7" s="69"/>
      <c r="ROK7" s="69"/>
      <c r="ROL7" s="69"/>
      <c r="ROM7" s="69"/>
      <c r="RON7" s="69"/>
      <c r="ROO7" s="69"/>
      <c r="ROP7" s="69"/>
      <c r="ROQ7" s="69"/>
      <c r="ROR7" s="69"/>
      <c r="ROS7" s="69"/>
      <c r="ROT7" s="69"/>
      <c r="ROU7" s="69"/>
      <c r="ROV7" s="69"/>
      <c r="ROW7" s="69"/>
      <c r="ROX7" s="69"/>
      <c r="ROY7" s="69"/>
      <c r="ROZ7" s="69"/>
      <c r="RPA7" s="69"/>
      <c r="RPB7" s="69"/>
      <c r="RPC7" s="69"/>
      <c r="RPD7" s="69"/>
      <c r="RPE7" s="69"/>
      <c r="RPF7" s="69"/>
      <c r="RPG7" s="69"/>
      <c r="RPH7" s="69"/>
      <c r="RPI7" s="69"/>
      <c r="RPJ7" s="69"/>
      <c r="RPK7" s="69"/>
      <c r="RPL7" s="69"/>
      <c r="RPM7" s="69"/>
      <c r="RPN7" s="69"/>
      <c r="RPO7" s="69"/>
      <c r="RPP7" s="69"/>
      <c r="RPQ7" s="69"/>
      <c r="RPR7" s="69"/>
      <c r="RPS7" s="69"/>
      <c r="RPT7" s="69"/>
      <c r="RPU7" s="69"/>
      <c r="RPV7" s="69"/>
      <c r="RPW7" s="69"/>
      <c r="RPX7" s="69"/>
      <c r="RPY7" s="69"/>
      <c r="RPZ7" s="69"/>
      <c r="RQA7" s="69"/>
      <c r="RQB7" s="69"/>
      <c r="RQC7" s="69"/>
      <c r="RQD7" s="69"/>
      <c r="RQE7" s="69"/>
      <c r="RQF7" s="69"/>
      <c r="RQG7" s="69"/>
      <c r="RQH7" s="69"/>
      <c r="RQI7" s="69"/>
      <c r="RQJ7" s="69"/>
      <c r="RQK7" s="69"/>
      <c r="RQL7" s="69"/>
      <c r="RQM7" s="69"/>
      <c r="RQN7" s="69"/>
      <c r="RQO7" s="69"/>
      <c r="RQP7" s="69"/>
      <c r="RQQ7" s="69"/>
      <c r="RQR7" s="69"/>
      <c r="RQS7" s="69"/>
      <c r="RQT7" s="69"/>
      <c r="RQU7" s="69"/>
      <c r="RQV7" s="69"/>
      <c r="RQW7" s="69"/>
      <c r="RQX7" s="69"/>
      <c r="RQY7" s="69"/>
      <c r="RQZ7" s="69"/>
      <c r="RRA7" s="69"/>
      <c r="RRB7" s="69"/>
      <c r="RRC7" s="69"/>
      <c r="RRD7" s="69"/>
      <c r="RRE7" s="69"/>
      <c r="RRF7" s="69"/>
      <c r="RRG7" s="69"/>
      <c r="RRH7" s="69"/>
      <c r="RRI7" s="69"/>
      <c r="RRJ7" s="69"/>
      <c r="RRK7" s="69"/>
      <c r="RRL7" s="69"/>
      <c r="RRM7" s="69"/>
      <c r="RRN7" s="69"/>
      <c r="RRO7" s="69"/>
      <c r="RRP7" s="69"/>
      <c r="RRQ7" s="69"/>
      <c r="RRR7" s="69"/>
      <c r="RRS7" s="69"/>
      <c r="RRT7" s="69"/>
      <c r="RRU7" s="69"/>
      <c r="RRV7" s="69"/>
      <c r="RRW7" s="69"/>
      <c r="RRX7" s="69"/>
      <c r="RRY7" s="69"/>
      <c r="RRZ7" s="69"/>
      <c r="RSA7" s="69"/>
      <c r="RSB7" s="69"/>
      <c r="RSC7" s="69"/>
      <c r="RSD7" s="69"/>
      <c r="RSE7" s="69"/>
      <c r="RSF7" s="69"/>
      <c r="RSG7" s="69"/>
      <c r="RSH7" s="69"/>
      <c r="RSI7" s="69"/>
      <c r="RSJ7" s="69"/>
      <c r="RSK7" s="69"/>
      <c r="RSL7" s="69"/>
      <c r="RSM7" s="69"/>
      <c r="RSN7" s="69"/>
      <c r="RSO7" s="69"/>
      <c r="RSP7" s="69"/>
      <c r="RSQ7" s="69"/>
      <c r="RSR7" s="69"/>
      <c r="RSS7" s="69"/>
      <c r="RST7" s="69"/>
      <c r="RSU7" s="69"/>
      <c r="RSV7" s="69"/>
      <c r="RSW7" s="69"/>
      <c r="RSX7" s="69"/>
      <c r="RSY7" s="69"/>
      <c r="RSZ7" s="69"/>
      <c r="RTA7" s="69"/>
      <c r="RTB7" s="69"/>
      <c r="RTC7" s="69"/>
      <c r="RTD7" s="69"/>
      <c r="RTE7" s="69"/>
      <c r="RTF7" s="69"/>
      <c r="RTG7" s="69"/>
      <c r="RTH7" s="69"/>
      <c r="RTI7" s="69"/>
      <c r="RTJ7" s="69"/>
      <c r="RTK7" s="69"/>
      <c r="RTL7" s="69"/>
      <c r="RTM7" s="69"/>
      <c r="RTN7" s="69"/>
      <c r="RTO7" s="69"/>
      <c r="RTP7" s="69"/>
      <c r="RTQ7" s="69"/>
      <c r="RTR7" s="69"/>
      <c r="RTS7" s="69"/>
      <c r="RTT7" s="69"/>
      <c r="RTU7" s="69"/>
      <c r="RTV7" s="69"/>
      <c r="RTW7" s="69"/>
      <c r="RTX7" s="69"/>
      <c r="RTY7" s="69"/>
      <c r="RTZ7" s="69"/>
      <c r="RUA7" s="69"/>
      <c r="RUB7" s="69"/>
      <c r="RUC7" s="69"/>
      <c r="RUD7" s="69"/>
      <c r="RUE7" s="69"/>
      <c r="RUF7" s="69"/>
      <c r="RUG7" s="69"/>
      <c r="RUH7" s="69"/>
      <c r="RUI7" s="69"/>
      <c r="RUJ7" s="69"/>
      <c r="RUK7" s="69"/>
      <c r="RUL7" s="69"/>
      <c r="RUM7" s="69"/>
      <c r="RUN7" s="69"/>
      <c r="RUO7" s="69"/>
      <c r="RUP7" s="69"/>
      <c r="RUQ7" s="69"/>
      <c r="RUR7" s="69"/>
      <c r="RUS7" s="69"/>
      <c r="RUT7" s="69"/>
      <c r="RUU7" s="69"/>
      <c r="RUV7" s="69"/>
      <c r="RUW7" s="69"/>
      <c r="RUX7" s="69"/>
      <c r="RUY7" s="69"/>
      <c r="RUZ7" s="69"/>
      <c r="RVA7" s="69"/>
      <c r="RVB7" s="69"/>
      <c r="RVC7" s="69"/>
      <c r="RVD7" s="69"/>
      <c r="RVE7" s="69"/>
      <c r="RVF7" s="69"/>
      <c r="RVG7" s="69"/>
      <c r="RVH7" s="69"/>
      <c r="RVI7" s="69"/>
      <c r="RVJ7" s="69"/>
      <c r="RVK7" s="69"/>
      <c r="RVL7" s="69"/>
      <c r="RVM7" s="69"/>
      <c r="RVN7" s="69"/>
      <c r="RVO7" s="69"/>
      <c r="RVP7" s="69"/>
      <c r="RVQ7" s="69"/>
      <c r="RVR7" s="69"/>
      <c r="RVS7" s="69"/>
      <c r="RVT7" s="69"/>
      <c r="RVU7" s="69"/>
      <c r="RVV7" s="69"/>
      <c r="RVW7" s="69"/>
      <c r="RVX7" s="69"/>
      <c r="RVY7" s="69"/>
      <c r="RVZ7" s="69"/>
      <c r="RWA7" s="69"/>
      <c r="RWB7" s="69"/>
      <c r="RWC7" s="69"/>
      <c r="RWD7" s="69"/>
      <c r="RWE7" s="69"/>
      <c r="RWF7" s="69"/>
      <c r="RWG7" s="69"/>
      <c r="RWH7" s="69"/>
      <c r="RWI7" s="69"/>
      <c r="RWJ7" s="69"/>
      <c r="RWK7" s="69"/>
      <c r="RWL7" s="69"/>
      <c r="RWM7" s="69"/>
      <c r="RWN7" s="69"/>
      <c r="RWO7" s="69"/>
      <c r="RWP7" s="69"/>
      <c r="RWQ7" s="69"/>
      <c r="RWR7" s="69"/>
      <c r="RWS7" s="69"/>
      <c r="RWT7" s="69"/>
      <c r="RWU7" s="69"/>
      <c r="RWV7" s="69"/>
      <c r="RWW7" s="69"/>
      <c r="RWX7" s="69"/>
      <c r="RWY7" s="69"/>
      <c r="RWZ7" s="69"/>
      <c r="RXA7" s="69"/>
      <c r="RXB7" s="69"/>
      <c r="RXC7" s="69"/>
      <c r="RXD7" s="69"/>
      <c r="RXE7" s="69"/>
      <c r="RXF7" s="69"/>
      <c r="RXG7" s="69"/>
      <c r="RXH7" s="69"/>
      <c r="RXI7" s="69"/>
      <c r="RXJ7" s="69"/>
      <c r="RXK7" s="69"/>
      <c r="RXL7" s="69"/>
      <c r="RXM7" s="69"/>
      <c r="RXN7" s="69"/>
      <c r="RXO7" s="69"/>
      <c r="RXP7" s="69"/>
      <c r="RXQ7" s="69"/>
      <c r="RXR7" s="69"/>
      <c r="RXS7" s="69"/>
      <c r="RXT7" s="69"/>
      <c r="RXU7" s="69"/>
      <c r="RXV7" s="69"/>
      <c r="RXW7" s="69"/>
      <c r="RXX7" s="69"/>
      <c r="RXY7" s="69"/>
      <c r="RXZ7" s="69"/>
      <c r="RYA7" s="69"/>
      <c r="RYB7" s="69"/>
      <c r="RYC7" s="69"/>
      <c r="RYD7" s="69"/>
      <c r="RYE7" s="69"/>
      <c r="RYF7" s="69"/>
      <c r="RYG7" s="69"/>
      <c r="RYH7" s="69"/>
      <c r="RYI7" s="69"/>
      <c r="RYJ7" s="69"/>
      <c r="RYK7" s="69"/>
      <c r="RYL7" s="69"/>
      <c r="RYM7" s="69"/>
      <c r="RYN7" s="69"/>
      <c r="RYO7" s="69"/>
      <c r="RYP7" s="69"/>
      <c r="RYQ7" s="69"/>
      <c r="RYR7" s="69"/>
      <c r="RYS7" s="69"/>
      <c r="RYT7" s="69"/>
      <c r="RYU7" s="69"/>
      <c r="RYV7" s="69"/>
      <c r="RYW7" s="69"/>
      <c r="RYX7" s="69"/>
      <c r="RYY7" s="69"/>
      <c r="RYZ7" s="69"/>
      <c r="RZA7" s="69"/>
      <c r="RZB7" s="69"/>
      <c r="RZC7" s="69"/>
      <c r="RZD7" s="69"/>
      <c r="RZE7" s="69"/>
      <c r="RZF7" s="69"/>
      <c r="RZG7" s="69"/>
      <c r="RZH7" s="69"/>
      <c r="RZI7" s="69"/>
      <c r="RZJ7" s="69"/>
      <c r="RZK7" s="69"/>
      <c r="RZL7" s="69"/>
      <c r="RZM7" s="69"/>
      <c r="RZN7" s="69"/>
      <c r="RZO7" s="69"/>
      <c r="RZP7" s="69"/>
      <c r="RZQ7" s="69"/>
      <c r="RZR7" s="69"/>
      <c r="RZS7" s="69"/>
      <c r="RZT7" s="69"/>
      <c r="RZU7" s="69"/>
      <c r="RZV7" s="69"/>
      <c r="RZW7" s="69"/>
      <c r="RZX7" s="69"/>
      <c r="RZY7" s="69"/>
      <c r="RZZ7" s="69"/>
      <c r="SAA7" s="69"/>
      <c r="SAB7" s="69"/>
      <c r="SAC7" s="69"/>
      <c r="SAD7" s="69"/>
      <c r="SAE7" s="69"/>
      <c r="SAF7" s="69"/>
      <c r="SAG7" s="69"/>
      <c r="SAH7" s="69"/>
      <c r="SAI7" s="69"/>
      <c r="SAJ7" s="69"/>
      <c r="SAK7" s="69"/>
      <c r="SAL7" s="69"/>
      <c r="SAM7" s="69"/>
      <c r="SAN7" s="69"/>
      <c r="SAO7" s="69"/>
      <c r="SAP7" s="69"/>
      <c r="SAQ7" s="69"/>
      <c r="SAR7" s="69"/>
      <c r="SAS7" s="69"/>
      <c r="SAT7" s="69"/>
      <c r="SAU7" s="69"/>
      <c r="SAV7" s="69"/>
      <c r="SAW7" s="69"/>
      <c r="SAX7" s="69"/>
      <c r="SAY7" s="69"/>
      <c r="SAZ7" s="69"/>
      <c r="SBA7" s="69"/>
      <c r="SBB7" s="69"/>
      <c r="SBC7" s="69"/>
      <c r="SBD7" s="69"/>
      <c r="SBE7" s="69"/>
      <c r="SBF7" s="69"/>
      <c r="SBG7" s="69"/>
      <c r="SBH7" s="69"/>
      <c r="SBI7" s="69"/>
      <c r="SBJ7" s="69"/>
      <c r="SBK7" s="69"/>
      <c r="SBL7" s="69"/>
      <c r="SBM7" s="69"/>
      <c r="SBN7" s="69"/>
      <c r="SBO7" s="69"/>
      <c r="SBP7" s="69"/>
      <c r="SBQ7" s="69"/>
      <c r="SBR7" s="69"/>
      <c r="SBS7" s="69"/>
      <c r="SBT7" s="69"/>
      <c r="SBU7" s="69"/>
      <c r="SBV7" s="69"/>
      <c r="SBW7" s="69"/>
      <c r="SBX7" s="69"/>
      <c r="SBY7" s="69"/>
      <c r="SBZ7" s="69"/>
      <c r="SCA7" s="69"/>
      <c r="SCB7" s="69"/>
      <c r="SCC7" s="69"/>
      <c r="SCD7" s="69"/>
      <c r="SCE7" s="69"/>
      <c r="SCF7" s="69"/>
      <c r="SCG7" s="69"/>
      <c r="SCH7" s="69"/>
      <c r="SCI7" s="69"/>
      <c r="SCJ7" s="69"/>
      <c r="SCK7" s="69"/>
      <c r="SCL7" s="69"/>
      <c r="SCM7" s="69"/>
      <c r="SCN7" s="69"/>
      <c r="SCO7" s="69"/>
      <c r="SCP7" s="69"/>
      <c r="SCQ7" s="69"/>
      <c r="SCR7" s="69"/>
      <c r="SCS7" s="69"/>
      <c r="SCT7" s="69"/>
      <c r="SCU7" s="69"/>
      <c r="SCV7" s="69"/>
      <c r="SCW7" s="69"/>
      <c r="SCX7" s="69"/>
      <c r="SCY7" s="69"/>
      <c r="SCZ7" s="69"/>
      <c r="SDA7" s="69"/>
      <c r="SDB7" s="69"/>
      <c r="SDC7" s="69"/>
      <c r="SDD7" s="69"/>
      <c r="SDE7" s="69"/>
      <c r="SDF7" s="69"/>
      <c r="SDG7" s="69"/>
      <c r="SDH7" s="69"/>
      <c r="SDI7" s="69"/>
      <c r="SDJ7" s="69"/>
      <c r="SDK7" s="69"/>
      <c r="SDL7" s="69"/>
      <c r="SDM7" s="69"/>
      <c r="SDN7" s="69"/>
      <c r="SDO7" s="69"/>
      <c r="SDP7" s="69"/>
      <c r="SDQ7" s="69"/>
      <c r="SDR7" s="69"/>
      <c r="SDS7" s="69"/>
      <c r="SDT7" s="69"/>
      <c r="SDU7" s="69"/>
      <c r="SDV7" s="69"/>
      <c r="SDW7" s="69"/>
      <c r="SDX7" s="69"/>
      <c r="SDY7" s="69"/>
      <c r="SDZ7" s="69"/>
      <c r="SEA7" s="69"/>
      <c r="SEB7" s="69"/>
      <c r="SEC7" s="69"/>
      <c r="SED7" s="69"/>
      <c r="SEE7" s="69"/>
      <c r="SEF7" s="69"/>
      <c r="SEG7" s="69"/>
      <c r="SEH7" s="69"/>
      <c r="SEI7" s="69"/>
      <c r="SEJ7" s="69"/>
      <c r="SEK7" s="69"/>
      <c r="SEL7" s="69"/>
      <c r="SEM7" s="69"/>
      <c r="SEN7" s="69"/>
      <c r="SEO7" s="69"/>
      <c r="SEP7" s="69"/>
      <c r="SEQ7" s="69"/>
      <c r="SER7" s="69"/>
      <c r="SES7" s="69"/>
      <c r="SET7" s="69"/>
      <c r="SEU7" s="69"/>
      <c r="SEV7" s="69"/>
      <c r="SEW7" s="69"/>
      <c r="SEX7" s="69"/>
      <c r="SEY7" s="69"/>
      <c r="SEZ7" s="69"/>
      <c r="SFA7" s="69"/>
      <c r="SFB7" s="69"/>
      <c r="SFC7" s="69"/>
      <c r="SFD7" s="69"/>
      <c r="SFE7" s="69"/>
      <c r="SFF7" s="69"/>
      <c r="SFG7" s="69"/>
      <c r="SFH7" s="69"/>
      <c r="SFI7" s="69"/>
      <c r="SFJ7" s="69"/>
      <c r="SFK7" s="69"/>
      <c r="SFL7" s="69"/>
      <c r="SFM7" s="69"/>
      <c r="SFN7" s="69"/>
      <c r="SFO7" s="69"/>
      <c r="SFP7" s="69"/>
      <c r="SFQ7" s="69"/>
      <c r="SFR7" s="69"/>
      <c r="SFS7" s="69"/>
      <c r="SFT7" s="69"/>
      <c r="SFU7" s="69"/>
      <c r="SFV7" s="69"/>
      <c r="SFW7" s="69"/>
      <c r="SFX7" s="69"/>
      <c r="SFY7" s="69"/>
      <c r="SFZ7" s="69"/>
      <c r="SGA7" s="69"/>
      <c r="SGB7" s="69"/>
      <c r="SGC7" s="69"/>
      <c r="SGD7" s="69"/>
      <c r="SGE7" s="69"/>
      <c r="SGF7" s="69"/>
      <c r="SGG7" s="69"/>
      <c r="SGH7" s="69"/>
      <c r="SGI7" s="69"/>
      <c r="SGJ7" s="69"/>
      <c r="SGK7" s="69"/>
      <c r="SGL7" s="69"/>
      <c r="SGM7" s="69"/>
      <c r="SGN7" s="69"/>
      <c r="SGO7" s="69"/>
      <c r="SGP7" s="69"/>
      <c r="SGQ7" s="69"/>
      <c r="SGR7" s="69"/>
      <c r="SGS7" s="69"/>
      <c r="SGT7" s="69"/>
      <c r="SGU7" s="69"/>
      <c r="SGV7" s="69"/>
      <c r="SGW7" s="69"/>
      <c r="SGX7" s="69"/>
      <c r="SGY7" s="69"/>
      <c r="SGZ7" s="69"/>
      <c r="SHA7" s="69"/>
      <c r="SHB7" s="69"/>
      <c r="SHC7" s="69"/>
      <c r="SHD7" s="69"/>
      <c r="SHE7" s="69"/>
      <c r="SHF7" s="69"/>
      <c r="SHG7" s="69"/>
      <c r="SHH7" s="69"/>
      <c r="SHI7" s="69"/>
      <c r="SHJ7" s="69"/>
      <c r="SHK7" s="69"/>
      <c r="SHL7" s="69"/>
      <c r="SHM7" s="69"/>
      <c r="SHN7" s="69"/>
      <c r="SHO7" s="69"/>
      <c r="SHP7" s="69"/>
      <c r="SHQ7" s="69"/>
      <c r="SHR7" s="69"/>
      <c r="SHS7" s="69"/>
      <c r="SHT7" s="69"/>
      <c r="SHU7" s="69"/>
      <c r="SHV7" s="69"/>
      <c r="SHW7" s="69"/>
      <c r="SHX7" s="69"/>
      <c r="SHY7" s="69"/>
      <c r="SHZ7" s="69"/>
      <c r="SIA7" s="69"/>
      <c r="SIB7" s="69"/>
      <c r="SIC7" s="69"/>
      <c r="SID7" s="69"/>
      <c r="SIE7" s="69"/>
      <c r="SIF7" s="69"/>
      <c r="SIG7" s="69"/>
      <c r="SIH7" s="69"/>
      <c r="SII7" s="69"/>
      <c r="SIJ7" s="69"/>
      <c r="SIK7" s="69"/>
      <c r="SIL7" s="69"/>
      <c r="SIM7" s="69"/>
      <c r="SIN7" s="69"/>
      <c r="SIO7" s="69"/>
      <c r="SIP7" s="69"/>
      <c r="SIQ7" s="69"/>
      <c r="SIR7" s="69"/>
      <c r="SIS7" s="69"/>
      <c r="SIT7" s="69"/>
      <c r="SIU7" s="69"/>
      <c r="SIV7" s="69"/>
      <c r="SIW7" s="69"/>
      <c r="SIX7" s="69"/>
      <c r="SIY7" s="69"/>
      <c r="SIZ7" s="69"/>
      <c r="SJA7" s="69"/>
      <c r="SJB7" s="69"/>
      <c r="SJC7" s="69"/>
      <c r="SJD7" s="69"/>
      <c r="SJE7" s="69"/>
      <c r="SJF7" s="69"/>
      <c r="SJG7" s="69"/>
      <c r="SJH7" s="69"/>
      <c r="SJI7" s="69"/>
      <c r="SJJ7" s="69"/>
      <c r="SJK7" s="69"/>
      <c r="SJL7" s="69"/>
      <c r="SJM7" s="69"/>
      <c r="SJN7" s="69"/>
      <c r="SJO7" s="69"/>
      <c r="SJP7" s="69"/>
      <c r="SJQ7" s="69"/>
      <c r="SJR7" s="69"/>
      <c r="SJS7" s="69"/>
      <c r="SJT7" s="69"/>
      <c r="SJU7" s="69"/>
      <c r="SJV7" s="69"/>
      <c r="SJW7" s="69"/>
      <c r="SJX7" s="69"/>
      <c r="SJY7" s="69"/>
      <c r="SJZ7" s="69"/>
      <c r="SKA7" s="69"/>
      <c r="SKB7" s="69"/>
      <c r="SKC7" s="69"/>
      <c r="SKD7" s="69"/>
      <c r="SKE7" s="69"/>
      <c r="SKF7" s="69"/>
      <c r="SKG7" s="69"/>
      <c r="SKH7" s="69"/>
      <c r="SKI7" s="69"/>
      <c r="SKJ7" s="69"/>
      <c r="SKK7" s="69"/>
      <c r="SKL7" s="69"/>
      <c r="SKM7" s="69"/>
      <c r="SKN7" s="69"/>
      <c r="SKO7" s="69"/>
      <c r="SKP7" s="69"/>
      <c r="SKQ7" s="69"/>
      <c r="SKR7" s="69"/>
      <c r="SKS7" s="69"/>
      <c r="SKT7" s="69"/>
      <c r="SKU7" s="69"/>
      <c r="SKV7" s="69"/>
      <c r="SKW7" s="69"/>
      <c r="SKX7" s="69"/>
      <c r="SKY7" s="69"/>
      <c r="SKZ7" s="69"/>
      <c r="SLA7" s="69"/>
      <c r="SLB7" s="69"/>
      <c r="SLC7" s="69"/>
      <c r="SLD7" s="69"/>
      <c r="SLE7" s="69"/>
      <c r="SLF7" s="69"/>
      <c r="SLG7" s="69"/>
      <c r="SLH7" s="69"/>
      <c r="SLI7" s="69"/>
      <c r="SLJ7" s="69"/>
      <c r="SLK7" s="69"/>
      <c r="SLL7" s="69"/>
      <c r="SLM7" s="69"/>
      <c r="SLN7" s="69"/>
      <c r="SLO7" s="69"/>
      <c r="SLP7" s="69"/>
      <c r="SLQ7" s="69"/>
      <c r="SLR7" s="69"/>
      <c r="SLS7" s="69"/>
      <c r="SLT7" s="69"/>
      <c r="SLU7" s="69"/>
      <c r="SLV7" s="69"/>
      <c r="SLW7" s="69"/>
      <c r="SLX7" s="69"/>
      <c r="SLY7" s="69"/>
      <c r="SLZ7" s="69"/>
      <c r="SMA7" s="69"/>
      <c r="SMB7" s="69"/>
      <c r="SMC7" s="69"/>
      <c r="SMD7" s="69"/>
      <c r="SME7" s="69"/>
      <c r="SMF7" s="69"/>
      <c r="SMG7" s="69"/>
      <c r="SMH7" s="69"/>
      <c r="SMI7" s="69"/>
      <c r="SMJ7" s="69"/>
      <c r="SMK7" s="69"/>
      <c r="SML7" s="69"/>
      <c r="SMM7" s="69"/>
      <c r="SMN7" s="69"/>
      <c r="SMO7" s="69"/>
      <c r="SMP7" s="69"/>
      <c r="SMQ7" s="69"/>
      <c r="SMR7" s="69"/>
      <c r="SMS7" s="69"/>
      <c r="SMT7" s="69"/>
      <c r="SMU7" s="69"/>
      <c r="SMV7" s="69"/>
      <c r="SMW7" s="69"/>
      <c r="SMX7" s="69"/>
      <c r="SMY7" s="69"/>
      <c r="SMZ7" s="69"/>
      <c r="SNA7" s="69"/>
      <c r="SNB7" s="69"/>
      <c r="SNC7" s="69"/>
      <c r="SND7" s="69"/>
      <c r="SNE7" s="69"/>
      <c r="SNF7" s="69"/>
      <c r="SNG7" s="69"/>
      <c r="SNH7" s="69"/>
      <c r="SNI7" s="69"/>
      <c r="SNJ7" s="69"/>
      <c r="SNK7" s="69"/>
      <c r="SNL7" s="69"/>
      <c r="SNM7" s="69"/>
      <c r="SNN7" s="69"/>
      <c r="SNO7" s="69"/>
      <c r="SNP7" s="69"/>
      <c r="SNQ7" s="69"/>
      <c r="SNR7" s="69"/>
      <c r="SNS7" s="69"/>
      <c r="SNT7" s="69"/>
      <c r="SNU7" s="69"/>
      <c r="SNV7" s="69"/>
      <c r="SNW7" s="69"/>
      <c r="SNX7" s="69"/>
      <c r="SNY7" s="69"/>
      <c r="SNZ7" s="69"/>
      <c r="SOA7" s="69"/>
      <c r="SOB7" s="69"/>
      <c r="SOC7" s="69"/>
      <c r="SOD7" s="69"/>
      <c r="SOE7" s="69"/>
      <c r="SOF7" s="69"/>
      <c r="SOG7" s="69"/>
      <c r="SOH7" s="69"/>
      <c r="SOI7" s="69"/>
      <c r="SOJ7" s="69"/>
      <c r="SOK7" s="69"/>
      <c r="SOL7" s="69"/>
      <c r="SOM7" s="69"/>
      <c r="SON7" s="69"/>
      <c r="SOO7" s="69"/>
      <c r="SOP7" s="69"/>
      <c r="SOQ7" s="69"/>
      <c r="SOR7" s="69"/>
      <c r="SOS7" s="69"/>
      <c r="SOT7" s="69"/>
      <c r="SOU7" s="69"/>
      <c r="SOV7" s="69"/>
      <c r="SOW7" s="69"/>
      <c r="SOX7" s="69"/>
      <c r="SOY7" s="69"/>
      <c r="SOZ7" s="69"/>
      <c r="SPA7" s="69"/>
      <c r="SPB7" s="69"/>
      <c r="SPC7" s="69"/>
      <c r="SPD7" s="69"/>
      <c r="SPE7" s="69"/>
      <c r="SPF7" s="69"/>
      <c r="SPG7" s="69"/>
      <c r="SPH7" s="69"/>
      <c r="SPI7" s="69"/>
      <c r="SPJ7" s="69"/>
      <c r="SPK7" s="69"/>
      <c r="SPL7" s="69"/>
      <c r="SPM7" s="69"/>
      <c r="SPN7" s="69"/>
      <c r="SPO7" s="69"/>
      <c r="SPP7" s="69"/>
      <c r="SPQ7" s="69"/>
      <c r="SPR7" s="69"/>
      <c r="SPS7" s="69"/>
      <c r="SPT7" s="69"/>
      <c r="SPU7" s="69"/>
      <c r="SPV7" s="69"/>
      <c r="SPW7" s="69"/>
      <c r="SPX7" s="69"/>
      <c r="SPY7" s="69"/>
      <c r="SPZ7" s="69"/>
      <c r="SQA7" s="69"/>
      <c r="SQB7" s="69"/>
      <c r="SQC7" s="69"/>
      <c r="SQD7" s="69"/>
      <c r="SQE7" s="69"/>
      <c r="SQF7" s="69"/>
      <c r="SQG7" s="69"/>
      <c r="SQH7" s="69"/>
      <c r="SQI7" s="69"/>
      <c r="SQJ7" s="69"/>
      <c r="SQK7" s="69"/>
      <c r="SQL7" s="69"/>
      <c r="SQM7" s="69"/>
      <c r="SQN7" s="69"/>
      <c r="SQO7" s="69"/>
      <c r="SQP7" s="69"/>
      <c r="SQQ7" s="69"/>
      <c r="SQR7" s="69"/>
      <c r="SQS7" s="69"/>
      <c r="SQT7" s="69"/>
      <c r="SQU7" s="69"/>
      <c r="SQV7" s="69"/>
      <c r="SQW7" s="69"/>
      <c r="SQX7" s="69"/>
      <c r="SQY7" s="69"/>
      <c r="SQZ7" s="69"/>
      <c r="SRA7" s="69"/>
      <c r="SRB7" s="69"/>
      <c r="SRC7" s="69"/>
      <c r="SRD7" s="69"/>
      <c r="SRE7" s="69"/>
      <c r="SRF7" s="69"/>
      <c r="SRG7" s="69"/>
      <c r="SRH7" s="69"/>
      <c r="SRI7" s="69"/>
      <c r="SRJ7" s="69"/>
      <c r="SRK7" s="69"/>
      <c r="SRL7" s="69"/>
      <c r="SRM7" s="69"/>
      <c r="SRN7" s="69"/>
      <c r="SRO7" s="69"/>
      <c r="SRP7" s="69"/>
      <c r="SRQ7" s="69"/>
      <c r="SRR7" s="69"/>
      <c r="SRS7" s="69"/>
      <c r="SRT7" s="69"/>
      <c r="SRU7" s="69"/>
      <c r="SRV7" s="69"/>
      <c r="SRW7" s="69"/>
      <c r="SRX7" s="69"/>
      <c r="SRY7" s="69"/>
      <c r="SRZ7" s="69"/>
      <c r="SSA7" s="69"/>
      <c r="SSB7" s="69"/>
      <c r="SSC7" s="69"/>
      <c r="SSD7" s="69"/>
      <c r="SSE7" s="69"/>
      <c r="SSF7" s="69"/>
      <c r="SSG7" s="69"/>
      <c r="SSH7" s="69"/>
      <c r="SSI7" s="69"/>
      <c r="SSJ7" s="69"/>
      <c r="SSK7" s="69"/>
      <c r="SSL7" s="69"/>
      <c r="SSM7" s="69"/>
      <c r="SSN7" s="69"/>
      <c r="SSO7" s="69"/>
      <c r="SSP7" s="69"/>
      <c r="SSQ7" s="69"/>
      <c r="SSR7" s="69"/>
      <c r="SSS7" s="69"/>
      <c r="SST7" s="69"/>
      <c r="SSU7" s="69"/>
      <c r="SSV7" s="69"/>
      <c r="SSW7" s="69"/>
      <c r="SSX7" s="69"/>
      <c r="SSY7" s="69"/>
      <c r="SSZ7" s="69"/>
      <c r="STA7" s="69"/>
      <c r="STB7" s="69"/>
      <c r="STC7" s="69"/>
      <c r="STD7" s="69"/>
      <c r="STE7" s="69"/>
      <c r="STF7" s="69"/>
      <c r="STG7" s="69"/>
      <c r="STH7" s="69"/>
      <c r="STI7" s="69"/>
      <c r="STJ7" s="69"/>
      <c r="STK7" s="69"/>
      <c r="STL7" s="69"/>
      <c r="STM7" s="69"/>
      <c r="STN7" s="69"/>
      <c r="STO7" s="69"/>
      <c r="STP7" s="69"/>
      <c r="STQ7" s="69"/>
      <c r="STR7" s="69"/>
      <c r="STS7" s="69"/>
      <c r="STT7" s="69"/>
      <c r="STU7" s="69"/>
      <c r="STV7" s="69"/>
      <c r="STW7" s="69"/>
      <c r="STX7" s="69"/>
      <c r="STY7" s="69"/>
      <c r="STZ7" s="69"/>
      <c r="SUA7" s="69"/>
      <c r="SUB7" s="69"/>
      <c r="SUC7" s="69"/>
      <c r="SUD7" s="69"/>
      <c r="SUE7" s="69"/>
      <c r="SUF7" s="69"/>
      <c r="SUG7" s="69"/>
      <c r="SUH7" s="69"/>
      <c r="SUI7" s="69"/>
      <c r="SUJ7" s="69"/>
      <c r="SUK7" s="69"/>
      <c r="SUL7" s="69"/>
      <c r="SUM7" s="69"/>
      <c r="SUN7" s="69"/>
      <c r="SUO7" s="69"/>
      <c r="SUP7" s="69"/>
      <c r="SUQ7" s="69"/>
      <c r="SUR7" s="69"/>
      <c r="SUS7" s="69"/>
      <c r="SUT7" s="69"/>
      <c r="SUU7" s="69"/>
      <c r="SUV7" s="69"/>
      <c r="SUW7" s="69"/>
      <c r="SUX7" s="69"/>
      <c r="SUY7" s="69"/>
      <c r="SUZ7" s="69"/>
      <c r="SVA7" s="69"/>
      <c r="SVB7" s="69"/>
      <c r="SVC7" s="69"/>
      <c r="SVD7" s="69"/>
      <c r="SVE7" s="69"/>
      <c r="SVF7" s="69"/>
      <c r="SVG7" s="69"/>
      <c r="SVH7" s="69"/>
      <c r="SVI7" s="69"/>
      <c r="SVJ7" s="69"/>
      <c r="SVK7" s="69"/>
      <c r="SVL7" s="69"/>
      <c r="SVM7" s="69"/>
      <c r="SVN7" s="69"/>
      <c r="SVO7" s="69"/>
      <c r="SVP7" s="69"/>
      <c r="SVQ7" s="69"/>
      <c r="SVR7" s="69"/>
      <c r="SVS7" s="69"/>
      <c r="SVT7" s="69"/>
      <c r="SVU7" s="69"/>
      <c r="SVV7" s="69"/>
      <c r="SVW7" s="69"/>
      <c r="SVX7" s="69"/>
      <c r="SVY7" s="69"/>
      <c r="SVZ7" s="69"/>
      <c r="SWA7" s="69"/>
      <c r="SWB7" s="69"/>
      <c r="SWC7" s="69"/>
      <c r="SWD7" s="69"/>
      <c r="SWE7" s="69"/>
      <c r="SWF7" s="69"/>
      <c r="SWG7" s="69"/>
      <c r="SWH7" s="69"/>
      <c r="SWI7" s="69"/>
      <c r="SWJ7" s="69"/>
      <c r="SWK7" s="69"/>
      <c r="SWL7" s="69"/>
      <c r="SWM7" s="69"/>
      <c r="SWN7" s="69"/>
      <c r="SWO7" s="69"/>
      <c r="SWP7" s="69"/>
      <c r="SWQ7" s="69"/>
      <c r="SWR7" s="69"/>
      <c r="SWS7" s="69"/>
      <c r="SWT7" s="69"/>
      <c r="SWU7" s="69"/>
      <c r="SWV7" s="69"/>
      <c r="SWW7" s="69"/>
      <c r="SWX7" s="69"/>
      <c r="SWY7" s="69"/>
      <c r="SWZ7" s="69"/>
      <c r="SXA7" s="69"/>
      <c r="SXB7" s="69"/>
      <c r="SXC7" s="69"/>
      <c r="SXD7" s="69"/>
      <c r="SXE7" s="69"/>
      <c r="SXF7" s="69"/>
      <c r="SXG7" s="69"/>
      <c r="SXH7" s="69"/>
      <c r="SXI7" s="69"/>
      <c r="SXJ7" s="69"/>
      <c r="SXK7" s="69"/>
      <c r="SXL7" s="69"/>
      <c r="SXM7" s="69"/>
      <c r="SXN7" s="69"/>
      <c r="SXO7" s="69"/>
      <c r="SXP7" s="69"/>
      <c r="SXQ7" s="69"/>
      <c r="SXR7" s="69"/>
      <c r="SXS7" s="69"/>
      <c r="SXT7" s="69"/>
      <c r="SXU7" s="69"/>
      <c r="SXV7" s="69"/>
      <c r="SXW7" s="69"/>
      <c r="SXX7" s="69"/>
      <c r="SXY7" s="69"/>
      <c r="SXZ7" s="69"/>
      <c r="SYA7" s="69"/>
      <c r="SYB7" s="69"/>
      <c r="SYC7" s="69"/>
      <c r="SYD7" s="69"/>
      <c r="SYE7" s="69"/>
      <c r="SYF7" s="69"/>
      <c r="SYG7" s="69"/>
      <c r="SYH7" s="69"/>
      <c r="SYI7" s="69"/>
      <c r="SYJ7" s="69"/>
      <c r="SYK7" s="69"/>
      <c r="SYL7" s="69"/>
      <c r="SYM7" s="69"/>
      <c r="SYN7" s="69"/>
      <c r="SYO7" s="69"/>
      <c r="SYP7" s="69"/>
      <c r="SYQ7" s="69"/>
      <c r="SYR7" s="69"/>
      <c r="SYS7" s="69"/>
      <c r="SYT7" s="69"/>
      <c r="SYU7" s="69"/>
      <c r="SYV7" s="69"/>
      <c r="SYW7" s="69"/>
      <c r="SYX7" s="69"/>
      <c r="SYY7" s="69"/>
      <c r="SYZ7" s="69"/>
      <c r="SZA7" s="69"/>
      <c r="SZB7" s="69"/>
      <c r="SZC7" s="69"/>
      <c r="SZD7" s="69"/>
      <c r="SZE7" s="69"/>
      <c r="SZF7" s="69"/>
      <c r="SZG7" s="69"/>
      <c r="SZH7" s="69"/>
      <c r="SZI7" s="69"/>
      <c r="SZJ7" s="69"/>
      <c r="SZK7" s="69"/>
      <c r="SZL7" s="69"/>
      <c r="SZM7" s="69"/>
      <c r="SZN7" s="69"/>
      <c r="SZO7" s="69"/>
      <c r="SZP7" s="69"/>
      <c r="SZQ7" s="69"/>
      <c r="SZR7" s="69"/>
      <c r="SZS7" s="69"/>
      <c r="SZT7" s="69"/>
      <c r="SZU7" s="69"/>
      <c r="SZV7" s="69"/>
      <c r="SZW7" s="69"/>
      <c r="SZX7" s="69"/>
      <c r="SZY7" s="69"/>
      <c r="SZZ7" s="69"/>
      <c r="TAA7" s="69"/>
      <c r="TAB7" s="69"/>
      <c r="TAC7" s="69"/>
      <c r="TAD7" s="69"/>
      <c r="TAE7" s="69"/>
      <c r="TAF7" s="69"/>
      <c r="TAG7" s="69"/>
      <c r="TAH7" s="69"/>
      <c r="TAI7" s="69"/>
      <c r="TAJ7" s="69"/>
      <c r="TAK7" s="69"/>
      <c r="TAL7" s="69"/>
      <c r="TAM7" s="69"/>
      <c r="TAN7" s="69"/>
      <c r="TAO7" s="69"/>
      <c r="TAP7" s="69"/>
      <c r="TAQ7" s="69"/>
      <c r="TAR7" s="69"/>
      <c r="TAS7" s="69"/>
      <c r="TAT7" s="69"/>
      <c r="TAU7" s="69"/>
      <c r="TAV7" s="69"/>
      <c r="TAW7" s="69"/>
      <c r="TAX7" s="69"/>
      <c r="TAY7" s="69"/>
      <c r="TAZ7" s="69"/>
      <c r="TBA7" s="69"/>
      <c r="TBB7" s="69"/>
      <c r="TBC7" s="69"/>
      <c r="TBD7" s="69"/>
      <c r="TBE7" s="69"/>
      <c r="TBF7" s="69"/>
      <c r="TBG7" s="69"/>
      <c r="TBH7" s="69"/>
      <c r="TBI7" s="69"/>
      <c r="TBJ7" s="69"/>
      <c r="TBK7" s="69"/>
      <c r="TBL7" s="69"/>
      <c r="TBM7" s="69"/>
      <c r="TBN7" s="69"/>
      <c r="TBO7" s="69"/>
      <c r="TBP7" s="69"/>
      <c r="TBQ7" s="69"/>
      <c r="TBR7" s="69"/>
      <c r="TBS7" s="69"/>
      <c r="TBT7" s="69"/>
      <c r="TBU7" s="69"/>
      <c r="TBV7" s="69"/>
      <c r="TBW7" s="69"/>
      <c r="TBX7" s="69"/>
      <c r="TBY7" s="69"/>
      <c r="TBZ7" s="69"/>
      <c r="TCA7" s="69"/>
      <c r="TCB7" s="69"/>
      <c r="TCC7" s="69"/>
      <c r="TCD7" s="69"/>
      <c r="TCE7" s="69"/>
      <c r="TCF7" s="69"/>
      <c r="TCG7" s="69"/>
      <c r="TCH7" s="69"/>
      <c r="TCI7" s="69"/>
      <c r="TCJ7" s="69"/>
      <c r="TCK7" s="69"/>
      <c r="TCL7" s="69"/>
      <c r="TCM7" s="69"/>
      <c r="TCN7" s="69"/>
      <c r="TCO7" s="69"/>
      <c r="TCP7" s="69"/>
      <c r="TCQ7" s="69"/>
      <c r="TCR7" s="69"/>
      <c r="TCS7" s="69"/>
      <c r="TCT7" s="69"/>
      <c r="TCU7" s="69"/>
      <c r="TCV7" s="69"/>
      <c r="TCW7" s="69"/>
      <c r="TCX7" s="69"/>
      <c r="TCY7" s="69"/>
      <c r="TCZ7" s="69"/>
      <c r="TDA7" s="69"/>
      <c r="TDB7" s="69"/>
      <c r="TDC7" s="69"/>
      <c r="TDD7" s="69"/>
      <c r="TDE7" s="69"/>
      <c r="TDF7" s="69"/>
      <c r="TDG7" s="69"/>
      <c r="TDH7" s="69"/>
      <c r="TDI7" s="69"/>
      <c r="TDJ7" s="69"/>
      <c r="TDK7" s="69"/>
      <c r="TDL7" s="69"/>
      <c r="TDM7" s="69"/>
      <c r="TDN7" s="69"/>
      <c r="TDO7" s="69"/>
      <c r="TDP7" s="69"/>
      <c r="TDQ7" s="69"/>
      <c r="TDR7" s="69"/>
      <c r="TDS7" s="69"/>
      <c r="TDT7" s="69"/>
      <c r="TDU7" s="69"/>
      <c r="TDV7" s="69"/>
      <c r="TDW7" s="69"/>
      <c r="TDX7" s="69"/>
      <c r="TDY7" s="69"/>
      <c r="TDZ7" s="69"/>
      <c r="TEA7" s="69"/>
      <c r="TEB7" s="69"/>
      <c r="TEC7" s="69"/>
      <c r="TED7" s="69"/>
      <c r="TEE7" s="69"/>
      <c r="TEF7" s="69"/>
      <c r="TEG7" s="69"/>
      <c r="TEH7" s="69"/>
      <c r="TEI7" s="69"/>
      <c r="TEJ7" s="69"/>
      <c r="TEK7" s="69"/>
      <c r="TEL7" s="69"/>
      <c r="TEM7" s="69"/>
      <c r="TEN7" s="69"/>
      <c r="TEO7" s="69"/>
      <c r="TEP7" s="69"/>
      <c r="TEQ7" s="69"/>
      <c r="TER7" s="69"/>
      <c r="TES7" s="69"/>
      <c r="TET7" s="69"/>
      <c r="TEU7" s="69"/>
      <c r="TEV7" s="69"/>
      <c r="TEW7" s="69"/>
      <c r="TEX7" s="69"/>
      <c r="TEY7" s="69"/>
      <c r="TEZ7" s="69"/>
      <c r="TFA7" s="69"/>
      <c r="TFB7" s="69"/>
      <c r="TFC7" s="69"/>
      <c r="TFD7" s="69"/>
      <c r="TFE7" s="69"/>
      <c r="TFF7" s="69"/>
      <c r="TFG7" s="69"/>
      <c r="TFH7" s="69"/>
      <c r="TFI7" s="69"/>
      <c r="TFJ7" s="69"/>
      <c r="TFK7" s="69"/>
      <c r="TFL7" s="69"/>
      <c r="TFM7" s="69"/>
      <c r="TFN7" s="69"/>
      <c r="TFO7" s="69"/>
      <c r="TFP7" s="69"/>
      <c r="TFQ7" s="69"/>
      <c r="TFR7" s="69"/>
      <c r="TFS7" s="69"/>
      <c r="TFT7" s="69"/>
      <c r="TFU7" s="69"/>
      <c r="TFV7" s="69"/>
      <c r="TFW7" s="69"/>
      <c r="TFX7" s="69"/>
      <c r="TFY7" s="69"/>
      <c r="TFZ7" s="69"/>
      <c r="TGA7" s="69"/>
      <c r="TGB7" s="69"/>
      <c r="TGC7" s="69"/>
      <c r="TGD7" s="69"/>
      <c r="TGE7" s="69"/>
      <c r="TGF7" s="69"/>
      <c r="TGG7" s="69"/>
      <c r="TGH7" s="69"/>
      <c r="TGI7" s="69"/>
      <c r="TGJ7" s="69"/>
      <c r="TGK7" s="69"/>
      <c r="TGL7" s="69"/>
      <c r="TGM7" s="69"/>
      <c r="TGN7" s="69"/>
      <c r="TGO7" s="69"/>
      <c r="TGP7" s="69"/>
      <c r="TGQ7" s="69"/>
      <c r="TGR7" s="69"/>
      <c r="TGS7" s="69"/>
      <c r="TGT7" s="69"/>
      <c r="TGU7" s="69"/>
      <c r="TGV7" s="69"/>
      <c r="TGW7" s="69"/>
      <c r="TGX7" s="69"/>
      <c r="TGY7" s="69"/>
      <c r="TGZ7" s="69"/>
      <c r="THA7" s="69"/>
      <c r="THB7" s="69"/>
      <c r="THC7" s="69"/>
      <c r="THD7" s="69"/>
      <c r="THE7" s="69"/>
      <c r="THF7" s="69"/>
      <c r="THG7" s="69"/>
      <c r="THH7" s="69"/>
      <c r="THI7" s="69"/>
      <c r="THJ7" s="69"/>
      <c r="THK7" s="69"/>
      <c r="THL7" s="69"/>
      <c r="THM7" s="69"/>
      <c r="THN7" s="69"/>
      <c r="THO7" s="69"/>
      <c r="THP7" s="69"/>
      <c r="THQ7" s="69"/>
      <c r="THR7" s="69"/>
      <c r="THS7" s="69"/>
      <c r="THT7" s="69"/>
      <c r="THU7" s="69"/>
      <c r="THV7" s="69"/>
      <c r="THW7" s="69"/>
      <c r="THX7" s="69"/>
      <c r="THY7" s="69"/>
      <c r="THZ7" s="69"/>
      <c r="TIA7" s="69"/>
      <c r="TIB7" s="69"/>
      <c r="TIC7" s="69"/>
      <c r="TID7" s="69"/>
      <c r="TIE7" s="69"/>
      <c r="TIF7" s="69"/>
      <c r="TIG7" s="69"/>
      <c r="TIH7" s="69"/>
      <c r="TII7" s="69"/>
      <c r="TIJ7" s="69"/>
      <c r="TIK7" s="69"/>
      <c r="TIL7" s="69"/>
      <c r="TIM7" s="69"/>
      <c r="TIN7" s="69"/>
      <c r="TIO7" s="69"/>
      <c r="TIP7" s="69"/>
      <c r="TIQ7" s="69"/>
      <c r="TIR7" s="69"/>
      <c r="TIS7" s="69"/>
      <c r="TIT7" s="69"/>
      <c r="TIU7" s="69"/>
      <c r="TIV7" s="69"/>
      <c r="TIW7" s="69"/>
      <c r="TIX7" s="69"/>
      <c r="TIY7" s="69"/>
      <c r="TIZ7" s="69"/>
      <c r="TJA7" s="69"/>
      <c r="TJB7" s="69"/>
      <c r="TJC7" s="69"/>
      <c r="TJD7" s="69"/>
      <c r="TJE7" s="69"/>
      <c r="TJF7" s="69"/>
      <c r="TJG7" s="69"/>
      <c r="TJH7" s="69"/>
      <c r="TJI7" s="69"/>
      <c r="TJJ7" s="69"/>
      <c r="TJK7" s="69"/>
      <c r="TJL7" s="69"/>
      <c r="TJM7" s="69"/>
      <c r="TJN7" s="69"/>
      <c r="TJO7" s="69"/>
      <c r="TJP7" s="69"/>
      <c r="TJQ7" s="69"/>
      <c r="TJR7" s="69"/>
      <c r="TJS7" s="69"/>
      <c r="TJT7" s="69"/>
      <c r="TJU7" s="69"/>
      <c r="TJV7" s="69"/>
      <c r="TJW7" s="69"/>
      <c r="TJX7" s="69"/>
      <c r="TJY7" s="69"/>
      <c r="TJZ7" s="69"/>
      <c r="TKA7" s="69"/>
      <c r="TKB7" s="69"/>
      <c r="TKC7" s="69"/>
      <c r="TKD7" s="69"/>
      <c r="TKE7" s="69"/>
      <c r="TKF7" s="69"/>
      <c r="TKG7" s="69"/>
      <c r="TKH7" s="69"/>
      <c r="TKI7" s="69"/>
      <c r="TKJ7" s="69"/>
      <c r="TKK7" s="69"/>
      <c r="TKL7" s="69"/>
      <c r="TKM7" s="69"/>
      <c r="TKN7" s="69"/>
      <c r="TKO7" s="69"/>
      <c r="TKP7" s="69"/>
      <c r="TKQ7" s="69"/>
      <c r="TKR7" s="69"/>
      <c r="TKS7" s="69"/>
      <c r="TKT7" s="69"/>
      <c r="TKU7" s="69"/>
      <c r="TKV7" s="69"/>
      <c r="TKW7" s="69"/>
      <c r="TKX7" s="69"/>
      <c r="TKY7" s="69"/>
      <c r="TKZ7" s="69"/>
      <c r="TLA7" s="69"/>
      <c r="TLB7" s="69"/>
      <c r="TLC7" s="69"/>
      <c r="TLD7" s="69"/>
      <c r="TLE7" s="69"/>
      <c r="TLF7" s="69"/>
      <c r="TLG7" s="69"/>
      <c r="TLH7" s="69"/>
      <c r="TLI7" s="69"/>
      <c r="TLJ7" s="69"/>
      <c r="TLK7" s="69"/>
      <c r="TLL7" s="69"/>
      <c r="TLM7" s="69"/>
      <c r="TLN7" s="69"/>
      <c r="TLO7" s="69"/>
      <c r="TLP7" s="69"/>
      <c r="TLQ7" s="69"/>
      <c r="TLR7" s="69"/>
      <c r="TLS7" s="69"/>
      <c r="TLT7" s="69"/>
      <c r="TLU7" s="69"/>
      <c r="TLV7" s="69"/>
      <c r="TLW7" s="69"/>
      <c r="TLX7" s="69"/>
      <c r="TLY7" s="69"/>
      <c r="TLZ7" s="69"/>
      <c r="TMA7" s="69"/>
      <c r="TMB7" s="69"/>
      <c r="TMC7" s="69"/>
      <c r="TMD7" s="69"/>
      <c r="TME7" s="69"/>
      <c r="TMF7" s="69"/>
      <c r="TMG7" s="69"/>
      <c r="TMH7" s="69"/>
      <c r="TMI7" s="69"/>
      <c r="TMJ7" s="69"/>
      <c r="TMK7" s="69"/>
      <c r="TML7" s="69"/>
      <c r="TMM7" s="69"/>
      <c r="TMN7" s="69"/>
      <c r="TMO7" s="69"/>
      <c r="TMP7" s="69"/>
      <c r="TMQ7" s="69"/>
      <c r="TMR7" s="69"/>
      <c r="TMS7" s="69"/>
      <c r="TMT7" s="69"/>
      <c r="TMU7" s="69"/>
      <c r="TMV7" s="69"/>
      <c r="TMW7" s="69"/>
      <c r="TMX7" s="69"/>
      <c r="TMY7" s="69"/>
      <c r="TMZ7" s="69"/>
      <c r="TNA7" s="69"/>
      <c r="TNB7" s="69"/>
      <c r="TNC7" s="69"/>
      <c r="TND7" s="69"/>
      <c r="TNE7" s="69"/>
      <c r="TNF7" s="69"/>
      <c r="TNG7" s="69"/>
      <c r="TNH7" s="69"/>
      <c r="TNI7" s="69"/>
      <c r="TNJ7" s="69"/>
      <c r="TNK7" s="69"/>
      <c r="TNL7" s="69"/>
      <c r="TNM7" s="69"/>
      <c r="TNN7" s="69"/>
      <c r="TNO7" s="69"/>
      <c r="TNP7" s="69"/>
      <c r="TNQ7" s="69"/>
      <c r="TNR7" s="69"/>
      <c r="TNS7" s="69"/>
      <c r="TNT7" s="69"/>
      <c r="TNU7" s="69"/>
      <c r="TNV7" s="69"/>
      <c r="TNW7" s="69"/>
      <c r="TNX7" s="69"/>
      <c r="TNY7" s="69"/>
      <c r="TNZ7" s="69"/>
      <c r="TOA7" s="69"/>
      <c r="TOB7" s="69"/>
      <c r="TOC7" s="69"/>
      <c r="TOD7" s="69"/>
      <c r="TOE7" s="69"/>
      <c r="TOF7" s="69"/>
      <c r="TOG7" s="69"/>
      <c r="TOH7" s="69"/>
      <c r="TOI7" s="69"/>
      <c r="TOJ7" s="69"/>
      <c r="TOK7" s="69"/>
      <c r="TOL7" s="69"/>
      <c r="TOM7" s="69"/>
      <c r="TON7" s="69"/>
      <c r="TOO7" s="69"/>
      <c r="TOP7" s="69"/>
      <c r="TOQ7" s="69"/>
      <c r="TOR7" s="69"/>
      <c r="TOS7" s="69"/>
      <c r="TOT7" s="69"/>
      <c r="TOU7" s="69"/>
      <c r="TOV7" s="69"/>
      <c r="TOW7" s="69"/>
      <c r="TOX7" s="69"/>
      <c r="TOY7" s="69"/>
      <c r="TOZ7" s="69"/>
      <c r="TPA7" s="69"/>
      <c r="TPB7" s="69"/>
      <c r="TPC7" s="69"/>
      <c r="TPD7" s="69"/>
      <c r="TPE7" s="69"/>
      <c r="TPF7" s="69"/>
      <c r="TPG7" s="69"/>
      <c r="TPH7" s="69"/>
      <c r="TPI7" s="69"/>
      <c r="TPJ7" s="69"/>
      <c r="TPK7" s="69"/>
      <c r="TPL7" s="69"/>
      <c r="TPM7" s="69"/>
      <c r="TPN7" s="69"/>
      <c r="TPO7" s="69"/>
      <c r="TPP7" s="69"/>
      <c r="TPQ7" s="69"/>
      <c r="TPR7" s="69"/>
      <c r="TPS7" s="69"/>
      <c r="TPT7" s="69"/>
      <c r="TPU7" s="69"/>
      <c r="TPV7" s="69"/>
      <c r="TPW7" s="69"/>
      <c r="TPX7" s="69"/>
      <c r="TPY7" s="69"/>
      <c r="TPZ7" s="69"/>
      <c r="TQA7" s="69"/>
      <c r="TQB7" s="69"/>
      <c r="TQC7" s="69"/>
      <c r="TQD7" s="69"/>
      <c r="TQE7" s="69"/>
      <c r="TQF7" s="69"/>
      <c r="TQG7" s="69"/>
      <c r="TQH7" s="69"/>
      <c r="TQI7" s="69"/>
      <c r="TQJ7" s="69"/>
      <c r="TQK7" s="69"/>
      <c r="TQL7" s="69"/>
      <c r="TQM7" s="69"/>
      <c r="TQN7" s="69"/>
      <c r="TQO7" s="69"/>
      <c r="TQP7" s="69"/>
      <c r="TQQ7" s="69"/>
      <c r="TQR7" s="69"/>
      <c r="TQS7" s="69"/>
      <c r="TQT7" s="69"/>
      <c r="TQU7" s="69"/>
      <c r="TQV7" s="69"/>
      <c r="TQW7" s="69"/>
      <c r="TQX7" s="69"/>
      <c r="TQY7" s="69"/>
      <c r="TQZ7" s="69"/>
      <c r="TRA7" s="69"/>
      <c r="TRB7" s="69"/>
      <c r="TRC7" s="69"/>
      <c r="TRD7" s="69"/>
      <c r="TRE7" s="69"/>
      <c r="TRF7" s="69"/>
      <c r="TRG7" s="69"/>
      <c r="TRH7" s="69"/>
      <c r="TRI7" s="69"/>
      <c r="TRJ7" s="69"/>
      <c r="TRK7" s="69"/>
      <c r="TRL7" s="69"/>
      <c r="TRM7" s="69"/>
      <c r="TRN7" s="69"/>
      <c r="TRO7" s="69"/>
      <c r="TRP7" s="69"/>
      <c r="TRQ7" s="69"/>
      <c r="TRR7" s="69"/>
      <c r="TRS7" s="69"/>
      <c r="TRT7" s="69"/>
      <c r="TRU7" s="69"/>
      <c r="TRV7" s="69"/>
      <c r="TRW7" s="69"/>
      <c r="TRX7" s="69"/>
      <c r="TRY7" s="69"/>
      <c r="TRZ7" s="69"/>
      <c r="TSA7" s="69"/>
      <c r="TSB7" s="69"/>
      <c r="TSC7" s="69"/>
      <c r="TSD7" s="69"/>
      <c r="TSE7" s="69"/>
      <c r="TSF7" s="69"/>
      <c r="TSG7" s="69"/>
      <c r="TSH7" s="69"/>
      <c r="TSI7" s="69"/>
      <c r="TSJ7" s="69"/>
      <c r="TSK7" s="69"/>
      <c r="TSL7" s="69"/>
      <c r="TSM7" s="69"/>
      <c r="TSN7" s="69"/>
      <c r="TSO7" s="69"/>
      <c r="TSP7" s="69"/>
      <c r="TSQ7" s="69"/>
      <c r="TSR7" s="69"/>
      <c r="TSS7" s="69"/>
      <c r="TST7" s="69"/>
      <c r="TSU7" s="69"/>
      <c r="TSV7" s="69"/>
      <c r="TSW7" s="69"/>
      <c r="TSX7" s="69"/>
      <c r="TSY7" s="69"/>
      <c r="TSZ7" s="69"/>
      <c r="TTA7" s="69"/>
      <c r="TTB7" s="69"/>
      <c r="TTC7" s="69"/>
      <c r="TTD7" s="69"/>
      <c r="TTE7" s="69"/>
      <c r="TTF7" s="69"/>
      <c r="TTG7" s="69"/>
      <c r="TTH7" s="69"/>
      <c r="TTI7" s="69"/>
      <c r="TTJ7" s="69"/>
      <c r="TTK7" s="69"/>
      <c r="TTL7" s="69"/>
      <c r="TTM7" s="69"/>
      <c r="TTN7" s="69"/>
      <c r="TTO7" s="69"/>
      <c r="TTP7" s="69"/>
      <c r="TTQ7" s="69"/>
      <c r="TTR7" s="69"/>
      <c r="TTS7" s="69"/>
      <c r="TTT7" s="69"/>
      <c r="TTU7" s="69"/>
      <c r="TTV7" s="69"/>
      <c r="TTW7" s="69"/>
      <c r="TTX7" s="69"/>
      <c r="TTY7" s="69"/>
      <c r="TTZ7" s="69"/>
      <c r="TUA7" s="69"/>
      <c r="TUB7" s="69"/>
      <c r="TUC7" s="69"/>
      <c r="TUD7" s="69"/>
      <c r="TUE7" s="69"/>
      <c r="TUF7" s="69"/>
      <c r="TUG7" s="69"/>
      <c r="TUH7" s="69"/>
      <c r="TUI7" s="69"/>
      <c r="TUJ7" s="69"/>
      <c r="TUK7" s="69"/>
      <c r="TUL7" s="69"/>
      <c r="TUM7" s="69"/>
      <c r="TUN7" s="69"/>
      <c r="TUO7" s="69"/>
      <c r="TUP7" s="69"/>
      <c r="TUQ7" s="69"/>
      <c r="TUR7" s="69"/>
      <c r="TUS7" s="69"/>
      <c r="TUT7" s="69"/>
      <c r="TUU7" s="69"/>
      <c r="TUV7" s="69"/>
      <c r="TUW7" s="69"/>
      <c r="TUX7" s="69"/>
      <c r="TUY7" s="69"/>
      <c r="TUZ7" s="69"/>
      <c r="TVA7" s="69"/>
      <c r="TVB7" s="69"/>
      <c r="TVC7" s="69"/>
      <c r="TVD7" s="69"/>
      <c r="TVE7" s="69"/>
      <c r="TVF7" s="69"/>
      <c r="TVG7" s="69"/>
      <c r="TVH7" s="69"/>
      <c r="TVI7" s="69"/>
      <c r="TVJ7" s="69"/>
      <c r="TVK7" s="69"/>
      <c r="TVL7" s="69"/>
      <c r="TVM7" s="69"/>
      <c r="TVN7" s="69"/>
      <c r="TVO7" s="69"/>
      <c r="TVP7" s="69"/>
      <c r="TVQ7" s="69"/>
      <c r="TVR7" s="69"/>
      <c r="TVS7" s="69"/>
      <c r="TVT7" s="69"/>
      <c r="TVU7" s="69"/>
      <c r="TVV7" s="69"/>
      <c r="TVW7" s="69"/>
      <c r="TVX7" s="69"/>
      <c r="TVY7" s="69"/>
      <c r="TVZ7" s="69"/>
      <c r="TWA7" s="69"/>
      <c r="TWB7" s="69"/>
      <c r="TWC7" s="69"/>
      <c r="TWD7" s="69"/>
      <c r="TWE7" s="69"/>
      <c r="TWF7" s="69"/>
      <c r="TWG7" s="69"/>
      <c r="TWH7" s="69"/>
      <c r="TWI7" s="69"/>
      <c r="TWJ7" s="69"/>
      <c r="TWK7" s="69"/>
      <c r="TWL7" s="69"/>
      <c r="TWM7" s="69"/>
      <c r="TWN7" s="69"/>
      <c r="TWO7" s="69"/>
      <c r="TWP7" s="69"/>
      <c r="TWQ7" s="69"/>
      <c r="TWR7" s="69"/>
      <c r="TWS7" s="69"/>
      <c r="TWT7" s="69"/>
      <c r="TWU7" s="69"/>
      <c r="TWV7" s="69"/>
      <c r="TWW7" s="69"/>
      <c r="TWX7" s="69"/>
      <c r="TWY7" s="69"/>
      <c r="TWZ7" s="69"/>
      <c r="TXA7" s="69"/>
      <c r="TXB7" s="69"/>
      <c r="TXC7" s="69"/>
      <c r="TXD7" s="69"/>
      <c r="TXE7" s="69"/>
      <c r="TXF7" s="69"/>
      <c r="TXG7" s="69"/>
      <c r="TXH7" s="69"/>
      <c r="TXI7" s="69"/>
      <c r="TXJ7" s="69"/>
      <c r="TXK7" s="69"/>
      <c r="TXL7" s="69"/>
      <c r="TXM7" s="69"/>
      <c r="TXN7" s="69"/>
      <c r="TXO7" s="69"/>
      <c r="TXP7" s="69"/>
      <c r="TXQ7" s="69"/>
      <c r="TXR7" s="69"/>
      <c r="TXS7" s="69"/>
      <c r="TXT7" s="69"/>
      <c r="TXU7" s="69"/>
      <c r="TXV7" s="69"/>
      <c r="TXW7" s="69"/>
      <c r="TXX7" s="69"/>
      <c r="TXY7" s="69"/>
      <c r="TXZ7" s="69"/>
      <c r="TYA7" s="69"/>
      <c r="TYB7" s="69"/>
      <c r="TYC7" s="69"/>
      <c r="TYD7" s="69"/>
      <c r="TYE7" s="69"/>
      <c r="TYF7" s="69"/>
      <c r="TYG7" s="69"/>
      <c r="TYH7" s="69"/>
      <c r="TYI7" s="69"/>
      <c r="TYJ7" s="69"/>
      <c r="TYK7" s="69"/>
      <c r="TYL7" s="69"/>
      <c r="TYM7" s="69"/>
      <c r="TYN7" s="69"/>
      <c r="TYO7" s="69"/>
      <c r="TYP7" s="69"/>
      <c r="TYQ7" s="69"/>
      <c r="TYR7" s="69"/>
      <c r="TYS7" s="69"/>
      <c r="TYT7" s="69"/>
      <c r="TYU7" s="69"/>
      <c r="TYV7" s="69"/>
      <c r="TYW7" s="69"/>
      <c r="TYX7" s="69"/>
      <c r="TYY7" s="69"/>
      <c r="TYZ7" s="69"/>
      <c r="TZA7" s="69"/>
      <c r="TZB7" s="69"/>
      <c r="TZC7" s="69"/>
      <c r="TZD7" s="69"/>
      <c r="TZE7" s="69"/>
      <c r="TZF7" s="69"/>
      <c r="TZG7" s="69"/>
      <c r="TZH7" s="69"/>
      <c r="TZI7" s="69"/>
      <c r="TZJ7" s="69"/>
      <c r="TZK7" s="69"/>
      <c r="TZL7" s="69"/>
      <c r="TZM7" s="69"/>
      <c r="TZN7" s="69"/>
      <c r="TZO7" s="69"/>
      <c r="TZP7" s="69"/>
      <c r="TZQ7" s="69"/>
      <c r="TZR7" s="69"/>
      <c r="TZS7" s="69"/>
      <c r="TZT7" s="69"/>
      <c r="TZU7" s="69"/>
      <c r="TZV7" s="69"/>
      <c r="TZW7" s="69"/>
      <c r="TZX7" s="69"/>
      <c r="TZY7" s="69"/>
      <c r="TZZ7" s="69"/>
      <c r="UAA7" s="69"/>
      <c r="UAB7" s="69"/>
      <c r="UAC7" s="69"/>
      <c r="UAD7" s="69"/>
      <c r="UAE7" s="69"/>
      <c r="UAF7" s="69"/>
      <c r="UAG7" s="69"/>
      <c r="UAH7" s="69"/>
      <c r="UAI7" s="69"/>
      <c r="UAJ7" s="69"/>
      <c r="UAK7" s="69"/>
      <c r="UAL7" s="69"/>
      <c r="UAM7" s="69"/>
      <c r="UAN7" s="69"/>
      <c r="UAO7" s="69"/>
      <c r="UAP7" s="69"/>
      <c r="UAQ7" s="69"/>
      <c r="UAR7" s="69"/>
      <c r="UAS7" s="69"/>
      <c r="UAT7" s="69"/>
      <c r="UAU7" s="69"/>
      <c r="UAV7" s="69"/>
      <c r="UAW7" s="69"/>
      <c r="UAX7" s="69"/>
      <c r="UAY7" s="69"/>
      <c r="UAZ7" s="69"/>
      <c r="UBA7" s="69"/>
      <c r="UBB7" s="69"/>
      <c r="UBC7" s="69"/>
      <c r="UBD7" s="69"/>
      <c r="UBE7" s="69"/>
      <c r="UBF7" s="69"/>
      <c r="UBG7" s="69"/>
      <c r="UBH7" s="69"/>
      <c r="UBI7" s="69"/>
      <c r="UBJ7" s="69"/>
      <c r="UBK7" s="69"/>
      <c r="UBL7" s="69"/>
      <c r="UBM7" s="69"/>
      <c r="UBN7" s="69"/>
      <c r="UBO7" s="69"/>
      <c r="UBP7" s="69"/>
      <c r="UBQ7" s="69"/>
      <c r="UBR7" s="69"/>
      <c r="UBS7" s="69"/>
      <c r="UBT7" s="69"/>
      <c r="UBU7" s="69"/>
      <c r="UBV7" s="69"/>
      <c r="UBW7" s="69"/>
      <c r="UBX7" s="69"/>
      <c r="UBY7" s="69"/>
      <c r="UBZ7" s="69"/>
      <c r="UCA7" s="69"/>
      <c r="UCB7" s="69"/>
      <c r="UCC7" s="69"/>
      <c r="UCD7" s="69"/>
      <c r="UCE7" s="69"/>
      <c r="UCF7" s="69"/>
      <c r="UCG7" s="69"/>
      <c r="UCH7" s="69"/>
      <c r="UCI7" s="69"/>
      <c r="UCJ7" s="69"/>
      <c r="UCK7" s="69"/>
      <c r="UCL7" s="69"/>
      <c r="UCM7" s="69"/>
      <c r="UCN7" s="69"/>
      <c r="UCO7" s="69"/>
      <c r="UCP7" s="69"/>
      <c r="UCQ7" s="69"/>
      <c r="UCR7" s="69"/>
      <c r="UCS7" s="69"/>
      <c r="UCT7" s="69"/>
      <c r="UCU7" s="69"/>
      <c r="UCV7" s="69"/>
      <c r="UCW7" s="69"/>
      <c r="UCX7" s="69"/>
      <c r="UCY7" s="69"/>
      <c r="UCZ7" s="69"/>
      <c r="UDA7" s="69"/>
      <c r="UDB7" s="69"/>
      <c r="UDC7" s="69"/>
      <c r="UDD7" s="69"/>
      <c r="UDE7" s="69"/>
      <c r="UDF7" s="69"/>
      <c r="UDG7" s="69"/>
      <c r="UDH7" s="69"/>
      <c r="UDI7" s="69"/>
      <c r="UDJ7" s="69"/>
      <c r="UDK7" s="69"/>
      <c r="UDL7" s="69"/>
      <c r="UDM7" s="69"/>
      <c r="UDN7" s="69"/>
      <c r="UDO7" s="69"/>
      <c r="UDP7" s="69"/>
      <c r="UDQ7" s="69"/>
      <c r="UDR7" s="69"/>
      <c r="UDS7" s="69"/>
      <c r="UDT7" s="69"/>
      <c r="UDU7" s="69"/>
      <c r="UDV7" s="69"/>
      <c r="UDW7" s="69"/>
      <c r="UDX7" s="69"/>
      <c r="UDY7" s="69"/>
      <c r="UDZ7" s="69"/>
      <c r="UEA7" s="69"/>
      <c r="UEB7" s="69"/>
      <c r="UEC7" s="69"/>
      <c r="UED7" s="69"/>
      <c r="UEE7" s="69"/>
      <c r="UEF7" s="69"/>
      <c r="UEG7" s="69"/>
      <c r="UEH7" s="69"/>
      <c r="UEI7" s="69"/>
      <c r="UEJ7" s="69"/>
      <c r="UEK7" s="69"/>
      <c r="UEL7" s="69"/>
      <c r="UEM7" s="69"/>
      <c r="UEN7" s="69"/>
      <c r="UEO7" s="69"/>
      <c r="UEP7" s="69"/>
      <c r="UEQ7" s="69"/>
      <c r="UER7" s="69"/>
      <c r="UES7" s="69"/>
      <c r="UET7" s="69"/>
      <c r="UEU7" s="69"/>
      <c r="UEV7" s="69"/>
      <c r="UEW7" s="69"/>
      <c r="UEX7" s="69"/>
      <c r="UEY7" s="69"/>
      <c r="UEZ7" s="69"/>
      <c r="UFA7" s="69"/>
      <c r="UFB7" s="69"/>
      <c r="UFC7" s="69"/>
      <c r="UFD7" s="69"/>
      <c r="UFE7" s="69"/>
      <c r="UFF7" s="69"/>
      <c r="UFG7" s="69"/>
      <c r="UFH7" s="69"/>
      <c r="UFI7" s="69"/>
      <c r="UFJ7" s="69"/>
      <c r="UFK7" s="69"/>
      <c r="UFL7" s="69"/>
      <c r="UFM7" s="69"/>
      <c r="UFN7" s="69"/>
      <c r="UFO7" s="69"/>
      <c r="UFP7" s="69"/>
      <c r="UFQ7" s="69"/>
      <c r="UFR7" s="69"/>
      <c r="UFS7" s="69"/>
      <c r="UFT7" s="69"/>
      <c r="UFU7" s="69"/>
      <c r="UFV7" s="69"/>
      <c r="UFW7" s="69"/>
      <c r="UFX7" s="69"/>
      <c r="UFY7" s="69"/>
      <c r="UFZ7" s="69"/>
      <c r="UGA7" s="69"/>
      <c r="UGB7" s="69"/>
      <c r="UGC7" s="69"/>
      <c r="UGD7" s="69"/>
      <c r="UGE7" s="69"/>
      <c r="UGF7" s="69"/>
      <c r="UGG7" s="69"/>
      <c r="UGH7" s="69"/>
      <c r="UGI7" s="69"/>
      <c r="UGJ7" s="69"/>
      <c r="UGK7" s="69"/>
      <c r="UGL7" s="69"/>
      <c r="UGM7" s="69"/>
      <c r="UGN7" s="69"/>
      <c r="UGO7" s="69"/>
      <c r="UGP7" s="69"/>
      <c r="UGQ7" s="69"/>
      <c r="UGR7" s="69"/>
      <c r="UGS7" s="69"/>
      <c r="UGT7" s="69"/>
      <c r="UGU7" s="69"/>
      <c r="UGV7" s="69"/>
      <c r="UGW7" s="69"/>
      <c r="UGX7" s="69"/>
      <c r="UGY7" s="69"/>
      <c r="UGZ7" s="69"/>
      <c r="UHA7" s="69"/>
      <c r="UHB7" s="69"/>
      <c r="UHC7" s="69"/>
      <c r="UHD7" s="69"/>
      <c r="UHE7" s="69"/>
      <c r="UHF7" s="69"/>
      <c r="UHG7" s="69"/>
      <c r="UHH7" s="69"/>
      <c r="UHI7" s="69"/>
      <c r="UHJ7" s="69"/>
      <c r="UHK7" s="69"/>
      <c r="UHL7" s="69"/>
      <c r="UHM7" s="69"/>
      <c r="UHN7" s="69"/>
      <c r="UHO7" s="69"/>
      <c r="UHP7" s="69"/>
      <c r="UHQ7" s="69"/>
      <c r="UHR7" s="69"/>
      <c r="UHS7" s="69"/>
      <c r="UHT7" s="69"/>
      <c r="UHU7" s="69"/>
      <c r="UHV7" s="69"/>
      <c r="UHW7" s="69"/>
      <c r="UHX7" s="69"/>
      <c r="UHY7" s="69"/>
      <c r="UHZ7" s="69"/>
      <c r="UIA7" s="69"/>
      <c r="UIB7" s="69"/>
      <c r="UIC7" s="69"/>
      <c r="UID7" s="69"/>
      <c r="UIE7" s="69"/>
      <c r="UIF7" s="69"/>
      <c r="UIG7" s="69"/>
      <c r="UIH7" s="69"/>
      <c r="UII7" s="69"/>
      <c r="UIJ7" s="69"/>
      <c r="UIK7" s="69"/>
      <c r="UIL7" s="69"/>
      <c r="UIM7" s="69"/>
      <c r="UIN7" s="69"/>
      <c r="UIO7" s="69"/>
      <c r="UIP7" s="69"/>
      <c r="UIQ7" s="69"/>
      <c r="UIR7" s="69"/>
      <c r="UIS7" s="69"/>
      <c r="UIT7" s="69"/>
      <c r="UIU7" s="69"/>
      <c r="UIV7" s="69"/>
      <c r="UIW7" s="69"/>
      <c r="UIX7" s="69"/>
      <c r="UIY7" s="69"/>
      <c r="UIZ7" s="69"/>
      <c r="UJA7" s="69"/>
      <c r="UJB7" s="69"/>
      <c r="UJC7" s="69"/>
      <c r="UJD7" s="69"/>
      <c r="UJE7" s="69"/>
      <c r="UJF7" s="69"/>
      <c r="UJG7" s="69"/>
      <c r="UJH7" s="69"/>
      <c r="UJI7" s="69"/>
      <c r="UJJ7" s="69"/>
      <c r="UJK7" s="69"/>
      <c r="UJL7" s="69"/>
      <c r="UJM7" s="69"/>
      <c r="UJN7" s="69"/>
      <c r="UJO7" s="69"/>
      <c r="UJP7" s="69"/>
      <c r="UJQ7" s="69"/>
      <c r="UJR7" s="69"/>
      <c r="UJS7" s="69"/>
      <c r="UJT7" s="69"/>
      <c r="UJU7" s="69"/>
      <c r="UJV7" s="69"/>
      <c r="UJW7" s="69"/>
      <c r="UJX7" s="69"/>
      <c r="UJY7" s="69"/>
      <c r="UJZ7" s="69"/>
      <c r="UKA7" s="69"/>
      <c r="UKB7" s="69"/>
      <c r="UKC7" s="69"/>
      <c r="UKD7" s="69"/>
      <c r="UKE7" s="69"/>
      <c r="UKF7" s="69"/>
      <c r="UKG7" s="69"/>
      <c r="UKH7" s="69"/>
      <c r="UKI7" s="69"/>
      <c r="UKJ7" s="69"/>
      <c r="UKK7" s="69"/>
      <c r="UKL7" s="69"/>
      <c r="UKM7" s="69"/>
      <c r="UKN7" s="69"/>
      <c r="UKO7" s="69"/>
      <c r="UKP7" s="69"/>
      <c r="UKQ7" s="69"/>
      <c r="UKR7" s="69"/>
      <c r="UKS7" s="69"/>
      <c r="UKT7" s="69"/>
      <c r="UKU7" s="69"/>
      <c r="UKV7" s="69"/>
      <c r="UKW7" s="69"/>
      <c r="UKX7" s="69"/>
      <c r="UKY7" s="69"/>
      <c r="UKZ7" s="69"/>
      <c r="ULA7" s="69"/>
      <c r="ULB7" s="69"/>
      <c r="ULC7" s="69"/>
      <c r="ULD7" s="69"/>
      <c r="ULE7" s="69"/>
      <c r="ULF7" s="69"/>
      <c r="ULG7" s="69"/>
      <c r="ULH7" s="69"/>
      <c r="ULI7" s="69"/>
      <c r="ULJ7" s="69"/>
      <c r="ULK7" s="69"/>
      <c r="ULL7" s="69"/>
      <c r="ULM7" s="69"/>
      <c r="ULN7" s="69"/>
      <c r="ULO7" s="69"/>
      <c r="ULP7" s="69"/>
      <c r="ULQ7" s="69"/>
      <c r="ULR7" s="69"/>
      <c r="ULS7" s="69"/>
      <c r="ULT7" s="69"/>
      <c r="ULU7" s="69"/>
      <c r="ULV7" s="69"/>
      <c r="ULW7" s="69"/>
      <c r="ULX7" s="69"/>
      <c r="ULY7" s="69"/>
      <c r="ULZ7" s="69"/>
      <c r="UMA7" s="69"/>
      <c r="UMB7" s="69"/>
      <c r="UMC7" s="69"/>
      <c r="UMD7" s="69"/>
      <c r="UME7" s="69"/>
      <c r="UMF7" s="69"/>
      <c r="UMG7" s="69"/>
      <c r="UMH7" s="69"/>
      <c r="UMI7" s="69"/>
      <c r="UMJ7" s="69"/>
      <c r="UMK7" s="69"/>
      <c r="UML7" s="69"/>
      <c r="UMM7" s="69"/>
      <c r="UMN7" s="69"/>
      <c r="UMO7" s="69"/>
      <c r="UMP7" s="69"/>
      <c r="UMQ7" s="69"/>
      <c r="UMR7" s="69"/>
      <c r="UMS7" s="69"/>
      <c r="UMT7" s="69"/>
      <c r="UMU7" s="69"/>
      <c r="UMV7" s="69"/>
      <c r="UMW7" s="69"/>
      <c r="UMX7" s="69"/>
      <c r="UMY7" s="69"/>
      <c r="UMZ7" s="69"/>
      <c r="UNA7" s="69"/>
      <c r="UNB7" s="69"/>
      <c r="UNC7" s="69"/>
      <c r="UND7" s="69"/>
      <c r="UNE7" s="69"/>
      <c r="UNF7" s="69"/>
      <c r="UNG7" s="69"/>
      <c r="UNH7" s="69"/>
      <c r="UNI7" s="69"/>
      <c r="UNJ7" s="69"/>
      <c r="UNK7" s="69"/>
      <c r="UNL7" s="69"/>
      <c r="UNM7" s="69"/>
      <c r="UNN7" s="69"/>
      <c r="UNO7" s="69"/>
      <c r="UNP7" s="69"/>
      <c r="UNQ7" s="69"/>
      <c r="UNR7" s="69"/>
      <c r="UNS7" s="69"/>
      <c r="UNT7" s="69"/>
      <c r="UNU7" s="69"/>
      <c r="UNV7" s="69"/>
      <c r="UNW7" s="69"/>
      <c r="UNX7" s="69"/>
      <c r="UNY7" s="69"/>
      <c r="UNZ7" s="69"/>
      <c r="UOA7" s="69"/>
      <c r="UOB7" s="69"/>
      <c r="UOC7" s="69"/>
      <c r="UOD7" s="69"/>
      <c r="UOE7" s="69"/>
      <c r="UOF7" s="69"/>
      <c r="UOG7" s="69"/>
      <c r="UOH7" s="69"/>
      <c r="UOI7" s="69"/>
      <c r="UOJ7" s="69"/>
      <c r="UOK7" s="69"/>
      <c r="UOL7" s="69"/>
      <c r="UOM7" s="69"/>
      <c r="UON7" s="69"/>
      <c r="UOO7" s="69"/>
      <c r="UOP7" s="69"/>
      <c r="UOQ7" s="69"/>
      <c r="UOR7" s="69"/>
      <c r="UOS7" s="69"/>
      <c r="UOT7" s="69"/>
      <c r="UOU7" s="69"/>
      <c r="UOV7" s="69"/>
      <c r="UOW7" s="69"/>
      <c r="UOX7" s="69"/>
      <c r="UOY7" s="69"/>
      <c r="UOZ7" s="69"/>
      <c r="UPA7" s="69"/>
      <c r="UPB7" s="69"/>
      <c r="UPC7" s="69"/>
      <c r="UPD7" s="69"/>
      <c r="UPE7" s="69"/>
      <c r="UPF7" s="69"/>
      <c r="UPG7" s="69"/>
      <c r="UPH7" s="69"/>
      <c r="UPI7" s="69"/>
      <c r="UPJ7" s="69"/>
      <c r="UPK7" s="69"/>
      <c r="UPL7" s="69"/>
      <c r="UPM7" s="69"/>
      <c r="UPN7" s="69"/>
      <c r="UPO7" s="69"/>
      <c r="UPP7" s="69"/>
      <c r="UPQ7" s="69"/>
      <c r="UPR7" s="69"/>
      <c r="UPS7" s="69"/>
      <c r="UPT7" s="69"/>
      <c r="UPU7" s="69"/>
      <c r="UPV7" s="69"/>
      <c r="UPW7" s="69"/>
      <c r="UPX7" s="69"/>
      <c r="UPY7" s="69"/>
      <c r="UPZ7" s="69"/>
      <c r="UQA7" s="69"/>
      <c r="UQB7" s="69"/>
      <c r="UQC7" s="69"/>
      <c r="UQD7" s="69"/>
      <c r="UQE7" s="69"/>
      <c r="UQF7" s="69"/>
      <c r="UQG7" s="69"/>
      <c r="UQH7" s="69"/>
      <c r="UQI7" s="69"/>
      <c r="UQJ7" s="69"/>
      <c r="UQK7" s="69"/>
      <c r="UQL7" s="69"/>
      <c r="UQM7" s="69"/>
      <c r="UQN7" s="69"/>
      <c r="UQO7" s="69"/>
      <c r="UQP7" s="69"/>
      <c r="UQQ7" s="69"/>
      <c r="UQR7" s="69"/>
      <c r="UQS7" s="69"/>
      <c r="UQT7" s="69"/>
      <c r="UQU7" s="69"/>
      <c r="UQV7" s="69"/>
      <c r="UQW7" s="69"/>
      <c r="UQX7" s="69"/>
      <c r="UQY7" s="69"/>
      <c r="UQZ7" s="69"/>
      <c r="URA7" s="69"/>
      <c r="URB7" s="69"/>
      <c r="URC7" s="69"/>
      <c r="URD7" s="69"/>
      <c r="URE7" s="69"/>
      <c r="URF7" s="69"/>
      <c r="URG7" s="69"/>
      <c r="URH7" s="69"/>
      <c r="URI7" s="69"/>
      <c r="URJ7" s="69"/>
      <c r="URK7" s="69"/>
      <c r="URL7" s="69"/>
      <c r="URM7" s="69"/>
      <c r="URN7" s="69"/>
      <c r="URO7" s="69"/>
      <c r="URP7" s="69"/>
      <c r="URQ7" s="69"/>
      <c r="URR7" s="69"/>
      <c r="URS7" s="69"/>
      <c r="URT7" s="69"/>
      <c r="URU7" s="69"/>
      <c r="URV7" s="69"/>
      <c r="URW7" s="69"/>
      <c r="URX7" s="69"/>
      <c r="URY7" s="69"/>
      <c r="URZ7" s="69"/>
      <c r="USA7" s="69"/>
      <c r="USB7" s="69"/>
      <c r="USC7" s="69"/>
      <c r="USD7" s="69"/>
      <c r="USE7" s="69"/>
      <c r="USF7" s="69"/>
      <c r="USG7" s="69"/>
      <c r="USH7" s="69"/>
      <c r="USI7" s="69"/>
      <c r="USJ7" s="69"/>
      <c r="USK7" s="69"/>
      <c r="USL7" s="69"/>
      <c r="USM7" s="69"/>
      <c r="USN7" s="69"/>
      <c r="USO7" s="69"/>
      <c r="USP7" s="69"/>
      <c r="USQ7" s="69"/>
      <c r="USR7" s="69"/>
      <c r="USS7" s="69"/>
      <c r="UST7" s="69"/>
      <c r="USU7" s="69"/>
      <c r="USV7" s="69"/>
      <c r="USW7" s="69"/>
      <c r="USX7" s="69"/>
      <c r="USY7" s="69"/>
      <c r="USZ7" s="69"/>
      <c r="UTA7" s="69"/>
      <c r="UTB7" s="69"/>
      <c r="UTC7" s="69"/>
      <c r="UTD7" s="69"/>
      <c r="UTE7" s="69"/>
      <c r="UTF7" s="69"/>
      <c r="UTG7" s="69"/>
      <c r="UTH7" s="69"/>
      <c r="UTI7" s="69"/>
      <c r="UTJ7" s="69"/>
      <c r="UTK7" s="69"/>
      <c r="UTL7" s="69"/>
      <c r="UTM7" s="69"/>
      <c r="UTN7" s="69"/>
      <c r="UTO7" s="69"/>
      <c r="UTP7" s="69"/>
      <c r="UTQ7" s="69"/>
      <c r="UTR7" s="69"/>
      <c r="UTS7" s="69"/>
      <c r="UTT7" s="69"/>
      <c r="UTU7" s="69"/>
      <c r="UTV7" s="69"/>
      <c r="UTW7" s="69"/>
      <c r="UTX7" s="69"/>
      <c r="UTY7" s="69"/>
      <c r="UTZ7" s="69"/>
      <c r="UUA7" s="69"/>
      <c r="UUB7" s="69"/>
      <c r="UUC7" s="69"/>
      <c r="UUD7" s="69"/>
      <c r="UUE7" s="69"/>
      <c r="UUF7" s="69"/>
      <c r="UUG7" s="69"/>
      <c r="UUH7" s="69"/>
      <c r="UUI7" s="69"/>
      <c r="UUJ7" s="69"/>
      <c r="UUK7" s="69"/>
      <c r="UUL7" s="69"/>
      <c r="UUM7" s="69"/>
      <c r="UUN7" s="69"/>
      <c r="UUO7" s="69"/>
      <c r="UUP7" s="69"/>
      <c r="UUQ7" s="69"/>
      <c r="UUR7" s="69"/>
      <c r="UUS7" s="69"/>
      <c r="UUT7" s="69"/>
      <c r="UUU7" s="69"/>
      <c r="UUV7" s="69"/>
      <c r="UUW7" s="69"/>
      <c r="UUX7" s="69"/>
      <c r="UUY7" s="69"/>
      <c r="UUZ7" s="69"/>
      <c r="UVA7" s="69"/>
      <c r="UVB7" s="69"/>
      <c r="UVC7" s="69"/>
      <c r="UVD7" s="69"/>
      <c r="UVE7" s="69"/>
      <c r="UVF7" s="69"/>
      <c r="UVG7" s="69"/>
      <c r="UVH7" s="69"/>
      <c r="UVI7" s="69"/>
      <c r="UVJ7" s="69"/>
      <c r="UVK7" s="69"/>
      <c r="UVL7" s="69"/>
      <c r="UVM7" s="69"/>
      <c r="UVN7" s="69"/>
      <c r="UVO7" s="69"/>
      <c r="UVP7" s="69"/>
      <c r="UVQ7" s="69"/>
      <c r="UVR7" s="69"/>
      <c r="UVS7" s="69"/>
      <c r="UVT7" s="69"/>
      <c r="UVU7" s="69"/>
      <c r="UVV7" s="69"/>
      <c r="UVW7" s="69"/>
      <c r="UVX7" s="69"/>
      <c r="UVY7" s="69"/>
      <c r="UVZ7" s="69"/>
      <c r="UWA7" s="69"/>
      <c r="UWB7" s="69"/>
      <c r="UWC7" s="69"/>
      <c r="UWD7" s="69"/>
      <c r="UWE7" s="69"/>
      <c r="UWF7" s="69"/>
      <c r="UWG7" s="69"/>
      <c r="UWH7" s="69"/>
      <c r="UWI7" s="69"/>
      <c r="UWJ7" s="69"/>
      <c r="UWK7" s="69"/>
      <c r="UWL7" s="69"/>
      <c r="UWM7" s="69"/>
      <c r="UWN7" s="69"/>
      <c r="UWO7" s="69"/>
      <c r="UWP7" s="69"/>
      <c r="UWQ7" s="69"/>
      <c r="UWR7" s="69"/>
      <c r="UWS7" s="69"/>
      <c r="UWT7" s="69"/>
      <c r="UWU7" s="69"/>
      <c r="UWV7" s="69"/>
      <c r="UWW7" s="69"/>
      <c r="UWX7" s="69"/>
      <c r="UWY7" s="69"/>
      <c r="UWZ7" s="69"/>
      <c r="UXA7" s="69"/>
      <c r="UXB7" s="69"/>
      <c r="UXC7" s="69"/>
      <c r="UXD7" s="69"/>
      <c r="UXE7" s="69"/>
      <c r="UXF7" s="69"/>
      <c r="UXG7" s="69"/>
      <c r="UXH7" s="69"/>
      <c r="UXI7" s="69"/>
      <c r="UXJ7" s="69"/>
      <c r="UXK7" s="69"/>
      <c r="UXL7" s="69"/>
      <c r="UXM7" s="69"/>
      <c r="UXN7" s="69"/>
      <c r="UXO7" s="69"/>
      <c r="UXP7" s="69"/>
      <c r="UXQ7" s="69"/>
      <c r="UXR7" s="69"/>
      <c r="UXS7" s="69"/>
      <c r="UXT7" s="69"/>
      <c r="UXU7" s="69"/>
      <c r="UXV7" s="69"/>
      <c r="UXW7" s="69"/>
      <c r="UXX7" s="69"/>
      <c r="UXY7" s="69"/>
      <c r="UXZ7" s="69"/>
      <c r="UYA7" s="69"/>
      <c r="UYB7" s="69"/>
      <c r="UYC7" s="69"/>
      <c r="UYD7" s="69"/>
      <c r="UYE7" s="69"/>
      <c r="UYF7" s="69"/>
      <c r="UYG7" s="69"/>
      <c r="UYH7" s="69"/>
      <c r="UYI7" s="69"/>
      <c r="UYJ7" s="69"/>
      <c r="UYK7" s="69"/>
      <c r="UYL7" s="69"/>
      <c r="UYM7" s="69"/>
      <c r="UYN7" s="69"/>
      <c r="UYO7" s="69"/>
      <c r="UYP7" s="69"/>
      <c r="UYQ7" s="69"/>
      <c r="UYR7" s="69"/>
      <c r="UYS7" s="69"/>
      <c r="UYT7" s="69"/>
      <c r="UYU7" s="69"/>
      <c r="UYV7" s="69"/>
      <c r="UYW7" s="69"/>
      <c r="UYX7" s="69"/>
      <c r="UYY7" s="69"/>
      <c r="UYZ7" s="69"/>
      <c r="UZA7" s="69"/>
      <c r="UZB7" s="69"/>
      <c r="UZC7" s="69"/>
      <c r="UZD7" s="69"/>
      <c r="UZE7" s="69"/>
      <c r="UZF7" s="69"/>
      <c r="UZG7" s="69"/>
      <c r="UZH7" s="69"/>
      <c r="UZI7" s="69"/>
      <c r="UZJ7" s="69"/>
      <c r="UZK7" s="69"/>
      <c r="UZL7" s="69"/>
      <c r="UZM7" s="69"/>
      <c r="UZN7" s="69"/>
      <c r="UZO7" s="69"/>
      <c r="UZP7" s="69"/>
      <c r="UZQ7" s="69"/>
      <c r="UZR7" s="69"/>
      <c r="UZS7" s="69"/>
      <c r="UZT7" s="69"/>
      <c r="UZU7" s="69"/>
      <c r="UZV7" s="69"/>
      <c r="UZW7" s="69"/>
      <c r="UZX7" s="69"/>
      <c r="UZY7" s="69"/>
      <c r="UZZ7" s="69"/>
      <c r="VAA7" s="69"/>
      <c r="VAB7" s="69"/>
      <c r="VAC7" s="69"/>
      <c r="VAD7" s="69"/>
      <c r="VAE7" s="69"/>
      <c r="VAF7" s="69"/>
      <c r="VAG7" s="69"/>
      <c r="VAH7" s="69"/>
      <c r="VAI7" s="69"/>
      <c r="VAJ7" s="69"/>
      <c r="VAK7" s="69"/>
      <c r="VAL7" s="69"/>
      <c r="VAM7" s="69"/>
      <c r="VAN7" s="69"/>
      <c r="VAO7" s="69"/>
      <c r="VAP7" s="69"/>
      <c r="VAQ7" s="69"/>
      <c r="VAR7" s="69"/>
      <c r="VAS7" s="69"/>
      <c r="VAT7" s="69"/>
      <c r="VAU7" s="69"/>
      <c r="VAV7" s="69"/>
      <c r="VAW7" s="69"/>
      <c r="VAX7" s="69"/>
      <c r="VAY7" s="69"/>
      <c r="VAZ7" s="69"/>
      <c r="VBA7" s="69"/>
      <c r="VBB7" s="69"/>
      <c r="VBC7" s="69"/>
      <c r="VBD7" s="69"/>
      <c r="VBE7" s="69"/>
      <c r="VBF7" s="69"/>
      <c r="VBG7" s="69"/>
      <c r="VBH7" s="69"/>
      <c r="VBI7" s="69"/>
      <c r="VBJ7" s="69"/>
      <c r="VBK7" s="69"/>
      <c r="VBL7" s="69"/>
      <c r="VBM7" s="69"/>
      <c r="VBN7" s="69"/>
      <c r="VBO7" s="69"/>
      <c r="VBP7" s="69"/>
      <c r="VBQ7" s="69"/>
      <c r="VBR7" s="69"/>
      <c r="VBS7" s="69"/>
      <c r="VBT7" s="69"/>
      <c r="VBU7" s="69"/>
      <c r="VBV7" s="69"/>
      <c r="VBW7" s="69"/>
      <c r="VBX7" s="69"/>
      <c r="VBY7" s="69"/>
      <c r="VBZ7" s="69"/>
      <c r="VCA7" s="69"/>
      <c r="VCB7" s="69"/>
      <c r="VCC7" s="69"/>
      <c r="VCD7" s="69"/>
      <c r="VCE7" s="69"/>
      <c r="VCF7" s="69"/>
      <c r="VCG7" s="69"/>
      <c r="VCH7" s="69"/>
      <c r="VCI7" s="69"/>
      <c r="VCJ7" s="69"/>
      <c r="VCK7" s="69"/>
      <c r="VCL7" s="69"/>
      <c r="VCM7" s="69"/>
      <c r="VCN7" s="69"/>
      <c r="VCO7" s="69"/>
      <c r="VCP7" s="69"/>
      <c r="VCQ7" s="69"/>
      <c r="VCR7" s="69"/>
      <c r="VCS7" s="69"/>
      <c r="VCT7" s="69"/>
      <c r="VCU7" s="69"/>
      <c r="VCV7" s="69"/>
      <c r="VCW7" s="69"/>
      <c r="VCX7" s="69"/>
      <c r="VCY7" s="69"/>
      <c r="VCZ7" s="69"/>
      <c r="VDA7" s="69"/>
      <c r="VDB7" s="69"/>
      <c r="VDC7" s="69"/>
      <c r="VDD7" s="69"/>
      <c r="VDE7" s="69"/>
      <c r="VDF7" s="69"/>
      <c r="VDG7" s="69"/>
      <c r="VDH7" s="69"/>
      <c r="VDI7" s="69"/>
      <c r="VDJ7" s="69"/>
      <c r="VDK7" s="69"/>
      <c r="VDL7" s="69"/>
      <c r="VDM7" s="69"/>
      <c r="VDN7" s="69"/>
      <c r="VDO7" s="69"/>
      <c r="VDP7" s="69"/>
      <c r="VDQ7" s="69"/>
      <c r="VDR7" s="69"/>
      <c r="VDS7" s="69"/>
      <c r="VDT7" s="69"/>
      <c r="VDU7" s="69"/>
      <c r="VDV7" s="69"/>
      <c r="VDW7" s="69"/>
      <c r="VDX7" s="69"/>
      <c r="VDY7" s="69"/>
      <c r="VDZ7" s="69"/>
      <c r="VEA7" s="69"/>
      <c r="VEB7" s="69"/>
      <c r="VEC7" s="69"/>
      <c r="VED7" s="69"/>
      <c r="VEE7" s="69"/>
      <c r="VEF7" s="69"/>
      <c r="VEG7" s="69"/>
      <c r="VEH7" s="69"/>
      <c r="VEI7" s="69"/>
      <c r="VEJ7" s="69"/>
      <c r="VEK7" s="69"/>
      <c r="VEL7" s="69"/>
      <c r="VEM7" s="69"/>
      <c r="VEN7" s="69"/>
      <c r="VEO7" s="69"/>
      <c r="VEP7" s="69"/>
      <c r="VEQ7" s="69"/>
      <c r="VER7" s="69"/>
      <c r="VES7" s="69"/>
      <c r="VET7" s="69"/>
      <c r="VEU7" s="69"/>
      <c r="VEV7" s="69"/>
      <c r="VEW7" s="69"/>
      <c r="VEX7" s="69"/>
      <c r="VEY7" s="69"/>
      <c r="VEZ7" s="69"/>
      <c r="VFA7" s="69"/>
      <c r="VFB7" s="69"/>
      <c r="VFC7" s="69"/>
      <c r="VFD7" s="69"/>
      <c r="VFE7" s="69"/>
      <c r="VFF7" s="69"/>
      <c r="VFG7" s="69"/>
      <c r="VFH7" s="69"/>
      <c r="VFI7" s="69"/>
      <c r="VFJ7" s="69"/>
      <c r="VFK7" s="69"/>
      <c r="VFL7" s="69"/>
      <c r="VFM7" s="69"/>
      <c r="VFN7" s="69"/>
      <c r="VFO7" s="69"/>
      <c r="VFP7" s="69"/>
      <c r="VFQ7" s="69"/>
      <c r="VFR7" s="69"/>
      <c r="VFS7" s="69"/>
      <c r="VFT7" s="69"/>
      <c r="VFU7" s="69"/>
      <c r="VFV7" s="69"/>
      <c r="VFW7" s="69"/>
      <c r="VFX7" s="69"/>
      <c r="VFY7" s="69"/>
      <c r="VFZ7" s="69"/>
      <c r="VGA7" s="69"/>
      <c r="VGB7" s="69"/>
      <c r="VGC7" s="69"/>
      <c r="VGD7" s="69"/>
      <c r="VGE7" s="69"/>
      <c r="VGF7" s="69"/>
      <c r="VGG7" s="69"/>
      <c r="VGH7" s="69"/>
      <c r="VGI7" s="69"/>
      <c r="VGJ7" s="69"/>
      <c r="VGK7" s="69"/>
      <c r="VGL7" s="69"/>
      <c r="VGM7" s="69"/>
      <c r="VGN7" s="69"/>
      <c r="VGO7" s="69"/>
      <c r="VGP7" s="69"/>
      <c r="VGQ7" s="69"/>
      <c r="VGR7" s="69"/>
      <c r="VGS7" s="69"/>
      <c r="VGT7" s="69"/>
      <c r="VGU7" s="69"/>
      <c r="VGV7" s="69"/>
      <c r="VGW7" s="69"/>
      <c r="VGX7" s="69"/>
      <c r="VGY7" s="69"/>
      <c r="VGZ7" s="69"/>
      <c r="VHA7" s="69"/>
      <c r="VHB7" s="69"/>
      <c r="VHC7" s="69"/>
      <c r="VHD7" s="69"/>
      <c r="VHE7" s="69"/>
      <c r="VHF7" s="69"/>
      <c r="VHG7" s="69"/>
      <c r="VHH7" s="69"/>
      <c r="VHI7" s="69"/>
      <c r="VHJ7" s="69"/>
      <c r="VHK7" s="69"/>
      <c r="VHL7" s="69"/>
      <c r="VHM7" s="69"/>
      <c r="VHN7" s="69"/>
      <c r="VHO7" s="69"/>
      <c r="VHP7" s="69"/>
      <c r="VHQ7" s="69"/>
      <c r="VHR7" s="69"/>
      <c r="VHS7" s="69"/>
      <c r="VHT7" s="69"/>
      <c r="VHU7" s="69"/>
      <c r="VHV7" s="69"/>
      <c r="VHW7" s="69"/>
      <c r="VHX7" s="69"/>
      <c r="VHY7" s="69"/>
      <c r="VHZ7" s="69"/>
      <c r="VIA7" s="69"/>
      <c r="VIB7" s="69"/>
      <c r="VIC7" s="69"/>
      <c r="VID7" s="69"/>
      <c r="VIE7" s="69"/>
      <c r="VIF7" s="69"/>
      <c r="VIG7" s="69"/>
      <c r="VIH7" s="69"/>
      <c r="VII7" s="69"/>
      <c r="VIJ7" s="69"/>
      <c r="VIK7" s="69"/>
      <c r="VIL7" s="69"/>
      <c r="VIM7" s="69"/>
      <c r="VIN7" s="69"/>
      <c r="VIO7" s="69"/>
      <c r="VIP7" s="69"/>
      <c r="VIQ7" s="69"/>
      <c r="VIR7" s="69"/>
      <c r="VIS7" s="69"/>
      <c r="VIT7" s="69"/>
      <c r="VIU7" s="69"/>
      <c r="VIV7" s="69"/>
      <c r="VIW7" s="69"/>
      <c r="VIX7" s="69"/>
      <c r="VIY7" s="69"/>
      <c r="VIZ7" s="69"/>
      <c r="VJA7" s="69"/>
      <c r="VJB7" s="69"/>
      <c r="VJC7" s="69"/>
      <c r="VJD7" s="69"/>
      <c r="VJE7" s="69"/>
      <c r="VJF7" s="69"/>
      <c r="VJG7" s="69"/>
      <c r="VJH7" s="69"/>
      <c r="VJI7" s="69"/>
      <c r="VJJ7" s="69"/>
      <c r="VJK7" s="69"/>
      <c r="VJL7" s="69"/>
      <c r="VJM7" s="69"/>
      <c r="VJN7" s="69"/>
      <c r="VJO7" s="69"/>
      <c r="VJP7" s="69"/>
      <c r="VJQ7" s="69"/>
      <c r="VJR7" s="69"/>
      <c r="VJS7" s="69"/>
      <c r="VJT7" s="69"/>
      <c r="VJU7" s="69"/>
      <c r="VJV7" s="69"/>
      <c r="VJW7" s="69"/>
      <c r="VJX7" s="69"/>
      <c r="VJY7" s="69"/>
      <c r="VJZ7" s="69"/>
      <c r="VKA7" s="69"/>
      <c r="VKB7" s="69"/>
      <c r="VKC7" s="69"/>
      <c r="VKD7" s="69"/>
      <c r="VKE7" s="69"/>
      <c r="VKF7" s="69"/>
      <c r="VKG7" s="69"/>
      <c r="VKH7" s="69"/>
      <c r="VKI7" s="69"/>
      <c r="VKJ7" s="69"/>
      <c r="VKK7" s="69"/>
      <c r="VKL7" s="69"/>
      <c r="VKM7" s="69"/>
      <c r="VKN7" s="69"/>
      <c r="VKO7" s="69"/>
      <c r="VKP7" s="69"/>
      <c r="VKQ7" s="69"/>
      <c r="VKR7" s="69"/>
      <c r="VKS7" s="69"/>
      <c r="VKT7" s="69"/>
      <c r="VKU7" s="69"/>
      <c r="VKV7" s="69"/>
      <c r="VKW7" s="69"/>
      <c r="VKX7" s="69"/>
      <c r="VKY7" s="69"/>
      <c r="VKZ7" s="69"/>
      <c r="VLA7" s="69"/>
      <c r="VLB7" s="69"/>
      <c r="VLC7" s="69"/>
      <c r="VLD7" s="69"/>
      <c r="VLE7" s="69"/>
      <c r="VLF7" s="69"/>
      <c r="VLG7" s="69"/>
      <c r="VLH7" s="69"/>
      <c r="VLI7" s="69"/>
      <c r="VLJ7" s="69"/>
      <c r="VLK7" s="69"/>
      <c r="VLL7" s="69"/>
      <c r="VLM7" s="69"/>
      <c r="VLN7" s="69"/>
      <c r="VLO7" s="69"/>
      <c r="VLP7" s="69"/>
      <c r="VLQ7" s="69"/>
      <c r="VLR7" s="69"/>
      <c r="VLS7" s="69"/>
      <c r="VLT7" s="69"/>
      <c r="VLU7" s="69"/>
      <c r="VLV7" s="69"/>
      <c r="VLW7" s="69"/>
      <c r="VLX7" s="69"/>
      <c r="VLY7" s="69"/>
      <c r="VLZ7" s="69"/>
      <c r="VMA7" s="69"/>
      <c r="VMB7" s="69"/>
      <c r="VMC7" s="69"/>
      <c r="VMD7" s="69"/>
      <c r="VME7" s="69"/>
      <c r="VMF7" s="69"/>
      <c r="VMG7" s="69"/>
      <c r="VMH7" s="69"/>
      <c r="VMI7" s="69"/>
      <c r="VMJ7" s="69"/>
      <c r="VMK7" s="69"/>
      <c r="VML7" s="69"/>
      <c r="VMM7" s="69"/>
      <c r="VMN7" s="69"/>
      <c r="VMO7" s="69"/>
      <c r="VMP7" s="69"/>
      <c r="VMQ7" s="69"/>
      <c r="VMR7" s="69"/>
      <c r="VMS7" s="69"/>
      <c r="VMT7" s="69"/>
      <c r="VMU7" s="69"/>
      <c r="VMV7" s="69"/>
      <c r="VMW7" s="69"/>
      <c r="VMX7" s="69"/>
      <c r="VMY7" s="69"/>
      <c r="VMZ7" s="69"/>
      <c r="VNA7" s="69"/>
      <c r="VNB7" s="69"/>
      <c r="VNC7" s="69"/>
      <c r="VND7" s="69"/>
      <c r="VNE7" s="69"/>
      <c r="VNF7" s="69"/>
      <c r="VNG7" s="69"/>
      <c r="VNH7" s="69"/>
      <c r="VNI7" s="69"/>
      <c r="VNJ7" s="69"/>
      <c r="VNK7" s="69"/>
      <c r="VNL7" s="69"/>
      <c r="VNM7" s="69"/>
      <c r="VNN7" s="69"/>
      <c r="VNO7" s="69"/>
      <c r="VNP7" s="69"/>
      <c r="VNQ7" s="69"/>
      <c r="VNR7" s="69"/>
      <c r="VNS7" s="69"/>
      <c r="VNT7" s="69"/>
      <c r="VNU7" s="69"/>
      <c r="VNV7" s="69"/>
      <c r="VNW7" s="69"/>
      <c r="VNX7" s="69"/>
      <c r="VNY7" s="69"/>
      <c r="VNZ7" s="69"/>
      <c r="VOA7" s="69"/>
      <c r="VOB7" s="69"/>
      <c r="VOC7" s="69"/>
      <c r="VOD7" s="69"/>
      <c r="VOE7" s="69"/>
      <c r="VOF7" s="69"/>
      <c r="VOG7" s="69"/>
      <c r="VOH7" s="69"/>
      <c r="VOI7" s="69"/>
      <c r="VOJ7" s="69"/>
      <c r="VOK7" s="69"/>
      <c r="VOL7" s="69"/>
      <c r="VOM7" s="69"/>
      <c r="VON7" s="69"/>
      <c r="VOO7" s="69"/>
      <c r="VOP7" s="69"/>
      <c r="VOQ7" s="69"/>
      <c r="VOR7" s="69"/>
      <c r="VOS7" s="69"/>
      <c r="VOT7" s="69"/>
      <c r="VOU7" s="69"/>
      <c r="VOV7" s="69"/>
      <c r="VOW7" s="69"/>
      <c r="VOX7" s="69"/>
      <c r="VOY7" s="69"/>
      <c r="VOZ7" s="69"/>
      <c r="VPA7" s="69"/>
      <c r="VPB7" s="69"/>
      <c r="VPC7" s="69"/>
      <c r="VPD7" s="69"/>
      <c r="VPE7" s="69"/>
      <c r="VPF7" s="69"/>
      <c r="VPG7" s="69"/>
      <c r="VPH7" s="69"/>
      <c r="VPI7" s="69"/>
      <c r="VPJ7" s="69"/>
      <c r="VPK7" s="69"/>
      <c r="VPL7" s="69"/>
      <c r="VPM7" s="69"/>
      <c r="VPN7" s="69"/>
      <c r="VPO7" s="69"/>
      <c r="VPP7" s="69"/>
      <c r="VPQ7" s="69"/>
      <c r="VPR7" s="69"/>
      <c r="VPS7" s="69"/>
      <c r="VPT7" s="69"/>
      <c r="VPU7" s="69"/>
      <c r="VPV7" s="69"/>
      <c r="VPW7" s="69"/>
      <c r="VPX7" s="69"/>
      <c r="VPY7" s="69"/>
      <c r="VPZ7" s="69"/>
      <c r="VQA7" s="69"/>
      <c r="VQB7" s="69"/>
      <c r="VQC7" s="69"/>
      <c r="VQD7" s="69"/>
      <c r="VQE7" s="69"/>
      <c r="VQF7" s="69"/>
      <c r="VQG7" s="69"/>
      <c r="VQH7" s="69"/>
      <c r="VQI7" s="69"/>
      <c r="VQJ7" s="69"/>
      <c r="VQK7" s="69"/>
      <c r="VQL7" s="69"/>
      <c r="VQM7" s="69"/>
      <c r="VQN7" s="69"/>
      <c r="VQO7" s="69"/>
      <c r="VQP7" s="69"/>
      <c r="VQQ7" s="69"/>
      <c r="VQR7" s="69"/>
      <c r="VQS7" s="69"/>
      <c r="VQT7" s="69"/>
      <c r="VQU7" s="69"/>
      <c r="VQV7" s="69"/>
      <c r="VQW7" s="69"/>
      <c r="VQX7" s="69"/>
      <c r="VQY7" s="69"/>
      <c r="VQZ7" s="69"/>
      <c r="VRA7" s="69"/>
      <c r="VRB7" s="69"/>
      <c r="VRC7" s="69"/>
      <c r="VRD7" s="69"/>
      <c r="VRE7" s="69"/>
      <c r="VRF7" s="69"/>
      <c r="VRG7" s="69"/>
      <c r="VRH7" s="69"/>
      <c r="VRI7" s="69"/>
      <c r="VRJ7" s="69"/>
      <c r="VRK7" s="69"/>
      <c r="VRL7" s="69"/>
      <c r="VRM7" s="69"/>
      <c r="VRN7" s="69"/>
      <c r="VRO7" s="69"/>
      <c r="VRP7" s="69"/>
      <c r="VRQ7" s="69"/>
      <c r="VRR7" s="69"/>
      <c r="VRS7" s="69"/>
      <c r="VRT7" s="69"/>
      <c r="VRU7" s="69"/>
      <c r="VRV7" s="69"/>
      <c r="VRW7" s="69"/>
      <c r="VRX7" s="69"/>
      <c r="VRY7" s="69"/>
      <c r="VRZ7" s="69"/>
      <c r="VSA7" s="69"/>
      <c r="VSB7" s="69"/>
      <c r="VSC7" s="69"/>
      <c r="VSD7" s="69"/>
      <c r="VSE7" s="69"/>
      <c r="VSF7" s="69"/>
      <c r="VSG7" s="69"/>
      <c r="VSH7" s="69"/>
      <c r="VSI7" s="69"/>
      <c r="VSJ7" s="69"/>
      <c r="VSK7" s="69"/>
      <c r="VSL7" s="69"/>
      <c r="VSM7" s="69"/>
      <c r="VSN7" s="69"/>
      <c r="VSO7" s="69"/>
      <c r="VSP7" s="69"/>
      <c r="VSQ7" s="69"/>
      <c r="VSR7" s="69"/>
      <c r="VSS7" s="69"/>
      <c r="VST7" s="69"/>
      <c r="VSU7" s="69"/>
      <c r="VSV7" s="69"/>
      <c r="VSW7" s="69"/>
      <c r="VSX7" s="69"/>
      <c r="VSY7" s="69"/>
      <c r="VSZ7" s="69"/>
      <c r="VTA7" s="69"/>
      <c r="VTB7" s="69"/>
      <c r="VTC7" s="69"/>
      <c r="VTD7" s="69"/>
      <c r="VTE7" s="69"/>
      <c r="VTF7" s="69"/>
      <c r="VTG7" s="69"/>
      <c r="VTH7" s="69"/>
      <c r="VTI7" s="69"/>
      <c r="VTJ7" s="69"/>
      <c r="VTK7" s="69"/>
      <c r="VTL7" s="69"/>
      <c r="VTM7" s="69"/>
      <c r="VTN7" s="69"/>
      <c r="VTO7" s="69"/>
      <c r="VTP7" s="69"/>
      <c r="VTQ7" s="69"/>
      <c r="VTR7" s="69"/>
      <c r="VTS7" s="69"/>
      <c r="VTT7" s="69"/>
      <c r="VTU7" s="69"/>
      <c r="VTV7" s="69"/>
      <c r="VTW7" s="69"/>
      <c r="VTX7" s="69"/>
      <c r="VTY7" s="69"/>
      <c r="VTZ7" s="69"/>
      <c r="VUA7" s="69"/>
      <c r="VUB7" s="69"/>
      <c r="VUC7" s="69"/>
      <c r="VUD7" s="69"/>
      <c r="VUE7" s="69"/>
      <c r="VUF7" s="69"/>
      <c r="VUG7" s="69"/>
      <c r="VUH7" s="69"/>
      <c r="VUI7" s="69"/>
      <c r="VUJ7" s="69"/>
      <c r="VUK7" s="69"/>
      <c r="VUL7" s="69"/>
      <c r="VUM7" s="69"/>
      <c r="VUN7" s="69"/>
      <c r="VUO7" s="69"/>
      <c r="VUP7" s="69"/>
      <c r="VUQ7" s="69"/>
      <c r="VUR7" s="69"/>
      <c r="VUS7" s="69"/>
      <c r="VUT7" s="69"/>
      <c r="VUU7" s="69"/>
      <c r="VUV7" s="69"/>
      <c r="VUW7" s="69"/>
      <c r="VUX7" s="69"/>
      <c r="VUY7" s="69"/>
      <c r="VUZ7" s="69"/>
      <c r="VVA7" s="69"/>
      <c r="VVB7" s="69"/>
      <c r="VVC7" s="69"/>
      <c r="VVD7" s="69"/>
      <c r="VVE7" s="69"/>
      <c r="VVF7" s="69"/>
      <c r="VVG7" s="69"/>
      <c r="VVH7" s="69"/>
      <c r="VVI7" s="69"/>
      <c r="VVJ7" s="69"/>
      <c r="VVK7" s="69"/>
      <c r="VVL7" s="69"/>
      <c r="VVM7" s="69"/>
      <c r="VVN7" s="69"/>
      <c r="VVO7" s="69"/>
      <c r="VVP7" s="69"/>
      <c r="VVQ7" s="69"/>
      <c r="VVR7" s="69"/>
      <c r="VVS7" s="69"/>
      <c r="VVT7" s="69"/>
      <c r="VVU7" s="69"/>
      <c r="VVV7" s="69"/>
      <c r="VVW7" s="69"/>
      <c r="VVX7" s="69"/>
      <c r="VVY7" s="69"/>
      <c r="VVZ7" s="69"/>
      <c r="VWA7" s="69"/>
      <c r="VWB7" s="69"/>
      <c r="VWC7" s="69"/>
      <c r="VWD7" s="69"/>
      <c r="VWE7" s="69"/>
      <c r="VWF7" s="69"/>
      <c r="VWG7" s="69"/>
      <c r="VWH7" s="69"/>
      <c r="VWI7" s="69"/>
      <c r="VWJ7" s="69"/>
      <c r="VWK7" s="69"/>
      <c r="VWL7" s="69"/>
      <c r="VWM7" s="69"/>
      <c r="VWN7" s="69"/>
      <c r="VWO7" s="69"/>
      <c r="VWP7" s="69"/>
      <c r="VWQ7" s="69"/>
      <c r="VWR7" s="69"/>
      <c r="VWS7" s="69"/>
      <c r="VWT7" s="69"/>
      <c r="VWU7" s="69"/>
      <c r="VWV7" s="69"/>
      <c r="VWW7" s="69"/>
      <c r="VWX7" s="69"/>
      <c r="VWY7" s="69"/>
      <c r="VWZ7" s="69"/>
      <c r="VXA7" s="69"/>
      <c r="VXB7" s="69"/>
      <c r="VXC7" s="69"/>
      <c r="VXD7" s="69"/>
      <c r="VXE7" s="69"/>
      <c r="VXF7" s="69"/>
      <c r="VXG7" s="69"/>
      <c r="VXH7" s="69"/>
      <c r="VXI7" s="69"/>
      <c r="VXJ7" s="69"/>
      <c r="VXK7" s="69"/>
      <c r="VXL7" s="69"/>
      <c r="VXM7" s="69"/>
      <c r="VXN7" s="69"/>
      <c r="VXO7" s="69"/>
      <c r="VXP7" s="69"/>
      <c r="VXQ7" s="69"/>
      <c r="VXR7" s="69"/>
      <c r="VXS7" s="69"/>
      <c r="VXT7" s="69"/>
      <c r="VXU7" s="69"/>
      <c r="VXV7" s="69"/>
      <c r="VXW7" s="69"/>
      <c r="VXX7" s="69"/>
      <c r="VXY7" s="69"/>
      <c r="VXZ7" s="69"/>
      <c r="VYA7" s="69"/>
      <c r="VYB7" s="69"/>
      <c r="VYC7" s="69"/>
      <c r="VYD7" s="69"/>
      <c r="VYE7" s="69"/>
      <c r="VYF7" s="69"/>
      <c r="VYG7" s="69"/>
      <c r="VYH7" s="69"/>
      <c r="VYI7" s="69"/>
      <c r="VYJ7" s="69"/>
      <c r="VYK7" s="69"/>
      <c r="VYL7" s="69"/>
      <c r="VYM7" s="69"/>
      <c r="VYN7" s="69"/>
      <c r="VYO7" s="69"/>
      <c r="VYP7" s="69"/>
      <c r="VYQ7" s="69"/>
      <c r="VYR7" s="69"/>
      <c r="VYS7" s="69"/>
      <c r="VYT7" s="69"/>
      <c r="VYU7" s="69"/>
      <c r="VYV7" s="69"/>
      <c r="VYW7" s="69"/>
      <c r="VYX7" s="69"/>
      <c r="VYY7" s="69"/>
      <c r="VYZ7" s="69"/>
      <c r="VZA7" s="69"/>
      <c r="VZB7" s="69"/>
      <c r="VZC7" s="69"/>
      <c r="VZD7" s="69"/>
      <c r="VZE7" s="69"/>
      <c r="VZF7" s="69"/>
      <c r="VZG7" s="69"/>
      <c r="VZH7" s="69"/>
      <c r="VZI7" s="69"/>
      <c r="VZJ7" s="69"/>
      <c r="VZK7" s="69"/>
      <c r="VZL7" s="69"/>
      <c r="VZM7" s="69"/>
      <c r="VZN7" s="69"/>
      <c r="VZO7" s="69"/>
      <c r="VZP7" s="69"/>
      <c r="VZQ7" s="69"/>
      <c r="VZR7" s="69"/>
      <c r="VZS7" s="69"/>
      <c r="VZT7" s="69"/>
      <c r="VZU7" s="69"/>
      <c r="VZV7" s="69"/>
      <c r="VZW7" s="69"/>
      <c r="VZX7" s="69"/>
      <c r="VZY7" s="69"/>
      <c r="VZZ7" s="69"/>
      <c r="WAA7" s="69"/>
      <c r="WAB7" s="69"/>
      <c r="WAC7" s="69"/>
      <c r="WAD7" s="69"/>
      <c r="WAE7" s="69"/>
      <c r="WAF7" s="69"/>
      <c r="WAG7" s="69"/>
      <c r="WAH7" s="69"/>
      <c r="WAI7" s="69"/>
      <c r="WAJ7" s="69"/>
      <c r="WAK7" s="69"/>
      <c r="WAL7" s="69"/>
      <c r="WAM7" s="69"/>
      <c r="WAN7" s="69"/>
      <c r="WAO7" s="69"/>
      <c r="WAP7" s="69"/>
      <c r="WAQ7" s="69"/>
      <c r="WAR7" s="69"/>
      <c r="WAS7" s="69"/>
      <c r="WAT7" s="69"/>
      <c r="WAU7" s="69"/>
      <c r="WAV7" s="69"/>
      <c r="WAW7" s="69"/>
      <c r="WAX7" s="69"/>
      <c r="WAY7" s="69"/>
      <c r="WAZ7" s="69"/>
      <c r="WBA7" s="69"/>
      <c r="WBB7" s="69"/>
      <c r="WBC7" s="69"/>
      <c r="WBD7" s="69"/>
      <c r="WBE7" s="69"/>
      <c r="WBF7" s="69"/>
      <c r="WBG7" s="69"/>
      <c r="WBH7" s="69"/>
      <c r="WBI7" s="69"/>
      <c r="WBJ7" s="69"/>
      <c r="WBK7" s="69"/>
      <c r="WBL7" s="69"/>
      <c r="WBM7" s="69"/>
      <c r="WBN7" s="69"/>
      <c r="WBO7" s="69"/>
      <c r="WBP7" s="69"/>
      <c r="WBQ7" s="69"/>
      <c r="WBR7" s="69"/>
      <c r="WBS7" s="69"/>
      <c r="WBT7" s="69"/>
      <c r="WBU7" s="69"/>
      <c r="WBV7" s="69"/>
      <c r="WBW7" s="69"/>
      <c r="WBX7" s="69"/>
      <c r="WBY7" s="69"/>
      <c r="WBZ7" s="69"/>
      <c r="WCA7" s="69"/>
      <c r="WCB7" s="69"/>
      <c r="WCC7" s="69"/>
      <c r="WCD7" s="69"/>
      <c r="WCE7" s="69"/>
      <c r="WCF7" s="69"/>
      <c r="WCG7" s="69"/>
      <c r="WCH7" s="69"/>
      <c r="WCI7" s="69"/>
      <c r="WCJ7" s="69"/>
      <c r="WCK7" s="69"/>
      <c r="WCL7" s="69"/>
      <c r="WCM7" s="69"/>
      <c r="WCN7" s="69"/>
      <c r="WCO7" s="69"/>
      <c r="WCP7" s="69"/>
      <c r="WCQ7" s="69"/>
      <c r="WCR7" s="69"/>
      <c r="WCS7" s="69"/>
      <c r="WCT7" s="69"/>
      <c r="WCU7" s="69"/>
      <c r="WCV7" s="69"/>
      <c r="WCW7" s="69"/>
      <c r="WCX7" s="69"/>
      <c r="WCY7" s="69"/>
      <c r="WCZ7" s="69"/>
      <c r="WDA7" s="69"/>
      <c r="WDB7" s="69"/>
      <c r="WDC7" s="69"/>
      <c r="WDD7" s="69"/>
      <c r="WDE7" s="69"/>
      <c r="WDF7" s="69"/>
      <c r="WDG7" s="69"/>
      <c r="WDH7" s="69"/>
      <c r="WDI7" s="69"/>
      <c r="WDJ7" s="69"/>
      <c r="WDK7" s="69"/>
      <c r="WDL7" s="69"/>
      <c r="WDM7" s="69"/>
      <c r="WDN7" s="69"/>
      <c r="WDO7" s="69"/>
      <c r="WDP7" s="69"/>
      <c r="WDQ7" s="69"/>
      <c r="WDR7" s="69"/>
      <c r="WDS7" s="69"/>
      <c r="WDT7" s="69"/>
      <c r="WDU7" s="69"/>
      <c r="WDV7" s="69"/>
      <c r="WDW7" s="69"/>
      <c r="WDX7" s="69"/>
      <c r="WDY7" s="69"/>
      <c r="WDZ7" s="69"/>
      <c r="WEA7" s="69"/>
      <c r="WEB7" s="69"/>
      <c r="WEC7" s="69"/>
      <c r="WED7" s="69"/>
      <c r="WEE7" s="69"/>
      <c r="WEF7" s="69"/>
      <c r="WEG7" s="69"/>
      <c r="WEH7" s="69"/>
      <c r="WEI7" s="69"/>
      <c r="WEJ7" s="69"/>
      <c r="WEK7" s="69"/>
      <c r="WEL7" s="69"/>
      <c r="WEM7" s="69"/>
      <c r="WEN7" s="69"/>
      <c r="WEO7" s="69"/>
      <c r="WEP7" s="69"/>
      <c r="WEQ7" s="69"/>
      <c r="WER7" s="69"/>
      <c r="WES7" s="69"/>
      <c r="WET7" s="69"/>
      <c r="WEU7" s="69"/>
      <c r="WEV7" s="69"/>
      <c r="WEW7" s="69"/>
      <c r="WEX7" s="69"/>
      <c r="WEY7" s="69"/>
      <c r="WEZ7" s="69"/>
      <c r="WFA7" s="69"/>
      <c r="WFB7" s="69"/>
      <c r="WFC7" s="69"/>
      <c r="WFD7" s="69"/>
      <c r="WFE7" s="69"/>
      <c r="WFF7" s="69"/>
      <c r="WFG7" s="69"/>
      <c r="WFH7" s="69"/>
      <c r="WFI7" s="69"/>
      <c r="WFJ7" s="69"/>
      <c r="WFK7" s="69"/>
      <c r="WFL7" s="69"/>
      <c r="WFM7" s="69"/>
      <c r="WFN7" s="69"/>
      <c r="WFO7" s="69"/>
      <c r="WFP7" s="69"/>
      <c r="WFQ7" s="69"/>
      <c r="WFR7" s="69"/>
      <c r="WFS7" s="69"/>
      <c r="WFT7" s="69"/>
      <c r="WFU7" s="69"/>
      <c r="WFV7" s="69"/>
      <c r="WFW7" s="69"/>
      <c r="WFX7" s="69"/>
      <c r="WFY7" s="69"/>
      <c r="WFZ7" s="69"/>
      <c r="WGA7" s="69"/>
      <c r="WGB7" s="69"/>
      <c r="WGC7" s="69"/>
      <c r="WGD7" s="69"/>
      <c r="WGE7" s="69"/>
      <c r="WGF7" s="69"/>
      <c r="WGG7" s="69"/>
      <c r="WGH7" s="69"/>
      <c r="WGI7" s="69"/>
      <c r="WGJ7" s="69"/>
      <c r="WGK7" s="69"/>
      <c r="WGL7" s="69"/>
      <c r="WGM7" s="69"/>
      <c r="WGN7" s="69"/>
      <c r="WGO7" s="69"/>
      <c r="WGP7" s="69"/>
      <c r="WGQ7" s="69"/>
      <c r="WGR7" s="69"/>
      <c r="WGS7" s="69"/>
      <c r="WGT7" s="69"/>
      <c r="WGU7" s="69"/>
      <c r="WGV7" s="69"/>
      <c r="WGW7" s="69"/>
      <c r="WGX7" s="69"/>
      <c r="WGY7" s="69"/>
      <c r="WGZ7" s="69"/>
      <c r="WHA7" s="69"/>
      <c r="WHB7" s="69"/>
      <c r="WHC7" s="69"/>
      <c r="WHD7" s="69"/>
      <c r="WHE7" s="69"/>
      <c r="WHF7" s="69"/>
      <c r="WHG7" s="69"/>
      <c r="WHH7" s="69"/>
      <c r="WHI7" s="69"/>
      <c r="WHJ7" s="69"/>
      <c r="WHK7" s="69"/>
      <c r="WHL7" s="69"/>
      <c r="WHM7" s="69"/>
      <c r="WHN7" s="69"/>
      <c r="WHO7" s="69"/>
      <c r="WHP7" s="69"/>
      <c r="WHQ7" s="69"/>
      <c r="WHR7" s="69"/>
      <c r="WHS7" s="69"/>
      <c r="WHT7" s="69"/>
      <c r="WHU7" s="69"/>
      <c r="WHV7" s="69"/>
      <c r="WHW7" s="69"/>
      <c r="WHX7" s="69"/>
      <c r="WHY7" s="69"/>
      <c r="WHZ7" s="69"/>
      <c r="WIA7" s="69"/>
      <c r="WIB7" s="69"/>
      <c r="WIC7" s="69"/>
      <c r="WID7" s="69"/>
      <c r="WIE7" s="69"/>
      <c r="WIF7" s="69"/>
      <c r="WIG7" s="69"/>
      <c r="WIH7" s="69"/>
      <c r="WII7" s="69"/>
      <c r="WIJ7" s="69"/>
      <c r="WIK7" s="69"/>
      <c r="WIL7" s="69"/>
      <c r="WIM7" s="69"/>
      <c r="WIN7" s="69"/>
      <c r="WIO7" s="69"/>
      <c r="WIP7" s="69"/>
      <c r="WIQ7" s="69"/>
      <c r="WIR7" s="69"/>
      <c r="WIS7" s="69"/>
      <c r="WIT7" s="69"/>
      <c r="WIU7" s="69"/>
      <c r="WIV7" s="69"/>
      <c r="WIW7" s="69"/>
      <c r="WIX7" s="69"/>
      <c r="WIY7" s="69"/>
      <c r="WIZ7" s="69"/>
      <c r="WJA7" s="69"/>
      <c r="WJB7" s="69"/>
      <c r="WJC7" s="69"/>
      <c r="WJD7" s="69"/>
      <c r="WJE7" s="69"/>
      <c r="WJF7" s="69"/>
      <c r="WJG7" s="69"/>
      <c r="WJH7" s="69"/>
      <c r="WJI7" s="69"/>
      <c r="WJJ7" s="69"/>
      <c r="WJK7" s="69"/>
      <c r="WJL7" s="69"/>
      <c r="WJM7" s="69"/>
      <c r="WJN7" s="69"/>
      <c r="WJO7" s="69"/>
      <c r="WJP7" s="69"/>
      <c r="WJQ7" s="69"/>
      <c r="WJR7" s="69"/>
      <c r="WJS7" s="69"/>
      <c r="WJT7" s="69"/>
      <c r="WJU7" s="69"/>
      <c r="WJV7" s="69"/>
      <c r="WJW7" s="69"/>
      <c r="WJX7" s="69"/>
      <c r="WJY7" s="69"/>
      <c r="WJZ7" s="69"/>
      <c r="WKA7" s="69"/>
      <c r="WKB7" s="69"/>
      <c r="WKC7" s="69"/>
      <c r="WKD7" s="69"/>
      <c r="WKE7" s="69"/>
      <c r="WKF7" s="69"/>
      <c r="WKG7" s="69"/>
      <c r="WKH7" s="69"/>
      <c r="WKI7" s="69"/>
      <c r="WKJ7" s="69"/>
      <c r="WKK7" s="69"/>
      <c r="WKL7" s="69"/>
      <c r="WKM7" s="69"/>
      <c r="WKN7" s="69"/>
      <c r="WKO7" s="69"/>
      <c r="WKP7" s="69"/>
      <c r="WKQ7" s="69"/>
      <c r="WKR7" s="69"/>
      <c r="WKS7" s="69"/>
      <c r="WKT7" s="69"/>
      <c r="WKU7" s="69"/>
      <c r="WKV7" s="69"/>
      <c r="WKW7" s="69"/>
      <c r="WKX7" s="69"/>
      <c r="WKY7" s="69"/>
      <c r="WKZ7" s="69"/>
      <c r="WLA7" s="69"/>
      <c r="WLB7" s="69"/>
      <c r="WLC7" s="69"/>
      <c r="WLD7" s="69"/>
      <c r="WLE7" s="69"/>
      <c r="WLF7" s="69"/>
      <c r="WLG7" s="69"/>
      <c r="WLH7" s="69"/>
      <c r="WLI7" s="69"/>
      <c r="WLJ7" s="69"/>
      <c r="WLK7" s="69"/>
      <c r="WLL7" s="69"/>
      <c r="WLM7" s="69"/>
      <c r="WLN7" s="69"/>
      <c r="WLO7" s="69"/>
      <c r="WLP7" s="69"/>
      <c r="WLQ7" s="69"/>
      <c r="WLR7" s="69"/>
      <c r="WLS7" s="69"/>
      <c r="WLT7" s="69"/>
      <c r="WLU7" s="69"/>
      <c r="WLV7" s="69"/>
      <c r="WLW7" s="69"/>
      <c r="WLX7" s="69"/>
      <c r="WLY7" s="69"/>
      <c r="WLZ7" s="69"/>
      <c r="WMA7" s="69"/>
      <c r="WMB7" s="69"/>
      <c r="WMC7" s="69"/>
      <c r="WMD7" s="69"/>
      <c r="WME7" s="69"/>
      <c r="WMF7" s="69"/>
      <c r="WMG7" s="69"/>
      <c r="WMH7" s="69"/>
      <c r="WMI7" s="69"/>
      <c r="WMJ7" s="69"/>
      <c r="WMK7" s="69"/>
      <c r="WML7" s="69"/>
      <c r="WMM7" s="69"/>
      <c r="WMN7" s="69"/>
      <c r="WMO7" s="69"/>
      <c r="WMP7" s="69"/>
      <c r="WMQ7" s="69"/>
      <c r="WMR7" s="69"/>
      <c r="WMS7" s="69"/>
      <c r="WMT7" s="69"/>
      <c r="WMU7" s="69"/>
      <c r="WMV7" s="69"/>
      <c r="WMW7" s="69"/>
      <c r="WMX7" s="69"/>
      <c r="WMY7" s="69"/>
      <c r="WMZ7" s="69"/>
      <c r="WNA7" s="69"/>
      <c r="WNB7" s="69"/>
      <c r="WNC7" s="69"/>
      <c r="WND7" s="69"/>
      <c r="WNE7" s="69"/>
      <c r="WNF7" s="69"/>
      <c r="WNG7" s="69"/>
      <c r="WNH7" s="69"/>
      <c r="WNI7" s="69"/>
      <c r="WNJ7" s="69"/>
      <c r="WNK7" s="69"/>
      <c r="WNL7" s="69"/>
      <c r="WNM7" s="69"/>
      <c r="WNN7" s="69"/>
      <c r="WNO7" s="69"/>
      <c r="WNP7" s="69"/>
      <c r="WNQ7" s="69"/>
      <c r="WNR7" s="69"/>
      <c r="WNS7" s="69"/>
      <c r="WNT7" s="69"/>
      <c r="WNU7" s="69"/>
      <c r="WNV7" s="69"/>
      <c r="WNW7" s="69"/>
      <c r="WNX7" s="69"/>
      <c r="WNY7" s="69"/>
      <c r="WNZ7" s="69"/>
      <c r="WOA7" s="69"/>
      <c r="WOB7" s="69"/>
      <c r="WOC7" s="69"/>
      <c r="WOD7" s="69"/>
      <c r="WOE7" s="69"/>
      <c r="WOF7" s="69"/>
      <c r="WOG7" s="69"/>
      <c r="WOH7" s="69"/>
      <c r="WOI7" s="69"/>
      <c r="WOJ7" s="69"/>
      <c r="WOK7" s="69"/>
      <c r="WOL7" s="69"/>
      <c r="WOM7" s="69"/>
      <c r="WON7" s="69"/>
      <c r="WOO7" s="69"/>
      <c r="WOP7" s="69"/>
      <c r="WOQ7" s="69"/>
      <c r="WOR7" s="69"/>
      <c r="WOS7" s="69"/>
      <c r="WOT7" s="69"/>
      <c r="WOU7" s="69"/>
      <c r="WOV7" s="69"/>
      <c r="WOW7" s="69"/>
      <c r="WOX7" s="69"/>
      <c r="WOY7" s="69"/>
      <c r="WOZ7" s="69"/>
      <c r="WPA7" s="69"/>
      <c r="WPB7" s="69"/>
      <c r="WPC7" s="69"/>
      <c r="WPD7" s="69"/>
      <c r="WPE7" s="69"/>
      <c r="WPF7" s="69"/>
      <c r="WPG7" s="69"/>
      <c r="WPH7" s="69"/>
      <c r="WPI7" s="69"/>
      <c r="WPJ7" s="69"/>
      <c r="WPK7" s="69"/>
      <c r="WPL7" s="69"/>
      <c r="WPM7" s="69"/>
      <c r="WPN7" s="69"/>
      <c r="WPO7" s="69"/>
      <c r="WPP7" s="69"/>
      <c r="WPQ7" s="69"/>
      <c r="WPR7" s="69"/>
      <c r="WPS7" s="69"/>
      <c r="WPT7" s="69"/>
      <c r="WPU7" s="69"/>
      <c r="WPV7" s="69"/>
      <c r="WPW7" s="69"/>
      <c r="WPX7" s="69"/>
      <c r="WPY7" s="69"/>
      <c r="WPZ7" s="69"/>
      <c r="WQA7" s="69"/>
      <c r="WQB7" s="69"/>
      <c r="WQC7" s="69"/>
      <c r="WQD7" s="69"/>
      <c r="WQE7" s="69"/>
      <c r="WQF7" s="69"/>
      <c r="WQG7" s="69"/>
      <c r="WQH7" s="69"/>
      <c r="WQI7" s="69"/>
      <c r="WQJ7" s="69"/>
      <c r="WQK7" s="69"/>
      <c r="WQL7" s="69"/>
      <c r="WQM7" s="69"/>
      <c r="WQN7" s="69"/>
      <c r="WQO7" s="69"/>
      <c r="WQP7" s="69"/>
      <c r="WQQ7" s="69"/>
      <c r="WQR7" s="69"/>
      <c r="WQS7" s="69"/>
      <c r="WQT7" s="69"/>
      <c r="WQU7" s="69"/>
      <c r="WQV7" s="69"/>
      <c r="WQW7" s="69"/>
      <c r="WQX7" s="69"/>
      <c r="WQY7" s="69"/>
      <c r="WQZ7" s="69"/>
      <c r="WRA7" s="69"/>
      <c r="WRB7" s="69"/>
      <c r="WRC7" s="69"/>
      <c r="WRD7" s="69"/>
      <c r="WRE7" s="69"/>
      <c r="WRF7" s="69"/>
      <c r="WRG7" s="69"/>
      <c r="WRH7" s="69"/>
      <c r="WRI7" s="69"/>
      <c r="WRJ7" s="69"/>
      <c r="WRK7" s="69"/>
      <c r="WRL7" s="69"/>
      <c r="WRM7" s="69"/>
      <c r="WRN7" s="69"/>
      <c r="WRO7" s="69"/>
      <c r="WRP7" s="69"/>
      <c r="WRQ7" s="69"/>
      <c r="WRR7" s="69"/>
      <c r="WRS7" s="69"/>
      <c r="WRT7" s="69"/>
      <c r="WRU7" s="69"/>
      <c r="WRV7" s="69"/>
      <c r="WRW7" s="69"/>
      <c r="WRX7" s="69"/>
      <c r="WRY7" s="69"/>
      <c r="WRZ7" s="69"/>
      <c r="WSA7" s="69"/>
      <c r="WSB7" s="69"/>
      <c r="WSC7" s="69"/>
      <c r="WSD7" s="69"/>
      <c r="WSE7" s="69"/>
      <c r="WSF7" s="69"/>
      <c r="WSG7" s="69"/>
      <c r="WSH7" s="69"/>
      <c r="WSI7" s="69"/>
      <c r="WSJ7" s="69"/>
      <c r="WSK7" s="69"/>
      <c r="WSL7" s="69"/>
      <c r="WSM7" s="69"/>
      <c r="WSN7" s="69"/>
      <c r="WSO7" s="69"/>
      <c r="WSP7" s="69"/>
      <c r="WSQ7" s="69"/>
      <c r="WSR7" s="69"/>
      <c r="WSS7" s="69"/>
      <c r="WST7" s="69"/>
      <c r="WSU7" s="69"/>
      <c r="WSV7" s="69"/>
      <c r="WSW7" s="69"/>
      <c r="WSX7" s="69"/>
      <c r="WSY7" s="69"/>
      <c r="WSZ7" s="69"/>
      <c r="WTA7" s="69"/>
      <c r="WTB7" s="69"/>
      <c r="WTC7" s="69"/>
      <c r="WTD7" s="69"/>
      <c r="WTE7" s="69"/>
      <c r="WTF7" s="69"/>
      <c r="WTG7" s="69"/>
      <c r="WTH7" s="69"/>
      <c r="WTI7" s="69"/>
      <c r="WTJ7" s="69"/>
      <c r="WTK7" s="69"/>
      <c r="WTL7" s="69"/>
      <c r="WTM7" s="69"/>
      <c r="WTN7" s="69"/>
      <c r="WTO7" s="69"/>
      <c r="WTP7" s="69"/>
      <c r="WTQ7" s="69"/>
      <c r="WTR7" s="69"/>
      <c r="WTS7" s="69"/>
      <c r="WTT7" s="69"/>
      <c r="WTU7" s="69"/>
      <c r="WTV7" s="69"/>
      <c r="WTW7" s="69"/>
      <c r="WTX7" s="69"/>
      <c r="WTY7" s="69"/>
      <c r="WTZ7" s="69"/>
      <c r="WUA7" s="69"/>
      <c r="WUB7" s="69"/>
      <c r="WUC7" s="69"/>
      <c r="WUD7" s="69"/>
      <c r="WUE7" s="69"/>
      <c r="WUF7" s="69"/>
      <c r="WUG7" s="69"/>
      <c r="WUH7" s="69"/>
      <c r="WUI7" s="69"/>
      <c r="WUJ7" s="69"/>
      <c r="WUK7" s="69"/>
      <c r="WUL7" s="69"/>
      <c r="WUM7" s="69"/>
      <c r="WUN7" s="69"/>
      <c r="WUO7" s="69"/>
      <c r="WUP7" s="69"/>
      <c r="WUQ7" s="69"/>
      <c r="WUR7" s="69"/>
      <c r="WUS7" s="69"/>
      <c r="WUT7" s="69"/>
      <c r="WUU7" s="69"/>
      <c r="WUV7" s="69"/>
      <c r="WUW7" s="69"/>
      <c r="WUX7" s="69"/>
      <c r="WUY7" s="69"/>
      <c r="WUZ7" s="69"/>
      <c r="WVA7" s="69"/>
      <c r="WVB7" s="69"/>
      <c r="WVC7" s="69"/>
      <c r="WVD7" s="69"/>
      <c r="WVE7" s="69"/>
      <c r="WVF7" s="69"/>
      <c r="WVG7" s="69"/>
      <c r="WVH7" s="69"/>
      <c r="WVI7" s="69"/>
      <c r="WVJ7" s="69"/>
      <c r="WVK7" s="69"/>
      <c r="WVL7" s="69"/>
      <c r="WVM7" s="69"/>
      <c r="WVN7" s="69"/>
      <c r="WVO7" s="69"/>
      <c r="WVP7" s="69"/>
      <c r="WVQ7" s="69"/>
      <c r="WVR7" s="69"/>
      <c r="WVS7" s="69"/>
      <c r="WVT7" s="69"/>
      <c r="WVU7" s="69"/>
      <c r="WVV7" s="69"/>
      <c r="WVW7" s="69"/>
      <c r="WVX7" s="69"/>
      <c r="WVY7" s="69"/>
      <c r="WVZ7" s="69"/>
      <c r="WWA7" s="69"/>
      <c r="WWB7" s="69"/>
      <c r="WWC7" s="69"/>
      <c r="WWD7" s="69"/>
      <c r="WWE7" s="69"/>
      <c r="WWF7" s="69"/>
      <c r="WWG7" s="69"/>
      <c r="WWH7" s="69"/>
      <c r="WWI7" s="69"/>
      <c r="WWJ7" s="69"/>
      <c r="WWK7" s="69"/>
      <c r="WWL7" s="69"/>
      <c r="WWM7" s="69"/>
      <c r="WWN7" s="69"/>
      <c r="WWO7" s="69"/>
      <c r="WWP7" s="69"/>
      <c r="WWQ7" s="69"/>
      <c r="WWR7" s="69"/>
      <c r="WWS7" s="69"/>
      <c r="WWT7" s="69"/>
      <c r="WWU7" s="69"/>
      <c r="WWV7" s="69"/>
      <c r="WWW7" s="69"/>
      <c r="WWX7" s="69"/>
      <c r="WWY7" s="69"/>
      <c r="WWZ7" s="69"/>
      <c r="WXA7" s="69"/>
      <c r="WXB7" s="69"/>
      <c r="WXC7" s="69"/>
      <c r="WXD7" s="69"/>
      <c r="WXE7" s="69"/>
      <c r="WXF7" s="69"/>
      <c r="WXG7" s="69"/>
      <c r="WXH7" s="69"/>
      <c r="WXI7" s="69"/>
      <c r="WXJ7" s="69"/>
      <c r="WXK7" s="69"/>
      <c r="WXL7" s="69"/>
      <c r="WXM7" s="69"/>
      <c r="WXN7" s="69"/>
      <c r="WXO7" s="69"/>
      <c r="WXP7" s="69"/>
      <c r="WXQ7" s="69"/>
      <c r="WXR7" s="69"/>
      <c r="WXS7" s="69"/>
      <c r="WXT7" s="69"/>
      <c r="WXU7" s="69"/>
      <c r="WXV7" s="69"/>
      <c r="WXW7" s="69"/>
      <c r="WXX7" s="69"/>
      <c r="WXY7" s="69"/>
      <c r="WXZ7" s="69"/>
      <c r="WYA7" s="69"/>
      <c r="WYB7" s="69"/>
      <c r="WYC7" s="69"/>
      <c r="WYD7" s="69"/>
      <c r="WYE7" s="69"/>
      <c r="WYF7" s="69"/>
      <c r="WYG7" s="69"/>
      <c r="WYH7" s="69"/>
      <c r="WYI7" s="69"/>
      <c r="WYJ7" s="69"/>
      <c r="WYK7" s="69"/>
      <c r="WYL7" s="69"/>
      <c r="WYM7" s="69"/>
      <c r="WYN7" s="69"/>
      <c r="WYO7" s="69"/>
      <c r="WYP7" s="69"/>
      <c r="WYQ7" s="69"/>
      <c r="WYR7" s="69"/>
      <c r="WYS7" s="69"/>
      <c r="WYT7" s="69"/>
      <c r="WYU7" s="69"/>
      <c r="WYV7" s="69"/>
      <c r="WYW7" s="69"/>
      <c r="WYX7" s="69"/>
      <c r="WYY7" s="69"/>
      <c r="WYZ7" s="69"/>
      <c r="WZA7" s="69"/>
      <c r="WZB7" s="69"/>
      <c r="WZC7" s="69"/>
      <c r="WZD7" s="69"/>
      <c r="WZE7" s="69"/>
      <c r="WZF7" s="69"/>
      <c r="WZG7" s="69"/>
      <c r="WZH7" s="69"/>
      <c r="WZI7" s="69"/>
      <c r="WZJ7" s="69"/>
      <c r="WZK7" s="69"/>
      <c r="WZL7" s="69"/>
      <c r="WZM7" s="69"/>
      <c r="WZN7" s="69"/>
      <c r="WZO7" s="69"/>
      <c r="WZP7" s="69"/>
      <c r="WZQ7" s="69"/>
      <c r="WZR7" s="69"/>
      <c r="WZS7" s="69"/>
      <c r="WZT7" s="69"/>
      <c r="WZU7" s="69"/>
      <c r="WZV7" s="69"/>
      <c r="WZW7" s="69"/>
      <c r="WZX7" s="69"/>
      <c r="WZY7" s="69"/>
      <c r="WZZ7" s="69"/>
      <c r="XAA7" s="69"/>
      <c r="XAB7" s="69"/>
      <c r="XAC7" s="69"/>
      <c r="XAD7" s="69"/>
      <c r="XAE7" s="69"/>
      <c r="XAF7" s="69"/>
      <c r="XAG7" s="69"/>
      <c r="XAH7" s="69"/>
      <c r="XAI7" s="69"/>
      <c r="XAJ7" s="69"/>
      <c r="XAK7" s="69"/>
      <c r="XAL7" s="69"/>
      <c r="XAM7" s="69"/>
      <c r="XAN7" s="69"/>
      <c r="XAO7" s="69"/>
      <c r="XAP7" s="69"/>
      <c r="XAQ7" s="69"/>
      <c r="XAR7" s="69"/>
      <c r="XAS7" s="69"/>
      <c r="XAT7" s="69"/>
      <c r="XAU7" s="69"/>
      <c r="XAV7" s="69"/>
      <c r="XAW7" s="69"/>
      <c r="XAX7" s="69"/>
      <c r="XAY7" s="69"/>
      <c r="XAZ7" s="69"/>
      <c r="XBA7" s="69"/>
      <c r="XBB7" s="69"/>
      <c r="XBC7" s="69"/>
      <c r="XBD7" s="69"/>
      <c r="XBE7" s="69"/>
      <c r="XBF7" s="69"/>
      <c r="XBG7" s="69"/>
      <c r="XBH7" s="69"/>
      <c r="XBI7" s="69"/>
      <c r="XBJ7" s="69"/>
      <c r="XBK7" s="69"/>
      <c r="XBL7" s="69"/>
      <c r="XBM7" s="69"/>
      <c r="XBN7" s="69"/>
      <c r="XBO7" s="69"/>
      <c r="XBP7" s="69"/>
      <c r="XBQ7" s="69"/>
      <c r="XBR7" s="69"/>
      <c r="XBS7" s="69"/>
      <c r="XBT7" s="69"/>
      <c r="XBU7" s="69"/>
      <c r="XBV7" s="69"/>
      <c r="XBW7" s="69"/>
      <c r="XBX7" s="69"/>
      <c r="XBY7" s="69"/>
      <c r="XBZ7" s="69"/>
      <c r="XCA7" s="69"/>
      <c r="XCB7" s="69"/>
      <c r="XCC7" s="69"/>
      <c r="XCD7" s="69"/>
      <c r="XCE7" s="69"/>
      <c r="XCF7" s="69"/>
      <c r="XCG7" s="69"/>
      <c r="XCH7" s="69"/>
      <c r="XCI7" s="69"/>
      <c r="XCJ7" s="69"/>
      <c r="XCK7" s="69"/>
      <c r="XCL7" s="69"/>
      <c r="XCM7" s="69"/>
      <c r="XCN7" s="69"/>
      <c r="XCO7" s="69"/>
      <c r="XCP7" s="69"/>
      <c r="XCQ7" s="69"/>
      <c r="XCR7" s="69"/>
      <c r="XCS7" s="69"/>
      <c r="XCT7" s="69"/>
      <c r="XCU7" s="69"/>
      <c r="XCV7" s="69"/>
      <c r="XCW7" s="69"/>
      <c r="XCX7" s="69"/>
      <c r="XCY7" s="69"/>
      <c r="XCZ7" s="69"/>
      <c r="XDA7" s="69"/>
      <c r="XDB7" s="69"/>
      <c r="XDC7" s="69"/>
      <c r="XDD7" s="69"/>
      <c r="XDE7" s="69"/>
      <c r="XDF7" s="69"/>
      <c r="XDG7" s="69"/>
      <c r="XDH7" s="69"/>
      <c r="XDI7" s="69"/>
      <c r="XDJ7" s="69"/>
      <c r="XDK7" s="69"/>
      <c r="XDL7" s="69"/>
      <c r="XDM7" s="69"/>
      <c r="XDN7" s="69"/>
      <c r="XDO7" s="69"/>
      <c r="XDP7" s="69"/>
      <c r="XDQ7" s="69"/>
      <c r="XDR7" s="69"/>
      <c r="XDS7" s="69"/>
      <c r="XDT7" s="69"/>
      <c r="XDU7" s="69"/>
      <c r="XDV7" s="69"/>
      <c r="XDW7" s="69"/>
      <c r="XDX7" s="69"/>
      <c r="XDY7" s="69"/>
      <c r="XDZ7" s="69"/>
      <c r="XEA7" s="69"/>
      <c r="XEB7" s="69"/>
      <c r="XEC7" s="69"/>
      <c r="XED7" s="69"/>
      <c r="XEE7" s="69"/>
      <c r="XEF7" s="69"/>
      <c r="XEG7" s="69"/>
      <c r="XEH7" s="69"/>
      <c r="XEI7" s="69"/>
      <c r="XEJ7" s="69"/>
      <c r="XEK7" s="69"/>
      <c r="XEL7" s="69"/>
      <c r="XEM7" s="69"/>
      <c r="XEN7" s="69"/>
      <c r="XEO7" s="69"/>
      <c r="XEP7" s="69"/>
      <c r="XEQ7" s="69"/>
      <c r="XER7" s="69"/>
      <c r="XES7" s="69"/>
      <c r="XET7" s="69"/>
      <c r="XEU7" s="69"/>
      <c r="XEV7" s="69"/>
      <c r="XEW7" s="69"/>
      <c r="XEX7" s="69"/>
      <c r="XEY7" s="69"/>
      <c r="XEZ7" s="69"/>
    </row>
    <row r="8" spans="1:16380" s="2" customFormat="1" ht="20.25" customHeight="1">
      <c r="A8" s="181" t="s">
        <v>115</v>
      </c>
      <c r="B8" s="183" t="s">
        <v>237</v>
      </c>
      <c r="C8" s="183"/>
      <c r="D8" s="183"/>
      <c r="E8" s="183" t="s">
        <v>173</v>
      </c>
      <c r="F8" s="183"/>
      <c r="G8" s="184"/>
      <c r="H8" s="74"/>
      <c r="I8" s="75"/>
      <c r="J8" s="65" t="s">
        <v>174</v>
      </c>
      <c r="K8" s="65">
        <v>8</v>
      </c>
      <c r="L8" s="76"/>
      <c r="M8" s="65">
        <v>2018</v>
      </c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</row>
    <row r="9" spans="1:16380" s="2" customFormat="1" ht="38.25" customHeight="1">
      <c r="A9" s="182"/>
      <c r="B9" s="77" t="s">
        <v>175</v>
      </c>
      <c r="C9" s="115" t="s">
        <v>176</v>
      </c>
      <c r="D9" s="78" t="s">
        <v>177</v>
      </c>
      <c r="E9" s="115" t="s">
        <v>178</v>
      </c>
      <c r="F9" s="115" t="s">
        <v>179</v>
      </c>
      <c r="G9" s="117" t="s">
        <v>180</v>
      </c>
      <c r="I9" s="79"/>
      <c r="J9" s="65" t="s">
        <v>165</v>
      </c>
      <c r="K9" s="65">
        <v>9</v>
      </c>
      <c r="L9" s="76"/>
      <c r="M9" s="65">
        <v>2022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</row>
    <row r="10" spans="1:16380" ht="15.75" customHeight="1">
      <c r="A10" s="80" t="s">
        <v>121</v>
      </c>
      <c r="B10" s="81"/>
      <c r="C10" s="81"/>
      <c r="D10" s="81"/>
      <c r="E10" s="82"/>
      <c r="F10" s="82"/>
      <c r="G10" s="83"/>
      <c r="H10" s="84"/>
      <c r="I10" s="84"/>
      <c r="J10" s="65" t="s">
        <v>181</v>
      </c>
      <c r="K10" s="65">
        <v>10</v>
      </c>
      <c r="L10" s="85"/>
      <c r="M10" s="65">
        <v>2020</v>
      </c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</row>
    <row r="11" spans="1:16380">
      <c r="A11" s="86" t="s">
        <v>116</v>
      </c>
      <c r="B11" s="87">
        <f>IF(ISERROR(VLOOKUP($A$6,Україна!$A$10:$AC$200,2,0)),"–",VLOOKUP($A$6,Україна!$A$10:$AC$200,2,0))</f>
        <v>744887.31956543005</v>
      </c>
      <c r="C11" s="87">
        <f>IF(ISERROR(VLOOKUP($A$6,'Кредити НФК'!$A$10:$M$200,2,0)),"–",VLOOKUP($A$6,'Кредити НФК'!$A$10:$M$200,2,0))</f>
        <v>39551.453135199998</v>
      </c>
      <c r="D11" s="88">
        <f t="shared" ref="D11:D16" si="0">IF(ISERROR(C11/B11*100),"–",C11/B11*100)</f>
        <v>5.3097229737075482</v>
      </c>
      <c r="E11" s="89">
        <f ca="1">IF(ISERROR((C11/VLOOKUP(DATE(VLOOKUP($B$1,Years,1,0)-1,VLOOKUP($A$1,Months2,2,0),1),'Кредити НФК'!$A$10:$M$200,2,0)*100-100)),"–",(C11/VLOOKUP(DATE(VLOOKUP($B$1,Years,1,0)-1,VLOOKUP($A$1,Months2,2,0),1),'Кредити НФК'!$A$10:$M$200,2,0)*100-100))</f>
        <v>33.130151679346284</v>
      </c>
      <c r="F11" s="89">
        <f ca="1">IF(ISERROR((C11/VLOOKUP(DATE(VLOOKUP($B$1,Years,1,0)-1,12,1),'Кредити НФК'!$A$10:$M$200,2,0)*100-100)),"–",(C11/VLOOKUP(DATE(VLOOKUP($B$1,Years,1,0)-1,12,1),'Кредити НФК'!$A$10:$M$200,2,0)*100-100))</f>
        <v>2.5368715558439447</v>
      </c>
      <c r="G11" s="89">
        <f ca="1">IF(ISERROR((C11/VLOOKUP(DATE(VLOOKUP($B$1,Years,1,0),VLOOKUP($A$1,Months2,2,0)-1,1),'Кредити НФК'!$A$10:$M$200,2,0)*100-100)),"–",(C11/VLOOKUP(DATE(VLOOKUP($B$1,Years,1,0),VLOOKUP($A$1,Months2,2,0)-1,1),'Кредити НФК'!$A$10:$M$200,2,0)*100-100))</f>
        <v>-0.66405797805538214</v>
      </c>
      <c r="H11" s="90"/>
      <c r="I11" s="84"/>
      <c r="J11" s="65" t="s">
        <v>182</v>
      </c>
      <c r="K11" s="65">
        <v>11</v>
      </c>
      <c r="L11" s="85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</row>
    <row r="12" spans="1:16380">
      <c r="A12" s="91" t="s">
        <v>17</v>
      </c>
      <c r="B12" s="87">
        <f>IF(ISERROR(VLOOKUP($A$6,Україна!$A$3:$AC$200,3,0)),"–",VLOOKUP($A$6,Україна!$A$3:$AC$200,3,0))</f>
        <v>499291.25648256001</v>
      </c>
      <c r="C12" s="87">
        <f>IF(ISERROR(VLOOKUP($A$6,'Кредити НФК'!$A$10:$M$200,6,0)),"–",VLOOKUP($A$6,'Кредити НФК'!$A$10:$M$200,6,0))</f>
        <v>25856.36283813</v>
      </c>
      <c r="D12" s="88">
        <f t="shared" si="0"/>
        <v>5.1786131846739334</v>
      </c>
      <c r="E12" s="89">
        <f ca="1">IF(ISERROR((C12/VLOOKUP(DATE(VLOOKUP($B$1,Years,1,0)-1,VLOOKUP($A$1,Months2,2,0),1),'Кредити НФК'!$A$10:$M$200,6,0)*100-100)),"–",(C12/VLOOKUP(DATE(VLOOKUP($B$1,Years,1,0)-1,VLOOKUP($A$1,Months2,2,0),1),'Кредити НФК'!$A$10:$M$200,6,0)*100-100))</f>
        <v>50.262225648895338</v>
      </c>
      <c r="F12" s="89">
        <f ca="1">IF(ISERROR((C12/VLOOKUP(DATE(VLOOKUP($B$1,Years,1,0)-1,12,1),'Кредити НФК'!$A$10:$M$200,6,0)*100-100)),"–",(C12/VLOOKUP(DATE(VLOOKUP($B$1,Years,1,0)-1,12,1),'Кредити НФК'!$A$10:$M$200,6,0)*100-100))</f>
        <v>5.5732158749119094</v>
      </c>
      <c r="G12" s="89">
        <f ca="1">IF(ISERROR((C12/VLOOKUP(DATE(VLOOKUP($B$1,Years,1,0),VLOOKUP($A$1,Months2,2,0)-1,1),'Кредити НФК'!$A$10:$M$200,6,0)*100-100)),"–",(C12/VLOOKUP(DATE(VLOOKUP($B$1,Years,1,0),VLOOKUP($A$1,Months2,2,0)-1,1),'Кредити НФК'!$A$10:$M$200,6,0)*100-100))</f>
        <v>0.36259387618041217</v>
      </c>
      <c r="H12" s="84"/>
      <c r="I12" s="84"/>
      <c r="J12" s="65" t="s">
        <v>183</v>
      </c>
      <c r="K12" s="65">
        <v>12</v>
      </c>
      <c r="L12" s="85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</row>
    <row r="13" spans="1:16380">
      <c r="A13" s="92" t="s">
        <v>9</v>
      </c>
      <c r="B13" s="87">
        <f>IF(ISERROR(VLOOKUP($A$6,Україна!$A$3:$AC$200,4,0)),"–",VLOOKUP($A$6,Україна!$A$3:$AC$200,4,0))</f>
        <v>245596.06308287001</v>
      </c>
      <c r="C13" s="87">
        <f>IF(ISERROR(VLOOKUP($A$6,'Кредити НФК'!$A$10:$M$200,10,0)),"–",VLOOKUP($A$6,'Кредити НФК'!$A$10:$M$200,10,0))</f>
        <v>13695.090297070001</v>
      </c>
      <c r="D13" s="88">
        <f t="shared" si="0"/>
        <v>5.5762662174470394</v>
      </c>
      <c r="E13" s="89">
        <f ca="1">IF(ISERROR((C13/VLOOKUP(DATE(VLOOKUP($B$1,Years,1,0)-1,VLOOKUP($A$1,Months2,2,0),1),'Кредити НФК'!$A$10:$M$200,10,0)*100-100)),"–",(C13/VLOOKUP(DATE(VLOOKUP($B$1,Years,1,0)-1,VLOOKUP($A$1,Months2,2,0),1),'Кредити НФК'!$A$10:$M$200,10,0)*100-100))</f>
        <v>9.5487291121036293</v>
      </c>
      <c r="F13" s="89">
        <f ca="1">IF(ISERROR((C13/VLOOKUP(DATE(VLOOKUP($B$1,Years,1,0)-1,12,1),'Кредити НФК'!$A$10:$M$200,10,0)*100-100)),"–",(C13/VLOOKUP(DATE(VLOOKUP($B$1,Years,1,0)-1,12,1),'Кредити НФК'!$A$10:$M$200,10,0)*100-100))</f>
        <v>-2.7441222611489025</v>
      </c>
      <c r="G13" s="89">
        <f ca="1">IF(ISERROR((C13/VLOOKUP(DATE(VLOOKUP($B$1,Years,1,0),VLOOKUP($A$1,Months2,2,0)-1,1),'Кредити НФК'!$A$10:$M$200,10,0)*100-100)),"–",(C13/VLOOKUP(DATE(VLOOKUP($B$1,Years,1,0),VLOOKUP($A$1,Months2,2,0)-1,1),'Кредити НФК'!$A$10:$M$200,10,0)*100-100))</f>
        <v>-2.5462010168812128</v>
      </c>
      <c r="H13" s="84"/>
      <c r="I13" s="84"/>
      <c r="J13" s="65"/>
      <c r="K13" s="65"/>
      <c r="L13" s="85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</row>
    <row r="14" spans="1:16380">
      <c r="A14" s="86" t="s">
        <v>117</v>
      </c>
      <c r="B14" s="87">
        <f>IF(ISERROR(VLOOKUP($A$6,Україна!$A$3:$AC$200,5,0)),"–",VLOOKUP($A$6,Україна!$A$3:$AC$200,5,0))</f>
        <v>262672.88742634997</v>
      </c>
      <c r="C14" s="87">
        <f>IF(ISERROR(VLOOKUP($A$6,'Кредити ДГ'!$A$10:$M$200,2,0)),"–",VLOOKUP($A$6,'Кредити ДГ'!$A$10:$M$200,2,0))</f>
        <v>13763.67061245</v>
      </c>
      <c r="D14" s="88">
        <f t="shared" si="0"/>
        <v>5.2398520255765462</v>
      </c>
      <c r="E14" s="89">
        <f ca="1">IF(ISERROR((C14/VLOOKUP(DATE(VLOOKUP($B$1,Years,1,0)-1,VLOOKUP($A$1,Months2,2,0),1),'Кредити ДГ'!$A$10:$M$200,2,0)*100-100)),"–",(C14/VLOOKUP(DATE(VLOOKUP($B$1,Years,1,0)-1,VLOOKUP($A$1,Months2,2,0),1),'Кредити ДГ'!$A$10:$M$200,2,0)*100-100))</f>
        <v>27.833492144117983</v>
      </c>
      <c r="F14" s="89">
        <f ca="1">IF(ISERROR((C14/VLOOKUP(DATE(VLOOKUP($B$1,Years,1,0)-1,12,1),'Кредити ДГ'!$A$10:$M$200,2,0)*100-100)),"–",(C14/VLOOKUP(DATE(VLOOKUP($B$1,Years,1,0)-1,12,1),'Кредити ДГ'!$A$10:$M$200,2,0)*100-100))</f>
        <v>6.6512137457313685</v>
      </c>
      <c r="G14" s="89">
        <f ca="1">IF(ISERROR((C14/VLOOKUP(DATE(VLOOKUP($B$1,Years,1,0),VLOOKUP($A$1,Months2,2,0)-1,1),'Кредити ДГ'!$A$10:$M$200,2,0)*100-100)),"–",(C14/VLOOKUP(DATE(VLOOKUP($B$1,Years,1,0),VLOOKUP($A$1,Months2,2,0)-1,1),'Кредити ДГ'!$A$10:$M$200,2,0)*100-100))</f>
        <v>0.44738851985705708</v>
      </c>
      <c r="H14" s="84"/>
      <c r="I14" s="84"/>
      <c r="J14" s="65"/>
      <c r="K14" s="65"/>
      <c r="L14" s="85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</row>
    <row r="15" spans="1:16380">
      <c r="A15" s="91" t="s">
        <v>17</v>
      </c>
      <c r="B15" s="87">
        <f>IF(ISERROR(VLOOKUP($A$6,Україна!$A$3:$AC$200,6,0)),"–",VLOOKUP($A$6,Україна!$A$3:$AC$200,6,0))</f>
        <v>241891.87403586999</v>
      </c>
      <c r="C15" s="87">
        <f>IF(ISERROR(VLOOKUP($A$6,'Кредити ДГ'!$A$10:$M$200,6,0)),"–",VLOOKUP($A$6,'Кредити ДГ'!$A$10:$M$200,6,0))</f>
        <v>12882.26229305</v>
      </c>
      <c r="D15" s="88">
        <f t="shared" si="0"/>
        <v>5.3256283801992037</v>
      </c>
      <c r="E15" s="89">
        <f ca="1">IF(ISERROR((C15/VLOOKUP(DATE(VLOOKUP($B$1,Years,1,0)-1,VLOOKUP($A$1,Months2,2,0),1),'Кредити ДГ'!$A$10:$M$200,6,0)*100-100)),"–",(C15/VLOOKUP(DATE(VLOOKUP($B$1,Years,1,0)-1,VLOOKUP($A$1,Months2,2,0),1),'Кредити ДГ'!$A$10:$M$200,6,0)*100-100))</f>
        <v>33.578367042916284</v>
      </c>
      <c r="F15" s="89">
        <f ca="1">IF(ISERROR((C15/VLOOKUP(DATE(VLOOKUP($B$1,Years,1,0)-1,12,1),'Кредити ДГ'!$A$10:$M$200,6,0)*100-100)),"–",(C15/VLOOKUP(DATE(VLOOKUP($B$1,Years,1,0)-1,12,1),'Кредити ДГ'!$A$10:$M$200,6,0)*100-100))</f>
        <v>7.1744763539145993</v>
      </c>
      <c r="G15" s="89">
        <f ca="1">IF(ISERROR((C15/VLOOKUP(DATE(VLOOKUP($B$1,Years,1,0),VLOOKUP($A$1,Months2,2,0)-1,1),'Кредити ДГ'!$A$10:$M$200,6,0)*100-100)),"–",(C15/VLOOKUP(DATE(VLOOKUP($B$1,Years,1,0),VLOOKUP($A$1,Months2,2,0)-1,1),'Кредити ДГ'!$A$10:$M$200,6,0)*100-100))</f>
        <v>0.47860367151224636</v>
      </c>
      <c r="H15" s="84"/>
      <c r="I15" s="84"/>
      <c r="J15" s="65"/>
      <c r="K15" s="65"/>
      <c r="L15" s="85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</row>
    <row r="16" spans="1:16380">
      <c r="A16" s="93" t="s">
        <v>9</v>
      </c>
      <c r="B16" s="94">
        <f>IF(ISERROR(VLOOKUP($A$6,Україна!$A$3:$AC$200,7,0)),"–",VLOOKUP($A$6,Україна!$A$3:$AC$200,7,0))</f>
        <v>20781.013390479999</v>
      </c>
      <c r="C16" s="94">
        <f>IF(ISERROR(VLOOKUP($A$6,'Кредити ДГ'!$A$10:$M$200,10,0)),"–",VLOOKUP($A$6,'Кредити ДГ'!$A$10:$M$200,10,0))</f>
        <v>881.40831939999998</v>
      </c>
      <c r="D16" s="95">
        <f t="shared" si="0"/>
        <v>4.2414116330042999</v>
      </c>
      <c r="E16" s="96">
        <f ca="1">IF(ISERROR((C16/VLOOKUP(DATE(VLOOKUP($B$1,Years,1,0)-1,VLOOKUP($A$1,Months2,2,0),1),'Кредити ДГ'!$A$10:$M$200,10,0)*100-100)),"–",(C16/VLOOKUP(DATE(VLOOKUP($B$1,Years,1,0)-1,VLOOKUP($A$1,Months2,2,0),1),'Кредити ДГ'!$A$10:$M$200,10,0)*100-100))</f>
        <v>-21.506085383930213</v>
      </c>
      <c r="F16" s="96">
        <f ca="1">IF(ISERROR((C16/VLOOKUP(DATE(VLOOKUP($B$1,Years,1,0)-1,12,1),'Кредити ДГ'!$A$10:$M$200,10,0)*100-100)),"–",(C16/VLOOKUP(DATE(VLOOKUP($B$1,Years,1,0)-1,12,1),'Кредити ДГ'!$A$10:$M$200,10,0)*100-100))</f>
        <v>-0.4523202834525506</v>
      </c>
      <c r="G16" s="96">
        <f ca="1">IF(ISERROR((C16/VLOOKUP(DATE(VLOOKUP($B$1,Years,1,0),VLOOKUP($A$1,Months2,2,0)-1,1),'Кредити ДГ'!$A$10:$M$200,10,0)*100-100)),"–",(C16/VLOOKUP(DATE(VLOOKUP($B$1,Years,1,0),VLOOKUP($A$1,Months2,2,0)-1,1),'Кредити ДГ'!$A$10:$M$200,10,0)*100-100))</f>
        <v>-6.6346696075072487E-3</v>
      </c>
      <c r="H16" s="84"/>
      <c r="I16" s="84"/>
      <c r="K16" s="65"/>
      <c r="L16" s="85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</row>
    <row r="17" spans="1:13">
      <c r="A17" s="97" t="s">
        <v>122</v>
      </c>
      <c r="B17" s="98"/>
      <c r="C17" s="99"/>
      <c r="D17" s="99"/>
      <c r="E17" s="100"/>
      <c r="F17" s="100"/>
      <c r="G17" s="101"/>
      <c r="K17" s="65"/>
    </row>
    <row r="18" spans="1:13">
      <c r="A18" s="86" t="s">
        <v>34</v>
      </c>
      <c r="B18" s="87">
        <f>IF(ISERROR(VLOOKUP($A$6,Україна!$A$3:$AC$200,8,0)),"–",VLOOKUP($A$6,Україна!$A$3:$AC$200,8,0))</f>
        <v>558562.98161885992</v>
      </c>
      <c r="C18" s="87">
        <f>IF(ISERROR(VLOOKUP($A$6,'Депозити НФК'!$A$10:$S$200,2,0)),"–",VLOOKUP($A$6,'Депозити НФК'!$A$10:$S$200,2,0))</f>
        <v>24023.830401030002</v>
      </c>
      <c r="D18" s="88">
        <f>IF(ISERROR(C18/B18*100),"–",C18/B18*100)</f>
        <v>4.3010065456544808</v>
      </c>
      <c r="E18" s="89">
        <f ca="1">IF(ISERROR((C18/VLOOKUP(DATE(VLOOKUP($B$1,Years,1,0)-1,VLOOKUP($A$1,Months2,2,0),1),'Депозити НФК'!$A$10:$S$200,2,0)*100-100)),"–",(C18/VLOOKUP(DATE(VLOOKUP($B$1,Years,1,0)-1,VLOOKUP($A$1,Months2,2,0),1),'Депозити НФК'!$A$10:$S$200,2,0)*100-100))</f>
        <v>18.295328358530028</v>
      </c>
      <c r="F18" s="89">
        <f ca="1">IF(ISERROR((C18/VLOOKUP(DATE(VLOOKUP($B$1,Years,1,0)-1,12,1),'Депозити НФК'!$A$10:$S$200,2,0)*100-100)),"–",(C18/VLOOKUP(DATE(VLOOKUP($B$1,Years,1,0)-1,12,1),'Депозити НФК'!$A$10:$S$200,2,0)*100-100))</f>
        <v>-4.3460460750905554</v>
      </c>
      <c r="G18" s="89">
        <f ca="1">IF(ISERROR((C18/VLOOKUP(DATE(VLOOKUP($B$1,Years,1,0),VLOOKUP($A$1,Months2,2,0)-1,1),'Депозити НФК'!$A$10:$S$200,2,0)*100-100)),"–",(C18/VLOOKUP(DATE(VLOOKUP($B$1,Years,1,0),VLOOKUP($A$1,Months2,2,0)-1,1),'Депозити НФК'!$A$10:$S$200,2,0)*100-100))</f>
        <v>2.2912595115400336E-2</v>
      </c>
      <c r="K18" s="65"/>
      <c r="L18" s="85"/>
    </row>
    <row r="19" spans="1:13">
      <c r="A19" s="91" t="s">
        <v>17</v>
      </c>
      <c r="B19" s="87">
        <f>IF(ISERROR(VLOOKUP($A$6,Україна!$A$3:$AC$200,9,0)),"–",VLOOKUP($A$6,Україна!$A$3:$AC$200,9,0))</f>
        <v>396300.19048951007</v>
      </c>
      <c r="C19" s="87">
        <f>IF(ISERROR(VLOOKUP($A$6,'Депозити НФК'!$A$10:$S$200,8,0)),"–",VLOOKUP($A$6,'Депозити НФК'!$A$10:$S$200,8,0))</f>
        <v>18703.689584439999</v>
      </c>
      <c r="D19" s="88">
        <f t="shared" ref="D19:D23" si="1">IF(ISERROR(C19/B19*100),"–",C19/B19*100)</f>
        <v>4.7195762286506096</v>
      </c>
      <c r="E19" s="89">
        <f ca="1">IF(ISERROR((C19/VLOOKUP(DATE(VLOOKUP($B$1,Years,1,0)-1,VLOOKUP($A$1,Months2,2,0),1),'Депозити НФК'!$A$10:$S$200,8,0)*100-100)),"–",(C19/VLOOKUP(DATE(VLOOKUP($B$1,Years,1,0)-1,VLOOKUP($A$1,Months2,2,0),1),'Депозити НФК'!$A$10:$S$200,8,0)*100-100))</f>
        <v>25.577714802685577</v>
      </c>
      <c r="F19" s="89">
        <f ca="1">IF(ISERROR((C19/VLOOKUP(DATE(VLOOKUP($B$1,Years,1,0)-1,12,1),'Депозити НФК'!$A$10:$S$200,8,0)*100-100)),"–",(C19/VLOOKUP(DATE(VLOOKUP($B$1,Years,1,0)-1,12,1),'Депозити НФК'!$A$10:$S$200,8,0)*100-100))</f>
        <v>-3.6917170123858511</v>
      </c>
      <c r="G19" s="89">
        <f ca="1">IF(ISERROR((C19/VLOOKUP(DATE(VLOOKUP($B$1,Years,1,0),VLOOKUP($A$1,Months2,2,0)-1,1),'Депозити НФК'!$A$10:$S$200,8,0)*100-100)),"–",(C19/VLOOKUP(DATE(VLOOKUP($B$1,Years,1,0),VLOOKUP($A$1,Months2,2,0)-1,1),'Депозити НФК'!$A$10:$S$200,8,0)*100-100))</f>
        <v>0.55506538889042645</v>
      </c>
      <c r="K19" s="65"/>
      <c r="L19" s="85"/>
    </row>
    <row r="20" spans="1:13">
      <c r="A20" s="91" t="s">
        <v>9</v>
      </c>
      <c r="B20" s="87">
        <f>IF(ISERROR(VLOOKUP($A$6,Україна!$A$3:$AC$200,10,0)),"–",VLOOKUP($A$6,Україна!$A$3:$AC$200,10,0))</f>
        <v>162262.79112934999</v>
      </c>
      <c r="C20" s="87">
        <f>IF(ISERROR(VLOOKUP($A$6,'Депозити НФК'!$A$10:$S$200,14,0)),"–",VLOOKUP($A$6,'Депозити НФК'!$A$10:$S$200,14,0))</f>
        <v>5320.1408165900002</v>
      </c>
      <c r="D20" s="88">
        <f t="shared" si="1"/>
        <v>3.2787189099619134</v>
      </c>
      <c r="E20" s="89">
        <f ca="1">IF(ISERROR((C20/VLOOKUP(DATE(VLOOKUP($B$1,Years,1,0)-1,VLOOKUP($A$1,Months2,2,0),1),'Депозити НФК'!$A$10:$S$200,14,0)*100-100)),"–",(C20/VLOOKUP(DATE(VLOOKUP($B$1,Years,1,0)-1,VLOOKUP($A$1,Months2,2,0),1),'Депозити НФК'!$A$10:$S$200,14,0)*100-100))</f>
        <v>-1.7379154757808664</v>
      </c>
      <c r="F20" s="89">
        <f ca="1">IF(ISERROR((C20/VLOOKUP(DATE(VLOOKUP($B$1,Years,1,0)-1,12,1),'Депозити НФК'!$A$10:$S$200,14,0)*100-100)),"–",(C20/VLOOKUP(DATE(VLOOKUP($B$1,Years,1,0)-1,12,1),'Депозити НФК'!$A$10:$S$200,14,0)*100-100))</f>
        <v>-6.5775014533683986</v>
      </c>
      <c r="G20" s="89">
        <f ca="1">IF(ISERROR((C20/VLOOKUP(DATE(VLOOKUP($B$1,Years,1,0),VLOOKUP($A$1,Months2,2,0)-1,1),'Депозити НФК'!$A$10:$S$200,14,0)*100-100)),"–",(C20/VLOOKUP(DATE(VLOOKUP($B$1,Years,1,0),VLOOKUP($A$1,Months2,2,0)-1,1),'Депозити НФК'!$A$10:$S$200,14,0)*100-100))</f>
        <v>-1.8040519516906528</v>
      </c>
      <c r="K20" s="65"/>
      <c r="L20" s="85"/>
    </row>
    <row r="21" spans="1:13">
      <c r="A21" s="86" t="s">
        <v>33</v>
      </c>
      <c r="B21" s="87">
        <f>IF(ISERROR(VLOOKUP($A$6,Україна!$A$3:$AC$200,11,0)),"–",VLOOKUP($A$6,Україна!$A$3:$AC$200,11,0))</f>
        <v>823790.9062670701</v>
      </c>
      <c r="C21" s="87">
        <f>IF(ISERROR(VLOOKUP($A$6,'Депозити ДГ'!$A$10:$S$200,2,0)),"–",VLOOKUP($A$6,'Депозити ДГ'!$A$10:$S$200,2,0))</f>
        <v>54403.134071160006</v>
      </c>
      <c r="D21" s="88">
        <f t="shared" si="1"/>
        <v>6.6039978903970455</v>
      </c>
      <c r="E21" s="89">
        <f ca="1">IF(ISERROR((C21/VLOOKUP(DATE(VLOOKUP($B$1,Years,1,0)-1,VLOOKUP($A$1,Months2,2,0),1),'Депозити ДГ'!$A$10:$S$200,2,0)*100-100)),"–",(C21/VLOOKUP(DATE(VLOOKUP($B$1,Years,1,0)-1,VLOOKUP($A$1,Months2,2,0),1),'Депозити ДГ'!$A$10:$S$200,2,0)*100-100))</f>
        <v>23.641202386164622</v>
      </c>
      <c r="F21" s="89">
        <f ca="1">IF(ISERROR((C21/VLOOKUP(DATE(VLOOKUP($B$1,Years,1,0)-1,12,1),'Депозити ДГ'!$A$10:$S$200,2,0)*100-100)),"–",(C21/VLOOKUP(DATE(VLOOKUP($B$1,Years,1,0)-1,12,1),'Депозити ДГ'!$A$10:$S$200,2,0)*100-100))</f>
        <v>12.451555916080181</v>
      </c>
      <c r="G21" s="89">
        <f ca="1">IF(ISERROR((C21/VLOOKUP(DATE(VLOOKUP($B$1,Years,1,0),VLOOKUP($A$1,Months2,2,0)-1,1),'Депозити ДГ'!$A$10:$S$200,2,0)*100-100)),"–",(C21/VLOOKUP(DATE(VLOOKUP($B$1,Years,1,0),VLOOKUP($A$1,Months2,2,0)-1,1),'Депозити ДГ'!$A$10:$S$200,2,0)*100-100))</f>
        <v>14.955424406785085</v>
      </c>
      <c r="J21" s="85"/>
      <c r="K21" s="85"/>
      <c r="L21" s="85"/>
    </row>
    <row r="22" spans="1:13">
      <c r="A22" s="91" t="s">
        <v>17</v>
      </c>
      <c r="B22" s="87">
        <f>IF(ISERROR(VLOOKUP($A$6,Україна!$A$3:$AC$200,12,0)),"–",VLOOKUP($A$6,Україна!$A$3:$AC$200,12,0))</f>
        <v>541855.18947401003</v>
      </c>
      <c r="C22" s="87">
        <f>IF(ISERROR(VLOOKUP($A$6,'Депозити ДГ'!$A$10:$S$200,8,0)),"–",VLOOKUP($A$6,'Депозити ДГ'!$A$10:$S$200,8,0))</f>
        <v>38333.753970860002</v>
      </c>
      <c r="D22" s="88">
        <f t="shared" si="1"/>
        <v>7.0745384958057462</v>
      </c>
      <c r="E22" s="89">
        <f ca="1">IF(ISERROR((C22/VLOOKUP(DATE(VLOOKUP($B$1,Years,1,0)-1,VLOOKUP($A$1,Months2,2,0),1),'Депозити ДГ'!$A$10:$S$200,8,0)*100-100)),"–",(C22/VLOOKUP(DATE(VLOOKUP($B$1,Years,1,0)-1,VLOOKUP($A$1,Months2,2,0),1),'Депозити ДГ'!$A$10:$S$200,8,0)*100-100))</f>
        <v>37.079753360084823</v>
      </c>
      <c r="F22" s="89">
        <f ca="1">IF(ISERROR((C22/VLOOKUP(DATE(VLOOKUP($B$1,Years,1,0)-1,12,1),'Депозити ДГ'!$A$10:$S$200,8,0)*100-100)),"–",(C22/VLOOKUP(DATE(VLOOKUP($B$1,Years,1,0)-1,12,1),'Депозити ДГ'!$A$10:$S$200,8,0)*100-100))</f>
        <v>19.196740709669811</v>
      </c>
      <c r="G22" s="89">
        <f ca="1">IF(ISERROR((C22/VLOOKUP(DATE(VLOOKUP($B$1,Years,1,0),VLOOKUP($A$1,Months2,2,0)-1,1),'Депозити ДГ'!$A$10:$S$200,8,0)*100-100)),"–",(C22/VLOOKUP(DATE(VLOOKUP($B$1,Years,1,0),VLOOKUP($A$1,Months2,2,0)-1,1),'Депозити ДГ'!$A$10:$S$200,8,0)*100-100))</f>
        <v>22.594609520701098</v>
      </c>
      <c r="J22" s="85"/>
      <c r="K22" s="85"/>
      <c r="L22" s="85"/>
    </row>
    <row r="23" spans="1:13">
      <c r="A23" s="93" t="s">
        <v>9</v>
      </c>
      <c r="B23" s="94">
        <f>IF(ISERROR(VLOOKUP($A$6,Україна!$A$3:$AC$200,13,0)),"–",VLOOKUP($A$6,Україна!$A$3:$AC$200,13,0))</f>
        <v>281935.71679305995</v>
      </c>
      <c r="C23" s="94">
        <f>IF(ISERROR(VLOOKUP($A$6,'Депозити ДГ'!$A$10:$S$200,14,0)),"–",VLOOKUP($A$6,'Депозити ДГ'!$A$10:$S$200,14,0))</f>
        <v>16069.380100300001</v>
      </c>
      <c r="D23" s="95">
        <f t="shared" si="1"/>
        <v>5.6996610018357066</v>
      </c>
      <c r="E23" s="96">
        <f ca="1">IF(ISERROR((C23/VLOOKUP(DATE(VLOOKUP($B$1,Years,1,0)-1,VLOOKUP($A$1,Months2,2,0),1),'Депозити ДГ'!$A$10:$S$200,14,0)*100-100)),"–",(C23/VLOOKUP(DATE(VLOOKUP($B$1,Years,1,0)-1,VLOOKUP($A$1,Months2,2,0),1),'Депозити ДГ'!$A$10:$S$200,14,0)*100-100))</f>
        <v>0.20659589740046158</v>
      </c>
      <c r="F23" s="96">
        <f ca="1">IF(ISERROR((C23/VLOOKUP(DATE(VLOOKUP($B$1,Years,1,0)-1,12,1),'Депозити ДГ'!$A$10:$S$200,14,0)*100-100)),"–",(C23/VLOOKUP(DATE(VLOOKUP($B$1,Years,1,0)-1,12,1),'Депозити ДГ'!$A$10:$S$200,14,0)*100-100))</f>
        <v>-0.92314046212449341</v>
      </c>
      <c r="G23" s="96">
        <f ca="1">IF(ISERROR((C23/VLOOKUP(DATE(VLOOKUP($B$1,Years,1,0),VLOOKUP($A$1,Months2,2,0)-1,1),'Депозити ДГ'!$A$10:$S$200,14,0)*100-100)),"–",(C23/VLOOKUP(DATE(VLOOKUP($B$1,Years,1,0),VLOOKUP($A$1,Months2,2,0)-1,1),'Депозити ДГ'!$A$10:$S$200,14,0)*100-100))</f>
        <v>7.8931875503229776E-2</v>
      </c>
      <c r="J23" s="85"/>
      <c r="K23" s="85"/>
      <c r="L23" s="85"/>
    </row>
    <row r="24" spans="1:13">
      <c r="A24" s="102"/>
      <c r="B24" s="102"/>
      <c r="C24" s="103"/>
      <c r="D24" s="103"/>
      <c r="E24" s="104"/>
      <c r="F24" s="104"/>
      <c r="G24" s="68"/>
    </row>
    <row r="25" spans="1:13" s="2" customFormat="1" ht="26.25" customHeight="1">
      <c r="A25" s="185" t="s">
        <v>115</v>
      </c>
      <c r="B25" s="186"/>
      <c r="C25" s="186"/>
      <c r="D25" s="186"/>
      <c r="E25" s="187" t="s">
        <v>124</v>
      </c>
      <c r="F25" s="187"/>
      <c r="G25" s="188"/>
      <c r="J25" s="105"/>
      <c r="K25" s="105"/>
      <c r="L25" s="105"/>
      <c r="M25" s="65"/>
    </row>
    <row r="26" spans="1:13" s="2" customFormat="1" ht="27.75" customHeight="1">
      <c r="A26" s="185"/>
      <c r="B26" s="186"/>
      <c r="C26" s="186"/>
      <c r="D26" s="186"/>
      <c r="E26" s="115" t="s">
        <v>175</v>
      </c>
      <c r="F26" s="115" t="s">
        <v>176</v>
      </c>
      <c r="G26" s="118" t="s">
        <v>184</v>
      </c>
      <c r="J26" s="106"/>
      <c r="K26" s="106"/>
      <c r="L26" s="106"/>
      <c r="M26" s="65"/>
    </row>
    <row r="27" spans="1:13" ht="33" customHeight="1">
      <c r="A27" s="189" t="s">
        <v>125</v>
      </c>
      <c r="B27" s="189"/>
      <c r="C27" s="189"/>
      <c r="D27" s="189"/>
      <c r="E27" s="189"/>
      <c r="F27" s="189"/>
      <c r="G27" s="68"/>
    </row>
    <row r="28" spans="1:13">
      <c r="A28" s="86" t="s">
        <v>24</v>
      </c>
      <c r="B28" s="68"/>
      <c r="C28" s="68"/>
      <c r="D28" s="68"/>
      <c r="E28" s="89">
        <f>IF(ISERROR(VLOOKUP($A$6,Україна!$A$3:$AC$200,14,0)),"–",VLOOKUP($A$6,Україна!$A$3:$AC$200,14,0))</f>
        <v>11.317299999999999</v>
      </c>
      <c r="F28" s="89">
        <f>IF(ISERROR(VLOOKUP($A$6,'% ставки за кредитами НФК'!$A$10:$S$200,2,0)),"–",VLOOKUP($A$6,'% ставки за кредитами НФК'!$A$10:$S$200,2,0))</f>
        <v>13.9017</v>
      </c>
      <c r="G28" s="89">
        <f>IF(ISERROR(IF(F28=0,"–",F28-E28)),"–",IF(F28=0,"–",F28-E28))</f>
        <v>2.5844000000000005</v>
      </c>
    </row>
    <row r="29" spans="1:13">
      <c r="A29" s="91" t="s">
        <v>17</v>
      </c>
      <c r="B29" s="68"/>
      <c r="C29" s="68"/>
      <c r="D29" s="68"/>
      <c r="E29" s="89">
        <f>IF(ISERROR(VLOOKUP($A$6,Україна!$A$3:$AC$200,15,0)),"–",VLOOKUP($A$6,Україна!$A$3:$AC$200,15,0))</f>
        <v>13.151899999999999</v>
      </c>
      <c r="F29" s="89">
        <f>IF(ISERROR(VLOOKUP($A$6,'% ставки за кредитами НФК'!$A$10:$S$200,8,0)),"–",VLOOKUP($A$6,'% ставки за кредитами НФК'!$A$10:$S$200,8,0))</f>
        <v>13.914400000000001</v>
      </c>
      <c r="G29" s="89">
        <f t="shared" ref="G29:G37" si="2">IF(ISERROR(IF(F29=0,"–",F29-E29)),"–",IF(F29=0,"–",F29-E29))</f>
        <v>0.76250000000000107</v>
      </c>
    </row>
    <row r="30" spans="1:13">
      <c r="A30" s="107" t="s">
        <v>118</v>
      </c>
      <c r="B30" s="68"/>
      <c r="C30" s="68"/>
      <c r="D30" s="68"/>
      <c r="E30" s="89">
        <f>IF(ISERROR(VLOOKUP($A$6,Україна!$A$3:$AC$200,16,0)),"–",VLOOKUP($A$6,Україна!$A$3:$AC$200,16,0))</f>
        <v>13.179500000000001</v>
      </c>
      <c r="F30" s="89">
        <f>IF(ISERROR(VLOOKUP($A$6,'% ставки за кредитами НФК'!$A$10:$S$200,10,0)),"–",VLOOKUP($A$6,'% ставки за кредитами НФК'!$A$10:$S$200,10,0))</f>
        <v>14.4671</v>
      </c>
      <c r="G30" s="89">
        <f t="shared" si="2"/>
        <v>1.2875999999999994</v>
      </c>
    </row>
    <row r="31" spans="1:13">
      <c r="A31" s="91" t="s">
        <v>9</v>
      </c>
      <c r="B31" s="68"/>
      <c r="C31" s="68"/>
      <c r="D31" s="68"/>
      <c r="E31" s="89">
        <f>IF(ISERROR(VLOOKUP($A$6,Україна!$A$3:$AC$200,17,0)),"–",VLOOKUP($A$6,Україна!$A$3:$AC$200,17,0))</f>
        <v>3.5743</v>
      </c>
      <c r="F31" s="89">
        <f>IF(ISERROR(VLOOKUP($A$6,'% ставки за кредитами НФК'!$A$10:$S$200,14,0)),"–",VLOOKUP($A$6,'% ставки за кредитами НФК'!$A$10:$S$200,14,0))</f>
        <v>5.0838000000000001</v>
      </c>
      <c r="G31" s="89">
        <f t="shared" si="2"/>
        <v>1.5095000000000001</v>
      </c>
    </row>
    <row r="32" spans="1:13">
      <c r="A32" s="107" t="s">
        <v>118</v>
      </c>
      <c r="B32" s="68"/>
      <c r="C32" s="68"/>
      <c r="D32" s="68"/>
      <c r="E32" s="89">
        <f>IF(ISERROR(VLOOKUP($A$6,Україна!$A$3:$AC$200,18,0)),"–",VLOOKUP($A$6,Україна!$A$3:$AC$200,18,0))</f>
        <v>3.5949</v>
      </c>
      <c r="F32" s="89">
        <f>IF(ISERROR(VLOOKUP($A$6,'% ставки за кредитами НФК'!$A$10:$S$200,16,0)),"–",VLOOKUP($A$6,'% ставки за кредитами НФК'!$A$10:$S$200,16,0))</f>
        <v>6.4596</v>
      </c>
      <c r="G32" s="89">
        <f t="shared" si="2"/>
        <v>2.8647</v>
      </c>
    </row>
    <row r="33" spans="1:13">
      <c r="A33" s="86" t="s">
        <v>200</v>
      </c>
      <c r="B33" s="68"/>
      <c r="C33" s="68"/>
      <c r="D33" s="68"/>
      <c r="E33" s="89">
        <f>IF(ISERROR(VLOOKUP($A$6,Україна!$A$3:$AC$200,19,0)),"–",VLOOKUP($A$6,Україна!$A$3:$AC$200,19,0))</f>
        <v>20.402100000000001</v>
      </c>
      <c r="F33" s="89">
        <f>IF(ISERROR(VLOOKUP($A$6,'% ставки за кредитами ДГ'!$A$10:$S$200,2,0)),"–",VLOOKUP($A$6,'% ставки за кредитами ДГ'!$A$10:$S$200,2,0))</f>
        <v>21.046900000000001</v>
      </c>
      <c r="G33" s="89">
        <f t="shared" si="2"/>
        <v>0.64480000000000004</v>
      </c>
    </row>
    <row r="34" spans="1:13">
      <c r="A34" s="91" t="s">
        <v>17</v>
      </c>
      <c r="B34" s="68"/>
      <c r="C34" s="68"/>
      <c r="D34" s="68"/>
      <c r="E34" s="89">
        <f>IF(ISERROR(VLOOKUP($A$6,Україна!$A$3:$AC$200,20,0)),"–",VLOOKUP($A$6,Україна!$A$3:$AC$200,20,0))</f>
        <v>20.4224</v>
      </c>
      <c r="F34" s="89">
        <f>IF(ISERROR(VLOOKUP($A$6,'% ставки за кредитами ДГ'!$A$10:$S$200,8,0)),"–",VLOOKUP($A$6,'% ставки за кредитами ДГ'!$A$10:$S$200,8,0))</f>
        <v>21.092300000000002</v>
      </c>
      <c r="G34" s="89">
        <f t="shared" si="2"/>
        <v>0.66990000000000194</v>
      </c>
    </row>
    <row r="35" spans="1:13">
      <c r="A35" s="107" t="s">
        <v>118</v>
      </c>
      <c r="B35" s="68"/>
      <c r="C35" s="68"/>
      <c r="D35" s="68"/>
      <c r="E35" s="89">
        <f>IF(ISERROR(VLOOKUP($A$6,Україна!$A$3:$AC$200,21,0)),"–",VLOOKUP($A$6,Україна!$A$3:$AC$200,21,0))</f>
        <v>20.639900000000001</v>
      </c>
      <c r="F35" s="89">
        <f>IF(ISERROR(VLOOKUP($A$6,'% ставки за кредитами ДГ'!$A$10:$S$200,10,0)),"–",VLOOKUP($A$6,'% ставки за кредитами ДГ'!$A$10:$S$200,10,0))</f>
        <v>20.114100000000001</v>
      </c>
      <c r="G35" s="89">
        <f t="shared" si="2"/>
        <v>-0.52580000000000027</v>
      </c>
    </row>
    <row r="36" spans="1:13">
      <c r="A36" s="91" t="s">
        <v>9</v>
      </c>
      <c r="B36" s="68"/>
      <c r="C36" s="68"/>
      <c r="D36" s="68"/>
      <c r="E36" s="89">
        <f>IF(ISERROR(VLOOKUP($A$6,Україна!$A$3:$AC$200,22,0)),"–",VLOOKUP($A$6,Україна!$A$3:$AC$200,22,0))</f>
        <v>3.9529000000000001</v>
      </c>
      <c r="F36" s="89">
        <f>IF(ISERROR(VLOOKUP($A$6,'% ставки за кредитами ДГ'!$A$10:$S$200,14,0)),"–",VLOOKUP($A$6,'% ставки за кредитами ДГ'!$A$10:$S$200,14,0))</f>
        <v>0.78449999999999998</v>
      </c>
      <c r="G36" s="89">
        <f t="shared" si="2"/>
        <v>-3.1684000000000001</v>
      </c>
    </row>
    <row r="37" spans="1:13">
      <c r="A37" s="107" t="s">
        <v>118</v>
      </c>
      <c r="B37" s="68"/>
      <c r="C37" s="68"/>
      <c r="D37" s="68"/>
      <c r="E37" s="96">
        <f>IF(ISERROR(VLOOKUP($A$6,Україна!$A$3:$AC$200,23,0)),"–",VLOOKUP($A$6,Україна!$A$3:$AC$200,23,0))</f>
        <v>2.0000000000000001E-4</v>
      </c>
      <c r="F37" s="96">
        <f>IF(ISERROR(VLOOKUP($A$6,'% ставки за кредитами ДГ'!$A$10:$S$200,16,0)),"–",VLOOKUP($A$6,'% ставки за кредитами ДГ'!$A$10:$S$200,16,0))</f>
        <v>0</v>
      </c>
      <c r="G37" s="96" t="str">
        <f t="shared" si="2"/>
        <v>–</v>
      </c>
    </row>
    <row r="38" spans="1:13" ht="30.75" customHeight="1">
      <c r="A38" s="190" t="s">
        <v>126</v>
      </c>
      <c r="B38" s="190"/>
      <c r="C38" s="190"/>
      <c r="D38" s="190"/>
      <c r="E38" s="189"/>
      <c r="F38" s="189"/>
      <c r="G38" s="68"/>
    </row>
    <row r="39" spans="1:13">
      <c r="A39" s="86" t="s">
        <v>24</v>
      </c>
      <c r="B39" s="68"/>
      <c r="C39" s="68"/>
      <c r="D39" s="68"/>
      <c r="E39" s="89">
        <f>IF(ISERROR(VLOOKUP($A$6,Україна!$A$3:$AC$200,24,0)),"–",VLOOKUP($A$6,Україна!$A$3:$AC$200,24,0))</f>
        <v>6.0812999999999997</v>
      </c>
      <c r="F39" s="89">
        <f>IF(ISERROR(VLOOKUP($A$6,'% ставки за депозитами НФК'!$A$10:$P$200,2,0)),"–",VLOOKUP($A$6,'% ставки за депозитами НФК'!$A$10:$P$200,2,0))</f>
        <v>6.2564000000000002</v>
      </c>
      <c r="G39" s="89">
        <f>IF(ISERROR(IF(F39=0,"–",F39-E39)),"–",IF(F39=0,"–",F39-E39))</f>
        <v>0.17510000000000048</v>
      </c>
    </row>
    <row r="40" spans="1:13">
      <c r="A40" s="91" t="s">
        <v>17</v>
      </c>
      <c r="B40" s="68"/>
      <c r="C40" s="68"/>
      <c r="D40" s="68"/>
      <c r="E40" s="89">
        <f>IF(ISERROR(VLOOKUP($A$6,Україна!$A$3:$AC$200,25,0)),"–",VLOOKUP($A$6,Україна!$A$3:$AC$200,25,0))</f>
        <v>6.101</v>
      </c>
      <c r="F40" s="89">
        <f>IF(ISERROR(VLOOKUP($A$6,'% ставки за депозитами НФК'!$A$10:$P$200,7,0)),"–",VLOOKUP($A$6,'% ставки за депозитами НФК'!$A$10:$P$200,7,0))</f>
        <v>6.7240000000000002</v>
      </c>
      <c r="G40" s="89">
        <f t="shared" ref="G40:G44" si="3">IF(ISERROR(IF(F40=0,"–",F40-E40)),"–",IF(F40=0,"–",F40-E40))</f>
        <v>0.62300000000000022</v>
      </c>
    </row>
    <row r="41" spans="1:13">
      <c r="A41" s="91" t="s">
        <v>9</v>
      </c>
      <c r="B41" s="68"/>
      <c r="C41" s="68"/>
      <c r="D41" s="68"/>
      <c r="E41" s="89">
        <f>IF(ISERROR(VLOOKUP($A$6,Україна!$A$3:$AC$200,26,0)),"–",VLOOKUP($A$6,Україна!$A$3:$AC$200,26,0))</f>
        <v>1.4365000000000001</v>
      </c>
      <c r="F41" s="89">
        <f>IF(ISERROR(VLOOKUP($A$6,'% ставки за депозитами НФК'!$A$10:$P$200,12,0)),"–",VLOOKUP($A$6,'% ставки за депозитами НФК'!$A$10:$P$200,12,0))</f>
        <v>1.6287</v>
      </c>
      <c r="G41" s="89">
        <f t="shared" si="3"/>
        <v>0.19219999999999993</v>
      </c>
    </row>
    <row r="42" spans="1:13">
      <c r="A42" s="86" t="s">
        <v>200</v>
      </c>
      <c r="B42" s="68"/>
      <c r="C42" s="68"/>
      <c r="D42" s="68"/>
      <c r="E42" s="89">
        <f>IF(ISERROR(VLOOKUP($A$6,Україна!$A$3:$AC$200,27,0)),"–",VLOOKUP($A$6,Україна!$A$3:$AC$200,27,0))</f>
        <v>5.0243000000000002</v>
      </c>
      <c r="F42" s="89">
        <f>IF(ISERROR(VLOOKUP($A$6,'% ставки за депозитами ДГ'!$A$10:$P$200,2,0)),"–",VLOOKUP($A$6,'% ставки за депозитами ДГ'!$A$10:$P$200,2,0))</f>
        <v>5.5404</v>
      </c>
      <c r="G42" s="89">
        <f t="shared" si="3"/>
        <v>0.51609999999999978</v>
      </c>
    </row>
    <row r="43" spans="1:13">
      <c r="A43" s="92" t="s">
        <v>17</v>
      </c>
      <c r="B43" s="68"/>
      <c r="C43" s="68"/>
      <c r="D43" s="68"/>
      <c r="E43" s="89">
        <f>IF(ISERROR(VLOOKUP($A$6,Україна!$A$3:$AC$200,28,0)),"–",VLOOKUP($A$6,Україна!$A$3:$AC$200,28,0))</f>
        <v>6.7050999999999998</v>
      </c>
      <c r="F43" s="89">
        <f>IF(ISERROR(VLOOKUP($A$6,'% ставки за депозитами ДГ'!$A$10:$P$200,7,0)),"–",VLOOKUP($A$6,'% ставки за депозитами ДГ'!$A$10:$P$200,7,0))</f>
        <v>6.9363000000000001</v>
      </c>
      <c r="G43" s="89">
        <f t="shared" si="3"/>
        <v>0.23120000000000029</v>
      </c>
    </row>
    <row r="44" spans="1:13">
      <c r="A44" s="93" t="s">
        <v>9</v>
      </c>
      <c r="B44" s="108"/>
      <c r="C44" s="108"/>
      <c r="D44" s="108"/>
      <c r="E44" s="96">
        <f>IF(ISERROR(VLOOKUP($A$6,Україна!$A$3:$AC$200,29,0)),"–",VLOOKUP($A$6,Україна!$A$3:$AC$200,29,0))</f>
        <v>0.44330000000000003</v>
      </c>
      <c r="F44" s="96">
        <f>IF(ISERROR(VLOOKUP($A$6,'% ставки за депозитами ДГ'!$A$10:$P$200,12,0)),"–",VLOOKUP($A$6,'% ставки за депозитами ДГ'!$A$10:$P$200,12,0))</f>
        <v>0.69020000000000004</v>
      </c>
      <c r="G44" s="96">
        <f t="shared" si="3"/>
        <v>0.24690000000000001</v>
      </c>
    </row>
    <row r="45" spans="1:13">
      <c r="A45" s="102"/>
      <c r="B45" s="102"/>
      <c r="C45" s="103"/>
      <c r="D45" s="103"/>
      <c r="E45" s="104"/>
      <c r="F45" s="104"/>
      <c r="G45" s="68"/>
    </row>
    <row r="46" spans="1:13" s="2" customFormat="1" ht="22.5" customHeight="1">
      <c r="A46" s="185" t="s">
        <v>115</v>
      </c>
      <c r="B46" s="186"/>
      <c r="C46" s="186"/>
      <c r="D46" s="186"/>
      <c r="E46" s="186"/>
      <c r="F46" s="186"/>
      <c r="G46" s="118" t="s">
        <v>176</v>
      </c>
      <c r="J46" s="105"/>
      <c r="K46" s="105"/>
      <c r="L46" s="105"/>
      <c r="M46" s="65"/>
    </row>
    <row r="47" spans="1:13">
      <c r="A47" s="109" t="s">
        <v>119</v>
      </c>
      <c r="B47" s="110"/>
      <c r="C47" s="111"/>
      <c r="D47" s="111"/>
      <c r="E47" s="104"/>
      <c r="F47" s="104"/>
      <c r="G47" s="68"/>
    </row>
    <row r="48" spans="1:13">
      <c r="A48" s="112" t="s">
        <v>114</v>
      </c>
      <c r="B48" s="112"/>
      <c r="C48" s="104"/>
      <c r="D48" s="104"/>
      <c r="E48" s="113"/>
      <c r="F48" s="68"/>
      <c r="G48" s="87">
        <f>IF(ISERROR(VLOOKUP($A$6,'Банки та філії'!$A$10:$C$200,2,0)),,VLOOKUP($A$6,'Банки та філії'!$A$10:$C$200,2,0))</f>
        <v>4</v>
      </c>
    </row>
    <row r="49" spans="1:7">
      <c r="A49" s="112" t="s">
        <v>63</v>
      </c>
      <c r="B49" s="112"/>
      <c r="C49" s="104"/>
      <c r="D49" s="104"/>
      <c r="E49" s="113"/>
      <c r="F49" s="152"/>
      <c r="G49" s="87">
        <f>IF(ISERROR(VLOOKUP($A$6,'Банки та філії'!$A$10:$C$200,3,0)),,VLOOKUP($A$6,'Банки та філії'!$A$10:$C$200,3,0))</f>
        <v>4</v>
      </c>
    </row>
    <row r="50" spans="1:7" ht="6" customHeight="1"/>
    <row r="51" spans="1:7" ht="31.5" customHeight="1">
      <c r="A51" s="178" t="s">
        <v>192</v>
      </c>
      <c r="B51" s="178"/>
      <c r="C51" s="178"/>
      <c r="D51" s="178"/>
      <c r="E51" s="178"/>
      <c r="F51" s="178"/>
      <c r="G51" s="151">
        <f>IF(ISERROR(VLOOKUP($A$6,'Банки та філії'!$A$11:$D$200,4,0)),,VLOOKUP($A$6,'Банки та філії'!$A$11:$D$200,4,0))</f>
        <v>513</v>
      </c>
    </row>
    <row r="107" spans="20:31"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</row>
    <row r="108" spans="20:31"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</row>
    <row r="109" spans="20:31"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</row>
    <row r="110" spans="20:31"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</row>
    <row r="111" spans="20:31"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</row>
    <row r="112" spans="20:31"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</row>
    <row r="113" spans="20:31"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</row>
    <row r="114" spans="20:31"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</row>
    <row r="115" spans="20:31"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</row>
    <row r="116" spans="20:31"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</row>
    <row r="117" spans="20:31"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</row>
    <row r="118" spans="20:31"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</row>
    <row r="119" spans="20:31"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</row>
    <row r="120" spans="20:31"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</row>
    <row r="121" spans="20:31"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</row>
    <row r="122" spans="20:31"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</row>
    <row r="123" spans="20:31"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</row>
    <row r="124" spans="20:31"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</row>
    <row r="125" spans="20:31"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</row>
    <row r="126" spans="20:31"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</row>
    <row r="127" spans="20:31"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</row>
    <row r="128" spans="20:31"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</row>
    <row r="129" spans="20:31"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</row>
    <row r="130" spans="20:31"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</row>
    <row r="131" spans="20:31"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</row>
    <row r="132" spans="20:31"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</row>
    <row r="133" spans="20:31"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</row>
    <row r="134" spans="20:31"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</row>
    <row r="135" spans="20:31"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</row>
    <row r="136" spans="20:31"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</row>
    <row r="137" spans="20:31"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</row>
    <row r="138" spans="20:31"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</row>
    <row r="139" spans="20:31"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</row>
    <row r="140" spans="20:31"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</row>
    <row r="141" spans="20:31"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</row>
    <row r="142" spans="20:31"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</row>
    <row r="143" spans="20:31"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</row>
    <row r="144" spans="20:31"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</row>
    <row r="145" spans="20:31"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</row>
  </sheetData>
  <sheetProtection formatCells="0" formatColumns="0" formatRows="0" insertColumns="0" insertRows="0" insertHyperlinks="0" deleteColumns="0" deleteRows="0" sort="0" autoFilter="0" pivotTables="0"/>
  <mergeCells count="13">
    <mergeCell ref="A51:F51"/>
    <mergeCell ref="A3:G3"/>
    <mergeCell ref="A4:G4"/>
    <mergeCell ref="A5:G5"/>
    <mergeCell ref="A6:G6"/>
    <mergeCell ref="A8:A9"/>
    <mergeCell ref="B8:D8"/>
    <mergeCell ref="E8:G8"/>
    <mergeCell ref="A25:D26"/>
    <mergeCell ref="E25:G25"/>
    <mergeCell ref="A27:F27"/>
    <mergeCell ref="A38:F38"/>
    <mergeCell ref="A46:F46"/>
  </mergeCells>
  <dataValidations count="2">
    <dataValidation type="list" allowBlank="1" showInputMessage="1" showErrorMessage="1" prompt="Для вибору року натисніть кнопку зі стрілкою" sqref="B1">
      <formula1>Years</formula1>
    </dataValidation>
    <dataValidation type="list" allowBlank="1" showInputMessage="1" showErrorMessage="1" prompt="Для вибору місяця натисніть кнопку зі стрілкою" sqref="A1">
      <formula1>Months</formula1>
    </dataValidation>
  </dataValidations>
  <hyperlinks>
    <hyperlink ref="A14" location="'Кредити ДГ'!A1" display="домашнім господарствам"/>
    <hyperlink ref="A18" location="'Депозити НФК'!A1" display="нефінансових корпорацій"/>
    <hyperlink ref="A21" location="'Депозити ДГ'!A1" display="домашнім господарства"/>
    <hyperlink ref="A28" location="'% ставки за кредитами НФК'!A1" display="нефінансові корпорації"/>
    <hyperlink ref="A33" location="'% ставки за кредитами ДГ'!Область_печати" display="домашнім господарства"/>
    <hyperlink ref="A39" location="'% ставки за депозитами НФК'!A1" display="нефінансові корпорації"/>
    <hyperlink ref="A42" location="'% ставки за депозитами ДГ'!A1" display="домашнім господарства"/>
    <hyperlink ref="A47" location="'Банки та філії'!A1" display="Дані про кількість банків"/>
    <hyperlink ref="A11" location="'Кредити НФК'!A1" display="нефінансовим корпораціям"/>
    <hyperlink ref="G1" location="Зміст!A1" display="Зміст"/>
    <hyperlink ref="A51:F51" location="'Кількість підрозділів'!A1" display="'Кількість підрозділів'!A1"/>
  </hyperlinks>
  <pageMargins left="0.70866141732283472" right="0.70866141732283472" top="0.74803149606299213" bottom="0.35433070866141736" header="0.31496062992125984" footer="0.31496062992125984"/>
  <pageSetup paperSize="9" scale="85" orientation="portrait" horizontalDpi="4294967293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theme="3" tint="0.39997558519241921"/>
    <outlinePr summaryBelow="0"/>
  </sheetPr>
  <dimension ref="A1:S145"/>
  <sheetViews>
    <sheetView showGridLines="0" zoomScaleNormal="100" zoomScaleSheetLayoutView="100" workbookViewId="0">
      <selection activeCell="A2" sqref="A2"/>
    </sheetView>
  </sheetViews>
  <sheetFormatPr defaultColWidth="10.6640625" defaultRowHeight="13.8" outlineLevelRow="1"/>
  <cols>
    <col min="1" max="1" width="10.6640625" style="17"/>
    <col min="2" max="6" width="10.6640625" style="18"/>
    <col min="7" max="7" width="12" style="18" customWidth="1"/>
    <col min="8" max="10" width="10.6640625" style="18"/>
    <col min="11" max="11" width="10.5546875" style="18" customWidth="1"/>
    <col min="12" max="13" width="10.6640625" style="18"/>
    <col min="14" max="14" width="11.88671875" style="18" customWidth="1"/>
    <col min="15" max="16384" width="10.6640625" style="18"/>
  </cols>
  <sheetData>
    <row r="1" spans="1:19" s="27" customFormat="1" ht="14.4">
      <c r="A1" s="11" t="s">
        <v>132</v>
      </c>
    </row>
    <row r="2" spans="1:19" s="27" customFormat="1" ht="5.25" customHeight="1"/>
    <row r="3" spans="1:19">
      <c r="A3" s="116" t="s">
        <v>32</v>
      </c>
    </row>
    <row r="4" spans="1:19" ht="12.75" customHeight="1">
      <c r="A4" s="19" t="s">
        <v>131</v>
      </c>
    </row>
    <row r="5" spans="1:19" ht="12.75" customHeight="1">
      <c r="A5" s="20" t="s">
        <v>238</v>
      </c>
    </row>
    <row r="6" spans="1:19" ht="12.75" customHeight="1">
      <c r="A6" s="193" t="s">
        <v>0</v>
      </c>
      <c r="B6" s="195" t="s">
        <v>201</v>
      </c>
      <c r="C6" s="195"/>
      <c r="D6" s="195"/>
      <c r="E6" s="195"/>
      <c r="F6" s="195"/>
      <c r="G6" s="195"/>
      <c r="H6" s="195"/>
      <c r="I6" s="195"/>
      <c r="J6" s="195"/>
      <c r="K6" s="195"/>
      <c r="L6" s="195"/>
      <c r="M6" s="195"/>
      <c r="N6" s="195"/>
      <c r="O6" s="196" t="s">
        <v>66</v>
      </c>
      <c r="P6" s="196" t="s">
        <v>68</v>
      </c>
    </row>
    <row r="7" spans="1:19" s="21" customFormat="1" ht="12.75" customHeight="1">
      <c r="A7" s="194"/>
      <c r="B7" s="191" t="s">
        <v>1</v>
      </c>
      <c r="C7" s="199" t="s">
        <v>2</v>
      </c>
      <c r="D7" s="199"/>
      <c r="E7" s="199"/>
      <c r="F7" s="199"/>
      <c r="G7" s="199"/>
      <c r="H7" s="199"/>
      <c r="I7" s="199"/>
      <c r="J7" s="199"/>
      <c r="K7" s="199"/>
      <c r="L7" s="199"/>
      <c r="M7" s="199"/>
      <c r="N7" s="199"/>
      <c r="O7" s="197"/>
      <c r="P7" s="198"/>
    </row>
    <row r="8" spans="1:19" s="22" customFormat="1" ht="28.5" customHeight="1">
      <c r="A8" s="194"/>
      <c r="B8" s="191"/>
      <c r="C8" s="191" t="s">
        <v>22</v>
      </c>
      <c r="D8" s="192"/>
      <c r="E8" s="192"/>
      <c r="F8" s="191" t="s">
        <v>23</v>
      </c>
      <c r="G8" s="192"/>
      <c r="H8" s="192"/>
      <c r="I8" s="191" t="s">
        <v>24</v>
      </c>
      <c r="J8" s="192"/>
      <c r="K8" s="192"/>
      <c r="L8" s="191" t="s">
        <v>25</v>
      </c>
      <c r="M8" s="192"/>
      <c r="N8" s="192"/>
      <c r="O8" s="197"/>
      <c r="P8" s="198"/>
    </row>
    <row r="9" spans="1:19" s="22" customFormat="1" ht="96.75" customHeight="1">
      <c r="A9" s="194"/>
      <c r="B9" s="191"/>
      <c r="C9" s="171" t="s">
        <v>13</v>
      </c>
      <c r="D9" s="171" t="s">
        <v>26</v>
      </c>
      <c r="E9" s="171" t="s">
        <v>27</v>
      </c>
      <c r="F9" s="171" t="s">
        <v>13</v>
      </c>
      <c r="G9" s="171" t="s">
        <v>28</v>
      </c>
      <c r="H9" s="171" t="s">
        <v>29</v>
      </c>
      <c r="I9" s="171" t="s">
        <v>13</v>
      </c>
      <c r="J9" s="171" t="s">
        <v>30</v>
      </c>
      <c r="K9" s="171" t="s">
        <v>189</v>
      </c>
      <c r="L9" s="171" t="s">
        <v>13</v>
      </c>
      <c r="M9" s="171" t="s">
        <v>67</v>
      </c>
      <c r="N9" s="171" t="s">
        <v>31</v>
      </c>
      <c r="O9" s="197"/>
      <c r="P9" s="198"/>
    </row>
    <row r="10" spans="1:19" s="22" customFormat="1" collapsed="1">
      <c r="A10" s="34">
        <v>1</v>
      </c>
      <c r="B10" s="34">
        <v>2</v>
      </c>
      <c r="C10" s="34">
        <v>3</v>
      </c>
      <c r="D10" s="34">
        <v>4</v>
      </c>
      <c r="E10" s="34">
        <v>5</v>
      </c>
      <c r="F10" s="34">
        <v>6</v>
      </c>
      <c r="G10" s="34">
        <v>7</v>
      </c>
      <c r="H10" s="34">
        <v>8</v>
      </c>
      <c r="I10" s="34">
        <v>9</v>
      </c>
      <c r="J10" s="34">
        <v>10</v>
      </c>
      <c r="K10" s="34">
        <v>11</v>
      </c>
      <c r="L10" s="34">
        <v>12</v>
      </c>
      <c r="M10" s="34">
        <v>13</v>
      </c>
      <c r="N10" s="34">
        <v>14</v>
      </c>
      <c r="O10" s="34">
        <v>15</v>
      </c>
      <c r="P10" s="34">
        <v>16</v>
      </c>
    </row>
    <row r="11" spans="1:19" hidden="1" outlineLevel="1">
      <c r="A11" s="16">
        <v>40544</v>
      </c>
      <c r="B11" s="18">
        <v>28455.19765206</v>
      </c>
      <c r="C11" s="18">
        <v>225.7622628</v>
      </c>
      <c r="D11" s="18">
        <v>31.585469839999998</v>
      </c>
      <c r="E11" s="18">
        <v>194.17679296</v>
      </c>
      <c r="F11" s="18">
        <v>0.34963625999999998</v>
      </c>
      <c r="G11" s="18">
        <v>1.0134529999999999E-2</v>
      </c>
      <c r="H11" s="18">
        <v>0.33950173</v>
      </c>
      <c r="I11" s="18">
        <v>16155.19435346</v>
      </c>
      <c r="J11" s="18">
        <v>1209.7052023799999</v>
      </c>
      <c r="K11" s="18">
        <v>14945.489151080001</v>
      </c>
      <c r="L11" s="18">
        <v>12073.89139954</v>
      </c>
      <c r="M11" s="18">
        <v>12051.821001619999</v>
      </c>
      <c r="N11" s="18">
        <v>22.070397920000001</v>
      </c>
      <c r="O11" s="18">
        <v>956.16109859000005</v>
      </c>
      <c r="P11" s="18">
        <v>111.17233849</v>
      </c>
    </row>
    <row r="12" spans="1:19" hidden="1" outlineLevel="1">
      <c r="A12" s="16">
        <v>40575</v>
      </c>
      <c r="B12" s="133">
        <v>28571.20992374</v>
      </c>
      <c r="C12" s="133">
        <v>197.52828973999999</v>
      </c>
      <c r="D12" s="133">
        <v>20.03858254</v>
      </c>
      <c r="E12" s="133">
        <v>177.4897072</v>
      </c>
      <c r="F12" s="133">
        <v>0.34616627999999999</v>
      </c>
      <c r="G12" s="133">
        <v>6.66455E-3</v>
      </c>
      <c r="H12" s="133">
        <v>0.33950173</v>
      </c>
      <c r="I12" s="133">
        <v>16356.54101778</v>
      </c>
      <c r="J12" s="133">
        <v>1199.0628139299999</v>
      </c>
      <c r="K12" s="133">
        <v>15157.47820385</v>
      </c>
      <c r="L12" s="133">
        <v>12016.79444994</v>
      </c>
      <c r="M12" s="133">
        <v>11994.64967463</v>
      </c>
      <c r="N12" s="133">
        <v>22.14477531</v>
      </c>
      <c r="O12" s="133">
        <v>1505.8688210099999</v>
      </c>
      <c r="P12" s="133">
        <v>111.77943092</v>
      </c>
      <c r="Q12" s="133"/>
      <c r="R12" s="133"/>
      <c r="S12" s="133"/>
    </row>
    <row r="13" spans="1:19" hidden="1" outlineLevel="1">
      <c r="A13" s="16">
        <v>40603</v>
      </c>
      <c r="B13" s="133">
        <v>28011.66146159</v>
      </c>
      <c r="C13" s="133">
        <v>220.76458036</v>
      </c>
      <c r="D13" s="133">
        <v>20.19048368</v>
      </c>
      <c r="E13" s="133">
        <v>200.57409668</v>
      </c>
      <c r="F13" s="133">
        <v>0.34595756</v>
      </c>
      <c r="G13" s="133">
        <v>6.4558300000000001E-3</v>
      </c>
      <c r="H13" s="133">
        <v>0.33950173</v>
      </c>
      <c r="I13" s="133">
        <v>15880.908831410001</v>
      </c>
      <c r="J13" s="133">
        <v>1237.3151788299999</v>
      </c>
      <c r="K13" s="133">
        <v>14643.593652580001</v>
      </c>
      <c r="L13" s="133">
        <v>11909.642092259999</v>
      </c>
      <c r="M13" s="133">
        <v>11885.75509647</v>
      </c>
      <c r="N13" s="133">
        <v>23.88699579</v>
      </c>
      <c r="O13" s="133">
        <v>1520.65311563</v>
      </c>
      <c r="P13" s="133">
        <v>113.13456479</v>
      </c>
      <c r="Q13" s="133"/>
      <c r="R13" s="133"/>
      <c r="S13" s="133"/>
    </row>
    <row r="14" spans="1:19" hidden="1" outlineLevel="1">
      <c r="A14" s="16">
        <v>40634</v>
      </c>
      <c r="B14" s="133">
        <v>27423.928491710001</v>
      </c>
      <c r="C14" s="133">
        <v>205.92553409000001</v>
      </c>
      <c r="D14" s="133">
        <v>6.6704043899999999</v>
      </c>
      <c r="E14" s="133">
        <v>199.2551297</v>
      </c>
      <c r="F14" s="133">
        <v>0.34787145000000003</v>
      </c>
      <c r="G14" s="133">
        <v>8.3697200000000006E-3</v>
      </c>
      <c r="H14" s="133">
        <v>0.33950173</v>
      </c>
      <c r="I14" s="133">
        <v>15335.71139866</v>
      </c>
      <c r="J14" s="133">
        <v>1218.0900485100001</v>
      </c>
      <c r="K14" s="133">
        <v>14117.621350150001</v>
      </c>
      <c r="L14" s="133">
        <v>11881.94368751</v>
      </c>
      <c r="M14" s="133">
        <v>11856.347065329999</v>
      </c>
      <c r="N14" s="133">
        <v>25.596622180000001</v>
      </c>
      <c r="O14" s="133">
        <v>1613.38582333</v>
      </c>
      <c r="P14" s="133">
        <v>113.84465886</v>
      </c>
      <c r="Q14" s="133"/>
      <c r="R14" s="133"/>
      <c r="S14" s="133"/>
    </row>
    <row r="15" spans="1:19" hidden="1" outlineLevel="1">
      <c r="A15" s="16">
        <v>40664</v>
      </c>
      <c r="B15" s="133">
        <v>27440.708656940002</v>
      </c>
      <c r="C15" s="133">
        <v>232.11934405</v>
      </c>
      <c r="D15" s="133">
        <v>6.5376766599999998</v>
      </c>
      <c r="E15" s="133">
        <v>225.58166739000001</v>
      </c>
      <c r="F15" s="133">
        <v>0.34680936000000001</v>
      </c>
      <c r="G15" s="133">
        <v>7.3076299999999999E-3</v>
      </c>
      <c r="H15" s="133">
        <v>0.33950173</v>
      </c>
      <c r="I15" s="133">
        <v>15358.46496225</v>
      </c>
      <c r="J15" s="133">
        <v>1219.9489945099999</v>
      </c>
      <c r="K15" s="133">
        <v>14138.515967740001</v>
      </c>
      <c r="L15" s="133">
        <v>11849.77754128</v>
      </c>
      <c r="M15" s="133">
        <v>11839.103288320001</v>
      </c>
      <c r="N15" s="133">
        <v>10.67425296</v>
      </c>
      <c r="O15" s="133">
        <v>989.78929232999997</v>
      </c>
      <c r="P15" s="133">
        <v>114.63185935</v>
      </c>
      <c r="Q15" s="133"/>
      <c r="R15" s="133"/>
      <c r="S15" s="133"/>
    </row>
    <row r="16" spans="1:19" hidden="1" outlineLevel="1">
      <c r="A16" s="16">
        <v>40695</v>
      </c>
      <c r="B16" s="133">
        <v>27632.387538570001</v>
      </c>
      <c r="C16" s="133">
        <v>257.92254723000002</v>
      </c>
      <c r="D16" s="133">
        <v>6.1499994200000003</v>
      </c>
      <c r="E16" s="133">
        <v>251.77254780999999</v>
      </c>
      <c r="F16" s="133">
        <v>0.34643762</v>
      </c>
      <c r="G16" s="133">
        <v>6.9358900000000001E-3</v>
      </c>
      <c r="H16" s="133">
        <v>0.33950173</v>
      </c>
      <c r="I16" s="133">
        <v>15507.4546921</v>
      </c>
      <c r="J16" s="133">
        <v>1255.8858155999999</v>
      </c>
      <c r="K16" s="133">
        <v>14251.5688765</v>
      </c>
      <c r="L16" s="133">
        <v>11866.66386162</v>
      </c>
      <c r="M16" s="133">
        <v>11854.175524419999</v>
      </c>
      <c r="N16" s="133">
        <v>12.4883372</v>
      </c>
      <c r="O16" s="133">
        <v>1636.3668511400001</v>
      </c>
      <c r="P16" s="133">
        <v>115.49575144000001</v>
      </c>
      <c r="Q16" s="133"/>
      <c r="R16" s="133"/>
      <c r="S16" s="133"/>
    </row>
    <row r="17" spans="1:19" hidden="1" outlineLevel="1">
      <c r="A17" s="16">
        <v>40725</v>
      </c>
      <c r="B17" s="133">
        <v>27278.255284350002</v>
      </c>
      <c r="C17" s="133">
        <v>215.89084219</v>
      </c>
      <c r="D17" s="133">
        <v>6.1603512199999999</v>
      </c>
      <c r="E17" s="133">
        <v>209.73049097000001</v>
      </c>
      <c r="F17" s="133">
        <v>0.34725573999999998</v>
      </c>
      <c r="G17" s="133">
        <v>7.7540100000000004E-3</v>
      </c>
      <c r="H17" s="133">
        <v>0.33950173</v>
      </c>
      <c r="I17" s="133">
        <v>15124.051081080001</v>
      </c>
      <c r="J17" s="133">
        <v>1538.94263531</v>
      </c>
      <c r="K17" s="133">
        <v>13585.10844577</v>
      </c>
      <c r="L17" s="133">
        <v>11937.96610534</v>
      </c>
      <c r="M17" s="133">
        <v>11922.845218910001</v>
      </c>
      <c r="N17" s="133">
        <v>15.120886430000001</v>
      </c>
      <c r="O17" s="133">
        <v>1600.6057670800001</v>
      </c>
      <c r="P17" s="133">
        <v>116.19979978000001</v>
      </c>
      <c r="Q17" s="133"/>
      <c r="R17" s="133"/>
      <c r="S17" s="133"/>
    </row>
    <row r="18" spans="1:19" hidden="1" outlineLevel="1">
      <c r="A18" s="16">
        <v>40756</v>
      </c>
      <c r="B18" s="133">
        <v>27479.372159459999</v>
      </c>
      <c r="C18" s="133">
        <v>206.50741443000001</v>
      </c>
      <c r="D18" s="133">
        <v>6.1206446100000003</v>
      </c>
      <c r="E18" s="133">
        <v>200.38676982000001</v>
      </c>
      <c r="F18" s="133">
        <v>0.34527920000000001</v>
      </c>
      <c r="G18" s="133">
        <v>5.7774699999999998E-3</v>
      </c>
      <c r="H18" s="133">
        <v>0.33950173</v>
      </c>
      <c r="I18" s="133">
        <v>15268.042877010001</v>
      </c>
      <c r="J18" s="133">
        <v>1459.10667326</v>
      </c>
      <c r="K18" s="133">
        <v>13808.93620375</v>
      </c>
      <c r="L18" s="133">
        <v>12004.47658882</v>
      </c>
      <c r="M18" s="133">
        <v>11987.11569658</v>
      </c>
      <c r="N18" s="133">
        <v>17.360892239999998</v>
      </c>
      <c r="O18" s="133">
        <v>1357.0889013200001</v>
      </c>
      <c r="P18" s="133">
        <v>115.61130418</v>
      </c>
      <c r="Q18" s="133"/>
      <c r="R18" s="133"/>
      <c r="S18" s="133"/>
    </row>
    <row r="19" spans="1:19" hidden="1" outlineLevel="1">
      <c r="A19" s="16">
        <v>40787</v>
      </c>
      <c r="B19" s="133">
        <v>27580.77639775</v>
      </c>
      <c r="C19" s="133">
        <v>279.65160284000001</v>
      </c>
      <c r="D19" s="133">
        <v>30.11747999</v>
      </c>
      <c r="E19" s="133">
        <v>249.53412284999999</v>
      </c>
      <c r="F19" s="133">
        <v>0.34993840999999998</v>
      </c>
      <c r="G19" s="133">
        <v>1.043668E-2</v>
      </c>
      <c r="H19" s="133">
        <v>0.33950173</v>
      </c>
      <c r="I19" s="133">
        <v>15416.35171046</v>
      </c>
      <c r="J19" s="133">
        <v>1469.86662441</v>
      </c>
      <c r="K19" s="133">
        <v>13946.485086049999</v>
      </c>
      <c r="L19" s="133">
        <v>11884.423146040001</v>
      </c>
      <c r="M19" s="133">
        <v>11866.80533379</v>
      </c>
      <c r="N19" s="133">
        <v>17.61781225</v>
      </c>
      <c r="O19" s="133">
        <v>1023.58479458</v>
      </c>
      <c r="P19" s="133">
        <v>116.52697587</v>
      </c>
      <c r="Q19" s="133"/>
      <c r="R19" s="133"/>
      <c r="S19" s="133"/>
    </row>
    <row r="20" spans="1:19" hidden="1" outlineLevel="1">
      <c r="A20" s="16">
        <v>40817</v>
      </c>
      <c r="B20" s="133">
        <v>27750.05723002</v>
      </c>
      <c r="C20" s="133">
        <v>232.44998794</v>
      </c>
      <c r="D20" s="133">
        <v>2.0940661299999999</v>
      </c>
      <c r="E20" s="133">
        <v>230.35592181000001</v>
      </c>
      <c r="F20" s="133">
        <v>0.34641372999999998</v>
      </c>
      <c r="G20" s="133">
        <v>6.9119999999999997E-3</v>
      </c>
      <c r="H20" s="133">
        <v>0.33950173</v>
      </c>
      <c r="I20" s="133">
        <v>15721.976712199999</v>
      </c>
      <c r="J20" s="133">
        <v>1475.6753187300001</v>
      </c>
      <c r="K20" s="133">
        <v>14246.301393469999</v>
      </c>
      <c r="L20" s="133">
        <v>11795.28411615</v>
      </c>
      <c r="M20" s="133">
        <v>11789.787354730001</v>
      </c>
      <c r="N20" s="133">
        <v>5.4967614200000003</v>
      </c>
      <c r="O20" s="133">
        <v>935.84758490000002</v>
      </c>
      <c r="P20" s="133">
        <v>117.5088696</v>
      </c>
      <c r="Q20" s="133"/>
      <c r="R20" s="133"/>
      <c r="S20" s="133"/>
    </row>
    <row r="21" spans="1:19" hidden="1" outlineLevel="1">
      <c r="A21" s="16">
        <v>40848</v>
      </c>
      <c r="B21" s="133">
        <v>27690.528056110001</v>
      </c>
      <c r="C21" s="133">
        <v>242.13189496000001</v>
      </c>
      <c r="D21" s="133">
        <v>2.0662577500000001</v>
      </c>
      <c r="E21" s="133">
        <v>240.06563721000001</v>
      </c>
      <c r="F21" s="133">
        <v>2.2481902699999998</v>
      </c>
      <c r="G21" s="133">
        <v>1.90868854</v>
      </c>
      <c r="H21" s="133">
        <v>0.33950173</v>
      </c>
      <c r="I21" s="133">
        <v>15849.10293565</v>
      </c>
      <c r="J21" s="133">
        <v>1444.5718629400001</v>
      </c>
      <c r="K21" s="133">
        <v>14404.53107271</v>
      </c>
      <c r="L21" s="133">
        <v>11597.045035229999</v>
      </c>
      <c r="M21" s="133">
        <v>11591.66643067</v>
      </c>
      <c r="N21" s="133">
        <v>5.3786045600000003</v>
      </c>
      <c r="O21" s="133">
        <v>1189.86464273</v>
      </c>
      <c r="P21" s="133">
        <v>118.58536746</v>
      </c>
      <c r="Q21" s="133"/>
      <c r="R21" s="133"/>
      <c r="S21" s="133"/>
    </row>
    <row r="22" spans="1:19" hidden="1" outlineLevel="1">
      <c r="A22" s="16">
        <v>40878</v>
      </c>
      <c r="B22" s="133">
        <v>27427.434917449998</v>
      </c>
      <c r="C22" s="133">
        <v>300.26794942999999</v>
      </c>
      <c r="D22" s="133">
        <v>3.0966962900000001</v>
      </c>
      <c r="E22" s="133">
        <v>297.17125313999998</v>
      </c>
      <c r="F22" s="133">
        <v>2.5838204299999998</v>
      </c>
      <c r="G22" s="133">
        <v>2.2443187</v>
      </c>
      <c r="H22" s="133">
        <v>0.33950173</v>
      </c>
      <c r="I22" s="133">
        <v>15586.380637689999</v>
      </c>
      <c r="J22" s="133">
        <v>1346.3521217</v>
      </c>
      <c r="K22" s="133">
        <v>14240.02851599</v>
      </c>
      <c r="L22" s="133">
        <v>11538.2025099</v>
      </c>
      <c r="M22" s="133">
        <v>11532.96341446</v>
      </c>
      <c r="N22" s="133">
        <v>5.2390954399999998</v>
      </c>
      <c r="O22" s="133">
        <v>1822.1896299800001</v>
      </c>
      <c r="P22" s="133">
        <v>118.77943753</v>
      </c>
      <c r="Q22" s="133"/>
      <c r="R22" s="133"/>
      <c r="S22" s="133"/>
    </row>
    <row r="23" spans="1:19" hidden="1" outlineLevel="1">
      <c r="A23" s="16">
        <v>40909</v>
      </c>
      <c r="B23" s="133">
        <v>27385.054325419998</v>
      </c>
      <c r="C23" s="133">
        <v>285.76269400000001</v>
      </c>
      <c r="D23" s="133">
        <v>2.0126566399999999</v>
      </c>
      <c r="E23" s="133">
        <v>283.75003736000002</v>
      </c>
      <c r="F23" s="133">
        <v>2.5479746599999999</v>
      </c>
      <c r="G23" s="133">
        <v>2.2084729300000001</v>
      </c>
      <c r="H23" s="133">
        <v>0.33950173</v>
      </c>
      <c r="I23" s="133">
        <v>15639.876598549999</v>
      </c>
      <c r="J23" s="133">
        <v>1337.04420523</v>
      </c>
      <c r="K23" s="133">
        <v>14302.832393320001</v>
      </c>
      <c r="L23" s="133">
        <v>11456.86705821</v>
      </c>
      <c r="M23" s="133">
        <v>11451.7713559</v>
      </c>
      <c r="N23" s="133">
        <v>5.0957023100000001</v>
      </c>
      <c r="O23" s="133">
        <v>1426.6535378200001</v>
      </c>
      <c r="P23" s="133">
        <v>119.71092612</v>
      </c>
      <c r="Q23" s="133"/>
      <c r="R23" s="133"/>
      <c r="S23" s="133"/>
    </row>
    <row r="24" spans="1:19" hidden="1" outlineLevel="1">
      <c r="A24" s="16">
        <v>40940</v>
      </c>
      <c r="B24" s="133">
        <v>27942.295382929999</v>
      </c>
      <c r="C24" s="133">
        <v>240.17447749999999</v>
      </c>
      <c r="D24" s="133">
        <v>2.1786636000000001</v>
      </c>
      <c r="E24" s="133">
        <v>237.9958139</v>
      </c>
      <c r="F24" s="133">
        <v>2.7487641799999998</v>
      </c>
      <c r="G24" s="133">
        <v>2.4092624499999999</v>
      </c>
      <c r="H24" s="133">
        <v>0.33950173</v>
      </c>
      <c r="I24" s="133">
        <v>16426.21740216</v>
      </c>
      <c r="J24" s="133">
        <v>1358.4382346499999</v>
      </c>
      <c r="K24" s="133">
        <v>15067.77916751</v>
      </c>
      <c r="L24" s="133">
        <v>11273.15473909</v>
      </c>
      <c r="M24" s="133">
        <v>11268.10728391</v>
      </c>
      <c r="N24" s="133">
        <v>5.04745518</v>
      </c>
      <c r="O24" s="133">
        <v>1942.1413346899999</v>
      </c>
      <c r="P24" s="133">
        <v>120.54225510000001</v>
      </c>
      <c r="Q24" s="133"/>
      <c r="R24" s="133"/>
      <c r="S24" s="133"/>
    </row>
    <row r="25" spans="1:19" hidden="1" outlineLevel="1">
      <c r="A25" s="16">
        <v>40969</v>
      </c>
      <c r="B25" s="133">
        <v>27749.118522889999</v>
      </c>
      <c r="C25" s="133">
        <v>278.68909446999999</v>
      </c>
      <c r="D25" s="133">
        <v>3.6934917500000002</v>
      </c>
      <c r="E25" s="133">
        <v>274.99560272000002</v>
      </c>
      <c r="F25" s="133">
        <v>2.7108818800000001</v>
      </c>
      <c r="G25" s="133">
        <v>2.3713801499999998</v>
      </c>
      <c r="H25" s="133">
        <v>0.33950173</v>
      </c>
      <c r="I25" s="133">
        <v>16411.23442334</v>
      </c>
      <c r="J25" s="133">
        <v>1347.66676274</v>
      </c>
      <c r="K25" s="133">
        <v>15063.5676606</v>
      </c>
      <c r="L25" s="133">
        <v>11056.4841232</v>
      </c>
      <c r="M25" s="133">
        <v>11051.414429210001</v>
      </c>
      <c r="N25" s="133">
        <v>5.0696939900000002</v>
      </c>
      <c r="O25" s="133">
        <v>1723.96442901</v>
      </c>
      <c r="P25" s="133">
        <v>121.47082304</v>
      </c>
      <c r="Q25" s="133"/>
      <c r="R25" s="133"/>
      <c r="S25" s="133"/>
    </row>
    <row r="26" spans="1:19" hidden="1" outlineLevel="1">
      <c r="A26" s="16">
        <v>41000</v>
      </c>
      <c r="B26" s="133">
        <v>27776.04694814</v>
      </c>
      <c r="C26" s="133">
        <v>273.78605864000002</v>
      </c>
      <c r="D26" s="133">
        <v>1.8178309800000001</v>
      </c>
      <c r="E26" s="133">
        <v>271.96822766000003</v>
      </c>
      <c r="F26" s="133">
        <v>2.6675008999999998</v>
      </c>
      <c r="G26" s="133">
        <v>2.32799917</v>
      </c>
      <c r="H26" s="133">
        <v>0.33950173</v>
      </c>
      <c r="I26" s="133">
        <v>16460.078410270002</v>
      </c>
      <c r="J26" s="133">
        <v>1490.99628145</v>
      </c>
      <c r="K26" s="133">
        <v>14969.08212882</v>
      </c>
      <c r="L26" s="133">
        <v>11039.51497833</v>
      </c>
      <c r="M26" s="133">
        <v>11034.50136104</v>
      </c>
      <c r="N26" s="133">
        <v>5.01361729</v>
      </c>
      <c r="O26" s="133">
        <v>1438.3522411900001</v>
      </c>
      <c r="P26" s="133">
        <v>122.34162736</v>
      </c>
      <c r="Q26" s="133"/>
      <c r="R26" s="133"/>
      <c r="S26" s="133"/>
    </row>
    <row r="27" spans="1:19" hidden="1" outlineLevel="1">
      <c r="A27" s="16">
        <v>41030</v>
      </c>
      <c r="B27" s="133">
        <v>27243.342989150002</v>
      </c>
      <c r="C27" s="133">
        <v>325.67209408999997</v>
      </c>
      <c r="D27" s="133">
        <v>1.7906198499999999</v>
      </c>
      <c r="E27" s="133">
        <v>323.88147423999999</v>
      </c>
      <c r="F27" s="133">
        <v>2.6262472300000002</v>
      </c>
      <c r="G27" s="133">
        <v>2.2867454999999999</v>
      </c>
      <c r="H27" s="133">
        <v>0.33950173</v>
      </c>
      <c r="I27" s="133">
        <v>16029.75549161</v>
      </c>
      <c r="J27" s="133">
        <v>1479.7473692599999</v>
      </c>
      <c r="K27" s="133">
        <v>14550.00812235</v>
      </c>
      <c r="L27" s="133">
        <v>10885.28915622</v>
      </c>
      <c r="M27" s="133">
        <v>10880.302469800001</v>
      </c>
      <c r="N27" s="133">
        <v>4.9866864199999998</v>
      </c>
      <c r="O27" s="133">
        <v>1449.4114386599999</v>
      </c>
      <c r="P27" s="133">
        <v>123.33957658</v>
      </c>
      <c r="Q27" s="133"/>
      <c r="R27" s="133"/>
      <c r="S27" s="133"/>
    </row>
    <row r="28" spans="1:19" hidden="1" outlineLevel="1">
      <c r="A28" s="16">
        <v>41061</v>
      </c>
      <c r="B28" s="133">
        <v>27605.873518249999</v>
      </c>
      <c r="C28" s="133">
        <v>434.87938724000003</v>
      </c>
      <c r="D28" s="133">
        <v>1.8092455300000001</v>
      </c>
      <c r="E28" s="133">
        <v>433.07014170999997</v>
      </c>
      <c r="F28" s="133">
        <v>2.5828279300000001</v>
      </c>
      <c r="G28" s="133">
        <v>2.2433261999999998</v>
      </c>
      <c r="H28" s="133">
        <v>0.33950173</v>
      </c>
      <c r="I28" s="133">
        <v>16421.14307464</v>
      </c>
      <c r="J28" s="133">
        <v>1470.98163834</v>
      </c>
      <c r="K28" s="133">
        <v>14950.161436300001</v>
      </c>
      <c r="L28" s="133">
        <v>10747.26822844</v>
      </c>
      <c r="M28" s="133">
        <v>10742.34485376</v>
      </c>
      <c r="N28" s="133">
        <v>4.9233746800000002</v>
      </c>
      <c r="O28" s="133">
        <v>1169.13749852</v>
      </c>
      <c r="P28" s="133">
        <v>124.41129471000001</v>
      </c>
      <c r="Q28" s="133"/>
      <c r="R28" s="133"/>
      <c r="S28" s="133"/>
    </row>
    <row r="29" spans="1:19" hidden="1" outlineLevel="1">
      <c r="A29" s="16">
        <v>41091</v>
      </c>
      <c r="B29" s="133">
        <v>27463.976107620001</v>
      </c>
      <c r="C29" s="133">
        <v>337.71772371999998</v>
      </c>
      <c r="D29" s="133">
        <v>1.7832971200000001</v>
      </c>
      <c r="E29" s="133">
        <v>335.93442659999999</v>
      </c>
      <c r="F29" s="133">
        <v>2.5405201800000001</v>
      </c>
      <c r="G29" s="133">
        <v>2.2010184499999998</v>
      </c>
      <c r="H29" s="133">
        <v>0.33950173</v>
      </c>
      <c r="I29" s="133">
        <v>16481.90089103</v>
      </c>
      <c r="J29" s="133">
        <v>1550.30132179</v>
      </c>
      <c r="K29" s="133">
        <v>14931.599569239999</v>
      </c>
      <c r="L29" s="133">
        <v>10641.81697269</v>
      </c>
      <c r="M29" s="133">
        <v>10636.98376083</v>
      </c>
      <c r="N29" s="133">
        <v>4.8332118599999996</v>
      </c>
      <c r="O29" s="133">
        <v>928.98350630000004</v>
      </c>
      <c r="P29" s="133">
        <v>125.39749006</v>
      </c>
      <c r="Q29" s="133"/>
      <c r="R29" s="133"/>
      <c r="S29" s="133"/>
    </row>
    <row r="30" spans="1:19" hidden="1" outlineLevel="1">
      <c r="A30" s="16">
        <v>41122</v>
      </c>
      <c r="B30" s="133">
        <v>27114.885126419998</v>
      </c>
      <c r="C30" s="133">
        <v>290.77020184000003</v>
      </c>
      <c r="D30" s="133">
        <v>1.8065930699999999</v>
      </c>
      <c r="E30" s="133">
        <v>288.96360877000001</v>
      </c>
      <c r="F30" s="133">
        <v>2.4992090199999999</v>
      </c>
      <c r="G30" s="133">
        <v>2.1597072900000001</v>
      </c>
      <c r="H30" s="133">
        <v>0.33950173</v>
      </c>
      <c r="I30" s="133">
        <v>16302.842234899999</v>
      </c>
      <c r="J30" s="133">
        <v>1560.3787718599999</v>
      </c>
      <c r="K30" s="133">
        <v>14742.46346304</v>
      </c>
      <c r="L30" s="133">
        <v>10518.77348066</v>
      </c>
      <c r="M30" s="133">
        <v>10513.95872728</v>
      </c>
      <c r="N30" s="133">
        <v>4.81475338</v>
      </c>
      <c r="O30" s="133">
        <v>397.40336608000001</v>
      </c>
      <c r="P30" s="133">
        <v>126.37333633999999</v>
      </c>
      <c r="Q30" s="133"/>
      <c r="R30" s="133"/>
      <c r="S30" s="133"/>
    </row>
    <row r="31" spans="1:19" hidden="1" outlineLevel="1">
      <c r="A31" s="16">
        <v>41153</v>
      </c>
      <c r="B31" s="133">
        <v>27282.174893949999</v>
      </c>
      <c r="C31" s="133">
        <v>398.14155393999999</v>
      </c>
      <c r="D31" s="133">
        <v>1.80574569</v>
      </c>
      <c r="E31" s="133">
        <v>396.33580825000001</v>
      </c>
      <c r="F31" s="133">
        <v>1.66609933</v>
      </c>
      <c r="G31" s="133">
        <v>1.3265975999999999</v>
      </c>
      <c r="H31" s="133">
        <v>0.33950173</v>
      </c>
      <c r="I31" s="133">
        <v>16499.309486369999</v>
      </c>
      <c r="J31" s="133">
        <v>1555.9628801700001</v>
      </c>
      <c r="K31" s="133">
        <v>14943.346606200001</v>
      </c>
      <c r="L31" s="133">
        <v>10383.057754310001</v>
      </c>
      <c r="M31" s="133">
        <v>10378.272385730001</v>
      </c>
      <c r="N31" s="133">
        <v>4.7853685800000001</v>
      </c>
      <c r="O31" s="133">
        <v>1008.4578488</v>
      </c>
      <c r="P31" s="133">
        <v>127.35467159</v>
      </c>
      <c r="Q31" s="133"/>
      <c r="R31" s="133"/>
      <c r="S31" s="133"/>
    </row>
    <row r="32" spans="1:19" hidden="1" outlineLevel="1">
      <c r="A32" s="16">
        <v>41183</v>
      </c>
      <c r="B32" s="133">
        <v>27687.659343570002</v>
      </c>
      <c r="C32" s="133">
        <v>462.22691519</v>
      </c>
      <c r="D32" s="133">
        <v>60.936797970000001</v>
      </c>
      <c r="E32" s="133">
        <v>401.29011722000001</v>
      </c>
      <c r="F32" s="133">
        <v>1.5004051599999999</v>
      </c>
      <c r="G32" s="133">
        <v>1.1609034300000001</v>
      </c>
      <c r="H32" s="133">
        <v>0.33950173</v>
      </c>
      <c r="I32" s="133">
        <v>16891.893235849999</v>
      </c>
      <c r="J32" s="133">
        <v>1886.6482432099999</v>
      </c>
      <c r="K32" s="133">
        <v>15005.24499264</v>
      </c>
      <c r="L32" s="133">
        <v>10332.03878737</v>
      </c>
      <c r="M32" s="133">
        <v>10327.33577315</v>
      </c>
      <c r="N32" s="133">
        <v>4.70301422</v>
      </c>
      <c r="O32" s="133">
        <v>537.24677501999997</v>
      </c>
      <c r="P32" s="133">
        <v>128.34379471</v>
      </c>
      <c r="Q32" s="133"/>
      <c r="R32" s="133"/>
      <c r="S32" s="133"/>
    </row>
    <row r="33" spans="1:19" hidden="1" outlineLevel="1">
      <c r="A33" s="16">
        <v>41214</v>
      </c>
      <c r="B33" s="133">
        <v>27153.582740450001</v>
      </c>
      <c r="C33" s="133">
        <v>472.24863975</v>
      </c>
      <c r="D33" s="133">
        <v>62.823332700000002</v>
      </c>
      <c r="E33" s="133">
        <v>409.42530705000001</v>
      </c>
      <c r="F33" s="133">
        <v>1.34679171</v>
      </c>
      <c r="G33" s="133">
        <v>1.0072899799999999</v>
      </c>
      <c r="H33" s="133">
        <v>0.33950173</v>
      </c>
      <c r="I33" s="133">
        <v>16567.478593939999</v>
      </c>
      <c r="J33" s="133">
        <v>1895.33450791</v>
      </c>
      <c r="K33" s="133">
        <v>14672.144086030001</v>
      </c>
      <c r="L33" s="133">
        <v>10112.50871505</v>
      </c>
      <c r="M33" s="133">
        <v>10107.94732617</v>
      </c>
      <c r="N33" s="133">
        <v>4.56138888</v>
      </c>
      <c r="O33" s="133">
        <v>565.94360630999995</v>
      </c>
      <c r="P33" s="133">
        <v>129.2893718</v>
      </c>
      <c r="Q33" s="133"/>
      <c r="R33" s="133"/>
      <c r="S33" s="133"/>
    </row>
    <row r="34" spans="1:19" hidden="1" outlineLevel="1">
      <c r="A34" s="16">
        <v>41244</v>
      </c>
      <c r="B34" s="133">
        <v>27089.723449519999</v>
      </c>
      <c r="C34" s="133">
        <v>545.45028016000003</v>
      </c>
      <c r="D34" s="133">
        <v>77.402717319999994</v>
      </c>
      <c r="E34" s="133">
        <v>468.04756284000001</v>
      </c>
      <c r="F34" s="133">
        <v>1.20136212</v>
      </c>
      <c r="G34" s="133">
        <v>0.86186039000000003</v>
      </c>
      <c r="H34" s="133">
        <v>0.33950173</v>
      </c>
      <c r="I34" s="133">
        <v>16617.779582620002</v>
      </c>
      <c r="J34" s="133">
        <v>2006.64348335</v>
      </c>
      <c r="K34" s="133">
        <v>14611.136099269999</v>
      </c>
      <c r="L34" s="133">
        <v>9925.2922246199996</v>
      </c>
      <c r="M34" s="133">
        <v>9920.9109211499999</v>
      </c>
      <c r="N34" s="133">
        <v>4.3813034699999998</v>
      </c>
      <c r="O34" s="133">
        <v>240.86294183000001</v>
      </c>
      <c r="P34" s="133">
        <v>130.22358088999999</v>
      </c>
      <c r="Q34" s="133"/>
      <c r="R34" s="133"/>
      <c r="S34" s="133"/>
    </row>
    <row r="35" spans="1:19" hidden="1" outlineLevel="1">
      <c r="A35" s="16">
        <v>41275</v>
      </c>
      <c r="B35" s="133">
        <v>27179.38290601</v>
      </c>
      <c r="C35" s="133">
        <v>543.51135173</v>
      </c>
      <c r="D35" s="133">
        <v>79.059331009999994</v>
      </c>
      <c r="E35" s="133">
        <v>464.45202072000001</v>
      </c>
      <c r="F35" s="133">
        <v>1.0343100199999999</v>
      </c>
      <c r="G35" s="133">
        <v>0.69480829</v>
      </c>
      <c r="H35" s="133">
        <v>0.33950173</v>
      </c>
      <c r="I35" s="133">
        <v>16752.397790300001</v>
      </c>
      <c r="J35" s="133">
        <v>2096.9571400899999</v>
      </c>
      <c r="K35" s="133">
        <v>14655.440650209999</v>
      </c>
      <c r="L35" s="133">
        <v>9882.4394539599998</v>
      </c>
      <c r="M35" s="133">
        <v>9878.0556278200002</v>
      </c>
      <c r="N35" s="133">
        <v>4.38382614</v>
      </c>
      <c r="O35" s="133">
        <v>361.99061179</v>
      </c>
      <c r="P35" s="133">
        <v>131.24314975999999</v>
      </c>
      <c r="Q35" s="133"/>
      <c r="R35" s="133"/>
      <c r="S35" s="133"/>
    </row>
    <row r="36" spans="1:19" hidden="1" outlineLevel="1">
      <c r="A36" s="16">
        <v>41306</v>
      </c>
      <c r="B36" s="133">
        <v>25931.909501679998</v>
      </c>
      <c r="C36" s="133">
        <v>508.31238590999999</v>
      </c>
      <c r="D36" s="133">
        <v>79.759540740000006</v>
      </c>
      <c r="E36" s="133">
        <v>428.55284517000001</v>
      </c>
      <c r="F36" s="133">
        <v>2.0041245299999999</v>
      </c>
      <c r="G36" s="133">
        <v>1.6646228000000001</v>
      </c>
      <c r="H36" s="133">
        <v>0.33950173</v>
      </c>
      <c r="I36" s="133">
        <v>15545.502927039999</v>
      </c>
      <c r="J36" s="133">
        <v>1677.29862708</v>
      </c>
      <c r="K36" s="133">
        <v>13868.20429996</v>
      </c>
      <c r="L36" s="133">
        <v>9876.0900641999997</v>
      </c>
      <c r="M36" s="133">
        <v>9871.8226610999991</v>
      </c>
      <c r="N36" s="133">
        <v>4.2674031000000001</v>
      </c>
      <c r="O36" s="133">
        <v>376.40371929999998</v>
      </c>
      <c r="P36" s="133">
        <v>132.50755741</v>
      </c>
      <c r="Q36" s="133"/>
      <c r="R36" s="133"/>
      <c r="S36" s="133"/>
    </row>
    <row r="37" spans="1:19" hidden="1" outlineLevel="1">
      <c r="A37" s="16">
        <v>41334</v>
      </c>
      <c r="B37" s="133">
        <v>25912.150809809998</v>
      </c>
      <c r="C37" s="133">
        <v>522.24474545999999</v>
      </c>
      <c r="D37" s="133">
        <v>80.009595779999998</v>
      </c>
      <c r="E37" s="133">
        <v>442.23514968000001</v>
      </c>
      <c r="F37" s="133">
        <v>1.8203546900000001</v>
      </c>
      <c r="G37" s="133">
        <v>1.48085296</v>
      </c>
      <c r="H37" s="133">
        <v>0.33950173</v>
      </c>
      <c r="I37" s="133">
        <v>15608.510497499999</v>
      </c>
      <c r="J37" s="133">
        <v>1710.1170214900001</v>
      </c>
      <c r="K37" s="133">
        <v>13898.39347601</v>
      </c>
      <c r="L37" s="133">
        <v>9779.5752121599999</v>
      </c>
      <c r="M37" s="133">
        <v>9775.1138832100005</v>
      </c>
      <c r="N37" s="133">
        <v>4.4613289500000004</v>
      </c>
      <c r="O37" s="133">
        <v>336.68192363000003</v>
      </c>
      <c r="P37" s="133">
        <v>133.50763812</v>
      </c>
      <c r="Q37" s="133"/>
      <c r="R37" s="133"/>
      <c r="S37" s="133"/>
    </row>
    <row r="38" spans="1:19" hidden="1" outlineLevel="1">
      <c r="A38" s="16">
        <v>41365</v>
      </c>
      <c r="B38" s="133">
        <v>26605.46094175</v>
      </c>
      <c r="C38" s="133">
        <v>481.63319233999999</v>
      </c>
      <c r="D38" s="133">
        <v>106.33839095</v>
      </c>
      <c r="E38" s="133">
        <v>375.29480138999998</v>
      </c>
      <c r="F38" s="133">
        <v>1.6661510399999999</v>
      </c>
      <c r="G38" s="133">
        <v>1.3266493100000001</v>
      </c>
      <c r="H38" s="133">
        <v>0.33950173</v>
      </c>
      <c r="I38" s="133">
        <v>16304.80293324</v>
      </c>
      <c r="J38" s="133">
        <v>1868.32145881</v>
      </c>
      <c r="K38" s="133">
        <v>14436.48147443</v>
      </c>
      <c r="L38" s="133">
        <v>9817.3586651299993</v>
      </c>
      <c r="M38" s="133">
        <v>9812.9081558599992</v>
      </c>
      <c r="N38" s="133">
        <v>4.4505092700000004</v>
      </c>
      <c r="O38" s="133">
        <v>454.13723777000001</v>
      </c>
      <c r="P38" s="133">
        <v>134.49369540000001</v>
      </c>
      <c r="Q38" s="133"/>
      <c r="R38" s="133"/>
      <c r="S38" s="133"/>
    </row>
    <row r="39" spans="1:19" hidden="1" outlineLevel="1">
      <c r="A39" s="16">
        <v>41395</v>
      </c>
      <c r="B39" s="133">
        <v>26483.547251190001</v>
      </c>
      <c r="C39" s="133">
        <v>490.72492036</v>
      </c>
      <c r="D39" s="133">
        <v>110.39588804</v>
      </c>
      <c r="E39" s="133">
        <v>380.32903232000001</v>
      </c>
      <c r="F39" s="133">
        <v>1.53861044</v>
      </c>
      <c r="G39" s="133">
        <v>1.19910871</v>
      </c>
      <c r="H39" s="133">
        <v>0.33950173</v>
      </c>
      <c r="I39" s="133">
        <v>16248.09693571</v>
      </c>
      <c r="J39" s="133">
        <v>1816.9674908699999</v>
      </c>
      <c r="K39" s="133">
        <v>14431.12944484</v>
      </c>
      <c r="L39" s="133">
        <v>9743.1867846799996</v>
      </c>
      <c r="M39" s="133">
        <v>9738.8236975700001</v>
      </c>
      <c r="N39" s="133">
        <v>4.3630871100000004</v>
      </c>
      <c r="O39" s="133">
        <v>435.61421575999998</v>
      </c>
      <c r="P39" s="133">
        <v>135.49316117999999</v>
      </c>
      <c r="Q39" s="133"/>
      <c r="R39" s="133"/>
      <c r="S39" s="133"/>
    </row>
    <row r="40" spans="1:19" hidden="1" outlineLevel="1">
      <c r="A40" s="16">
        <v>41426</v>
      </c>
      <c r="B40" s="133">
        <v>26774.08960666</v>
      </c>
      <c r="C40" s="133">
        <v>494.77470016000001</v>
      </c>
      <c r="D40" s="133">
        <v>113.15326494</v>
      </c>
      <c r="E40" s="133">
        <v>381.62143522000002</v>
      </c>
      <c r="F40" s="133">
        <v>1.4091435999999999</v>
      </c>
      <c r="G40" s="133">
        <v>1.0696418700000001</v>
      </c>
      <c r="H40" s="133">
        <v>0.33950173</v>
      </c>
      <c r="I40" s="133">
        <v>16595.472118230002</v>
      </c>
      <c r="J40" s="133">
        <v>1588.0387877000001</v>
      </c>
      <c r="K40" s="133">
        <v>15007.433330530001</v>
      </c>
      <c r="L40" s="133">
        <v>9682.4336446699999</v>
      </c>
      <c r="M40" s="133">
        <v>9678.1818552200002</v>
      </c>
      <c r="N40" s="133">
        <v>4.2517894500000004</v>
      </c>
      <c r="O40" s="133">
        <v>459.66945708999998</v>
      </c>
      <c r="P40" s="133">
        <v>136.61364578000001</v>
      </c>
      <c r="Q40" s="133"/>
      <c r="R40" s="133"/>
      <c r="S40" s="133"/>
    </row>
    <row r="41" spans="1:19" hidden="1" outlineLevel="1">
      <c r="A41" s="16">
        <v>41456</v>
      </c>
      <c r="B41" s="133">
        <v>27482.924791019999</v>
      </c>
      <c r="C41" s="133">
        <v>493.68181701999998</v>
      </c>
      <c r="D41" s="133">
        <v>114.34231878</v>
      </c>
      <c r="E41" s="133">
        <v>379.33949824000001</v>
      </c>
      <c r="F41" s="133">
        <v>1.2733349</v>
      </c>
      <c r="G41" s="133">
        <v>0.93383316999999999</v>
      </c>
      <c r="H41" s="133">
        <v>0.33950173</v>
      </c>
      <c r="I41" s="133">
        <v>17329.258063509998</v>
      </c>
      <c r="J41" s="133">
        <v>1579.86595358</v>
      </c>
      <c r="K41" s="133">
        <v>15749.392109930001</v>
      </c>
      <c r="L41" s="133">
        <v>9658.7115755899995</v>
      </c>
      <c r="M41" s="133">
        <v>9654.3947314699999</v>
      </c>
      <c r="N41" s="133">
        <v>4.3168441199999998</v>
      </c>
      <c r="O41" s="133">
        <v>693.97501092000005</v>
      </c>
      <c r="P41" s="133">
        <v>137.30196097999999</v>
      </c>
      <c r="Q41" s="133"/>
      <c r="R41" s="133"/>
      <c r="S41" s="133"/>
    </row>
    <row r="42" spans="1:19" hidden="1" outlineLevel="1">
      <c r="A42" s="16">
        <v>41487</v>
      </c>
      <c r="B42" s="133">
        <v>27853.067103630001</v>
      </c>
      <c r="C42" s="133">
        <v>524.85569552000004</v>
      </c>
      <c r="D42" s="133">
        <v>112.52721797</v>
      </c>
      <c r="E42" s="133">
        <v>412.32847755</v>
      </c>
      <c r="F42" s="133">
        <v>1.13379202</v>
      </c>
      <c r="G42" s="133">
        <v>0.79429028999999995</v>
      </c>
      <c r="H42" s="133">
        <v>0.33950173</v>
      </c>
      <c r="I42" s="133">
        <v>17597.7195952</v>
      </c>
      <c r="J42" s="133">
        <v>1792.75097725</v>
      </c>
      <c r="K42" s="133">
        <v>15804.96861795</v>
      </c>
      <c r="L42" s="133">
        <v>9729.3580208900003</v>
      </c>
      <c r="M42" s="133">
        <v>9724.9459462300001</v>
      </c>
      <c r="N42" s="133">
        <v>4.41207466</v>
      </c>
      <c r="O42" s="133">
        <v>501.06976445999999</v>
      </c>
      <c r="P42" s="133">
        <v>138.30725487000001</v>
      </c>
      <c r="Q42" s="133"/>
      <c r="R42" s="133"/>
      <c r="S42" s="133"/>
    </row>
    <row r="43" spans="1:19" hidden="1" outlineLevel="1">
      <c r="A43" s="16">
        <v>41518</v>
      </c>
      <c r="B43" s="133">
        <v>30087.029336119998</v>
      </c>
      <c r="C43" s="133">
        <v>582.16841967000005</v>
      </c>
      <c r="D43" s="133">
        <v>112.89560457</v>
      </c>
      <c r="E43" s="133">
        <v>469.2728151</v>
      </c>
      <c r="F43" s="133">
        <v>0.99224626999999999</v>
      </c>
      <c r="G43" s="133">
        <v>0.65274454000000004</v>
      </c>
      <c r="H43" s="133">
        <v>0.33950173</v>
      </c>
      <c r="I43" s="133">
        <v>19979.62112059</v>
      </c>
      <c r="J43" s="133">
        <v>1801.2651848400001</v>
      </c>
      <c r="K43" s="133">
        <v>18178.355935750002</v>
      </c>
      <c r="L43" s="133">
        <v>9524.2475495899998</v>
      </c>
      <c r="M43" s="133">
        <v>9519.5618976900005</v>
      </c>
      <c r="N43" s="133">
        <v>4.6856518999999999</v>
      </c>
      <c r="O43" s="133">
        <v>516.54969771000003</v>
      </c>
      <c r="P43" s="133">
        <v>135.49416109000001</v>
      </c>
      <c r="Q43" s="133"/>
      <c r="R43" s="133"/>
      <c r="S43" s="133"/>
    </row>
    <row r="44" spans="1:19" hidden="1" outlineLevel="1">
      <c r="A44" s="16">
        <v>41548</v>
      </c>
      <c r="B44" s="133">
        <v>30605.811216999999</v>
      </c>
      <c r="C44" s="133">
        <v>581.46561325000005</v>
      </c>
      <c r="D44" s="133">
        <v>91.960763249999999</v>
      </c>
      <c r="E44" s="133">
        <v>489.50484999999998</v>
      </c>
      <c r="F44" s="133">
        <v>0.85196713000000002</v>
      </c>
      <c r="G44" s="133">
        <v>0.51246539999999996</v>
      </c>
      <c r="H44" s="133">
        <v>0.33950173</v>
      </c>
      <c r="I44" s="133">
        <v>20517.213177590002</v>
      </c>
      <c r="J44" s="133">
        <v>2002.8019608499999</v>
      </c>
      <c r="K44" s="133">
        <v>18514.411216740002</v>
      </c>
      <c r="L44" s="133">
        <v>9506.2804590300002</v>
      </c>
      <c r="M44" s="133">
        <v>9501.7731595400001</v>
      </c>
      <c r="N44" s="133">
        <v>4.5072994900000003</v>
      </c>
      <c r="O44" s="133">
        <v>695.04288565000002</v>
      </c>
      <c r="P44" s="133">
        <v>136.36327188000001</v>
      </c>
      <c r="Q44" s="133"/>
      <c r="R44" s="133"/>
      <c r="S44" s="133"/>
    </row>
    <row r="45" spans="1:19" hidden="1" outlineLevel="1">
      <c r="A45" s="16">
        <v>41579</v>
      </c>
      <c r="B45" s="133">
        <v>30273.473886150001</v>
      </c>
      <c r="C45" s="133">
        <v>560.30135048</v>
      </c>
      <c r="D45" s="133">
        <v>90.291279810000006</v>
      </c>
      <c r="E45" s="133">
        <v>470.01007067</v>
      </c>
      <c r="F45" s="133">
        <v>0.85091203000000004</v>
      </c>
      <c r="G45" s="133">
        <v>0.51141029999999998</v>
      </c>
      <c r="H45" s="133">
        <v>0.33950173</v>
      </c>
      <c r="I45" s="133">
        <v>20579.94520921</v>
      </c>
      <c r="J45" s="133">
        <v>2049.6384325200002</v>
      </c>
      <c r="K45" s="133">
        <v>18530.306776689999</v>
      </c>
      <c r="L45" s="133">
        <v>9132.3764144300003</v>
      </c>
      <c r="M45" s="133">
        <v>9127.9437731199996</v>
      </c>
      <c r="N45" s="133">
        <v>4.4326413100000002</v>
      </c>
      <c r="O45" s="133">
        <v>602.98588830999995</v>
      </c>
      <c r="P45" s="133">
        <v>137.18968376000001</v>
      </c>
      <c r="Q45" s="133"/>
      <c r="R45" s="133"/>
      <c r="S45" s="133"/>
    </row>
    <row r="46" spans="1:19" hidden="1" outlineLevel="1">
      <c r="A46" s="16">
        <v>41609</v>
      </c>
      <c r="B46" s="133">
        <v>30129.397065329998</v>
      </c>
      <c r="C46" s="133">
        <v>620.28710206999995</v>
      </c>
      <c r="D46" s="133">
        <v>90.643630020000003</v>
      </c>
      <c r="E46" s="133">
        <v>529.64347205000001</v>
      </c>
      <c r="F46" s="133">
        <v>0.85184117999999998</v>
      </c>
      <c r="G46" s="133">
        <v>0.51233945000000003</v>
      </c>
      <c r="H46" s="133">
        <v>0.33950173</v>
      </c>
      <c r="I46" s="133">
        <v>20495.239893540002</v>
      </c>
      <c r="J46" s="133">
        <v>2102.0825811599998</v>
      </c>
      <c r="K46" s="133">
        <v>18393.157312380001</v>
      </c>
      <c r="L46" s="133">
        <v>9013.0182285400006</v>
      </c>
      <c r="M46" s="133">
        <v>9007.8636305599994</v>
      </c>
      <c r="N46" s="133">
        <v>5.1545979800000001</v>
      </c>
      <c r="O46" s="133">
        <v>239.8065435</v>
      </c>
      <c r="P46" s="133">
        <v>138.04983125000001</v>
      </c>
      <c r="Q46" s="133"/>
      <c r="R46" s="133"/>
      <c r="S46" s="133"/>
    </row>
    <row r="47" spans="1:19" hidden="1" outlineLevel="1">
      <c r="A47" s="16">
        <v>41640</v>
      </c>
      <c r="B47" s="133">
        <v>30261.96971179</v>
      </c>
      <c r="C47" s="133">
        <v>616.83814288999997</v>
      </c>
      <c r="D47" s="133">
        <v>91.829632579999995</v>
      </c>
      <c r="E47" s="133">
        <v>525.00851031000002</v>
      </c>
      <c r="F47" s="133">
        <v>0.78420345999999996</v>
      </c>
      <c r="G47" s="133">
        <v>0.44470173000000002</v>
      </c>
      <c r="H47" s="133">
        <v>0.33950173</v>
      </c>
      <c r="I47" s="133">
        <v>20632.896928210001</v>
      </c>
      <c r="J47" s="133">
        <v>2098.8938199099998</v>
      </c>
      <c r="K47" s="133">
        <v>18534.003108299999</v>
      </c>
      <c r="L47" s="133">
        <v>9011.4504372299998</v>
      </c>
      <c r="M47" s="133">
        <v>9006.1316789400007</v>
      </c>
      <c r="N47" s="133">
        <v>5.3187582899999999</v>
      </c>
      <c r="O47" s="133">
        <v>304.52591443</v>
      </c>
      <c r="P47" s="133">
        <v>138.91642947</v>
      </c>
      <c r="Q47" s="133"/>
      <c r="R47" s="133"/>
      <c r="S47" s="133"/>
    </row>
    <row r="48" spans="1:19" hidden="1" outlineLevel="1">
      <c r="A48" s="16">
        <v>41671</v>
      </c>
      <c r="B48" s="133">
        <v>33183.219436400002</v>
      </c>
      <c r="C48" s="133">
        <v>594.07033285</v>
      </c>
      <c r="D48" s="133">
        <v>99.573042529999995</v>
      </c>
      <c r="E48" s="133">
        <v>494.49729031999999</v>
      </c>
      <c r="F48" s="133">
        <v>0.67045231999999999</v>
      </c>
      <c r="G48" s="133">
        <v>0.33095058999999999</v>
      </c>
      <c r="H48" s="133">
        <v>0.33950173</v>
      </c>
      <c r="I48" s="133">
        <v>22705.351917069998</v>
      </c>
      <c r="J48" s="133">
        <v>2491.9993482499999</v>
      </c>
      <c r="K48" s="133">
        <v>20213.352568819999</v>
      </c>
      <c r="L48" s="133">
        <v>9883.1267341599996</v>
      </c>
      <c r="M48" s="133">
        <v>9877.8638013</v>
      </c>
      <c r="N48" s="133">
        <v>5.2629328600000003</v>
      </c>
      <c r="O48" s="133">
        <v>81.852131020000002</v>
      </c>
      <c r="P48" s="133">
        <v>174.33381254</v>
      </c>
      <c r="Q48" s="133"/>
      <c r="R48" s="133"/>
      <c r="S48" s="133"/>
    </row>
    <row r="49" spans="1:19" hidden="1" outlineLevel="1">
      <c r="A49" s="16">
        <v>41699</v>
      </c>
      <c r="B49" s="133">
        <v>33972.717480569998</v>
      </c>
      <c r="C49" s="133">
        <v>668.20344895999995</v>
      </c>
      <c r="D49" s="133">
        <v>97.294975440000002</v>
      </c>
      <c r="E49" s="133">
        <v>570.90847352000003</v>
      </c>
      <c r="F49" s="133">
        <v>1.9417335899999999</v>
      </c>
      <c r="G49" s="133">
        <v>1.6022318600000001</v>
      </c>
      <c r="H49" s="133">
        <v>0.33950173</v>
      </c>
      <c r="I49" s="133">
        <v>23245.557431410001</v>
      </c>
      <c r="J49" s="133">
        <v>2518.0653899099998</v>
      </c>
      <c r="K49" s="133">
        <v>20727.492041500002</v>
      </c>
      <c r="L49" s="133">
        <v>10057.014866609999</v>
      </c>
      <c r="M49" s="133">
        <v>10051.818966090001</v>
      </c>
      <c r="N49" s="133">
        <v>5.1959005200000004</v>
      </c>
      <c r="O49" s="133">
        <v>33.680129399999998</v>
      </c>
      <c r="P49" s="133">
        <v>192.35153764</v>
      </c>
      <c r="Q49" s="133"/>
      <c r="R49" s="133"/>
      <c r="S49" s="133"/>
    </row>
    <row r="50" spans="1:19" hidden="1" outlineLevel="1">
      <c r="A50" s="16">
        <v>41730</v>
      </c>
      <c r="B50" s="133">
        <v>33909.440534540001</v>
      </c>
      <c r="C50" s="133">
        <v>741.66718127000001</v>
      </c>
      <c r="D50" s="133">
        <v>106.20187509</v>
      </c>
      <c r="E50" s="133">
        <v>635.46530617999997</v>
      </c>
      <c r="F50" s="133">
        <v>1.2597201499999999</v>
      </c>
      <c r="G50" s="133">
        <v>0.92021841999999998</v>
      </c>
      <c r="H50" s="133">
        <v>0.33950173</v>
      </c>
      <c r="I50" s="133">
        <v>23075.516018480001</v>
      </c>
      <c r="J50" s="133">
        <v>2502.6872785300002</v>
      </c>
      <c r="K50" s="133">
        <v>20572.82873995</v>
      </c>
      <c r="L50" s="133">
        <v>10090.99761464</v>
      </c>
      <c r="M50" s="133">
        <v>10085.778572269999</v>
      </c>
      <c r="N50" s="133">
        <v>5.2190423700000004</v>
      </c>
      <c r="O50" s="133">
        <v>138.79194541000001</v>
      </c>
      <c r="P50" s="133">
        <v>201.36144397000001</v>
      </c>
      <c r="Q50" s="133"/>
      <c r="R50" s="133"/>
      <c r="S50" s="133"/>
    </row>
    <row r="51" spans="1:19" hidden="1" outlineLevel="1">
      <c r="A51" s="16">
        <v>41760</v>
      </c>
      <c r="B51" s="133">
        <v>28514.550584190001</v>
      </c>
      <c r="C51" s="133">
        <v>685.67394769999999</v>
      </c>
      <c r="D51" s="133">
        <v>66.671431429999998</v>
      </c>
      <c r="E51" s="133">
        <v>619.00251627</v>
      </c>
      <c r="F51" s="133">
        <v>1.0092908</v>
      </c>
      <c r="G51" s="133">
        <v>0.66978906999999999</v>
      </c>
      <c r="H51" s="133">
        <v>0.33950173</v>
      </c>
      <c r="I51" s="133">
        <v>17755.480858139999</v>
      </c>
      <c r="J51" s="133">
        <v>2508.8908766899999</v>
      </c>
      <c r="K51" s="133">
        <v>15246.589981450001</v>
      </c>
      <c r="L51" s="133">
        <v>10072.38648755</v>
      </c>
      <c r="M51" s="133">
        <v>10067.09862836</v>
      </c>
      <c r="N51" s="133">
        <v>5.2878591899999998</v>
      </c>
      <c r="O51" s="133">
        <v>211.56092960999999</v>
      </c>
      <c r="P51" s="133">
        <v>209.20013437</v>
      </c>
      <c r="Q51" s="133"/>
      <c r="R51" s="133"/>
      <c r="S51" s="133"/>
    </row>
    <row r="52" spans="1:19" hidden="1" outlineLevel="1">
      <c r="A52" s="16">
        <v>41791</v>
      </c>
      <c r="B52" s="133">
        <v>26352.08748052</v>
      </c>
      <c r="C52" s="133">
        <v>457.54956764999997</v>
      </c>
      <c r="D52" s="133">
        <v>67.558764289999999</v>
      </c>
      <c r="E52" s="133">
        <v>389.99080335999997</v>
      </c>
      <c r="F52" s="133">
        <v>0.67738253000000004</v>
      </c>
      <c r="G52" s="133">
        <v>0.33788079999999998</v>
      </c>
      <c r="H52" s="133">
        <v>0.33950173</v>
      </c>
      <c r="I52" s="133">
        <v>16425.217383349998</v>
      </c>
      <c r="J52" s="133">
        <v>2259.6029807599998</v>
      </c>
      <c r="K52" s="133">
        <v>14165.614402589999</v>
      </c>
      <c r="L52" s="133">
        <v>9468.6431469899999</v>
      </c>
      <c r="M52" s="133">
        <v>9466.4636450899998</v>
      </c>
      <c r="N52" s="133">
        <v>2.1795019</v>
      </c>
      <c r="O52" s="133">
        <v>175.10465753</v>
      </c>
      <c r="P52" s="133">
        <v>7.4627688799999996</v>
      </c>
      <c r="Q52" s="133"/>
      <c r="R52" s="133"/>
      <c r="S52" s="133"/>
    </row>
    <row r="53" spans="1:19" hidden="1" outlineLevel="1">
      <c r="A53" s="16">
        <v>41821</v>
      </c>
      <c r="B53" s="133">
        <v>25962.293834690001</v>
      </c>
      <c r="C53" s="133">
        <v>421.82364768999997</v>
      </c>
      <c r="D53" s="133">
        <v>31.256243009999999</v>
      </c>
      <c r="E53" s="133">
        <v>390.56740467999998</v>
      </c>
      <c r="F53" s="133">
        <v>1.53516294</v>
      </c>
      <c r="G53" s="133">
        <v>1.1956612099999999</v>
      </c>
      <c r="H53" s="133">
        <v>0.33950173</v>
      </c>
      <c r="I53" s="133">
        <v>15989.2969596</v>
      </c>
      <c r="J53" s="133">
        <v>2253.91550689</v>
      </c>
      <c r="K53" s="133">
        <v>13735.38145271</v>
      </c>
      <c r="L53" s="133">
        <v>9549.6380644599994</v>
      </c>
      <c r="M53" s="133">
        <v>9548.2699580200006</v>
      </c>
      <c r="N53" s="133">
        <v>1.36810644</v>
      </c>
      <c r="O53" s="133">
        <v>0</v>
      </c>
      <c r="P53" s="133">
        <v>7.6449823600000002</v>
      </c>
      <c r="Q53" s="133"/>
      <c r="R53" s="133"/>
      <c r="S53" s="133"/>
    </row>
    <row r="54" spans="1:19" hidden="1" outlineLevel="1">
      <c r="A54" s="16">
        <v>41852</v>
      </c>
      <c r="B54" s="133">
        <v>28032.446783269999</v>
      </c>
      <c r="C54" s="133">
        <v>438.42763743</v>
      </c>
      <c r="D54" s="133">
        <v>36.024781300000001</v>
      </c>
      <c r="E54" s="133">
        <v>402.40285612999998</v>
      </c>
      <c r="F54" s="133">
        <v>1.7502052100000001</v>
      </c>
      <c r="G54" s="133">
        <v>1.41070348</v>
      </c>
      <c r="H54" s="133">
        <v>0.33950173</v>
      </c>
      <c r="I54" s="133">
        <v>17384.33369662</v>
      </c>
      <c r="J54" s="133">
        <v>2464.6344334300002</v>
      </c>
      <c r="K54" s="133">
        <v>14919.699263189999</v>
      </c>
      <c r="L54" s="133">
        <v>10207.935244009999</v>
      </c>
      <c r="M54" s="133">
        <v>10206.586940589999</v>
      </c>
      <c r="N54" s="133">
        <v>1.3483034199999999</v>
      </c>
      <c r="O54" s="133">
        <v>89.418486029999997</v>
      </c>
      <c r="P54" s="133">
        <v>250.42766929000001</v>
      </c>
      <c r="Q54" s="133"/>
      <c r="R54" s="133"/>
      <c r="S54" s="133"/>
    </row>
    <row r="55" spans="1:19" hidden="1" outlineLevel="1">
      <c r="A55" s="16">
        <v>41883</v>
      </c>
      <c r="B55" s="133">
        <v>27082.809424579998</v>
      </c>
      <c r="C55" s="133">
        <v>463.05323657000002</v>
      </c>
      <c r="D55" s="133">
        <v>35.702986279999998</v>
      </c>
      <c r="E55" s="133">
        <v>427.35025029000002</v>
      </c>
      <c r="F55" s="133">
        <v>1.6994537000000001</v>
      </c>
      <c r="G55" s="133">
        <v>1.35995197</v>
      </c>
      <c r="H55" s="133">
        <v>0.33950173</v>
      </c>
      <c r="I55" s="133">
        <v>16809.21153026</v>
      </c>
      <c r="J55" s="133">
        <v>2388.8315949399998</v>
      </c>
      <c r="K55" s="133">
        <v>14420.379935319999</v>
      </c>
      <c r="L55" s="133">
        <v>9808.8452040499997</v>
      </c>
      <c r="M55" s="133">
        <v>9807.6798674500005</v>
      </c>
      <c r="N55" s="133">
        <v>1.1653366000000001</v>
      </c>
      <c r="O55" s="133">
        <v>0</v>
      </c>
      <c r="P55" s="133">
        <v>239.74943159</v>
      </c>
      <c r="Q55" s="133"/>
      <c r="R55" s="133"/>
      <c r="S55" s="133"/>
    </row>
    <row r="56" spans="1:19" hidden="1" outlineLevel="1">
      <c r="A56" s="16">
        <v>41913</v>
      </c>
      <c r="B56" s="133">
        <v>26752.393012159999</v>
      </c>
      <c r="C56" s="133">
        <v>468.38296022999998</v>
      </c>
      <c r="D56" s="133">
        <v>38.232562680000001</v>
      </c>
      <c r="E56" s="133">
        <v>430.15039754999998</v>
      </c>
      <c r="F56" s="133">
        <v>1.29499597</v>
      </c>
      <c r="G56" s="133">
        <v>1.29499597</v>
      </c>
      <c r="H56" s="133">
        <v>0</v>
      </c>
      <c r="I56" s="133">
        <v>16684.76096417</v>
      </c>
      <c r="J56" s="133">
        <v>2436.4756782499999</v>
      </c>
      <c r="K56" s="133">
        <v>14248.285285919999</v>
      </c>
      <c r="L56" s="133">
        <v>9597.9540917899994</v>
      </c>
      <c r="M56" s="133">
        <v>9596.9469380899991</v>
      </c>
      <c r="N56" s="133">
        <v>1.0071536999999999</v>
      </c>
      <c r="O56" s="133">
        <v>257.26820339</v>
      </c>
      <c r="P56" s="133">
        <v>241.18349477000001</v>
      </c>
      <c r="Q56" s="133"/>
      <c r="R56" s="133"/>
      <c r="S56" s="133"/>
    </row>
    <row r="57" spans="1:19" hidden="1" outlineLevel="1">
      <c r="A57" s="16">
        <v>41944</v>
      </c>
      <c r="B57" s="133">
        <v>28379.53069539</v>
      </c>
      <c r="C57" s="133">
        <v>484.72995022999999</v>
      </c>
      <c r="D57" s="133">
        <v>38.310622729999999</v>
      </c>
      <c r="E57" s="133">
        <v>446.41932750000001</v>
      </c>
      <c r="F57" s="133">
        <v>1.0021112700000001</v>
      </c>
      <c r="G57" s="133">
        <v>1.0021112700000001</v>
      </c>
      <c r="H57" s="133">
        <v>0</v>
      </c>
      <c r="I57" s="133">
        <v>17658.26200853</v>
      </c>
      <c r="J57" s="133">
        <v>2679.12924673</v>
      </c>
      <c r="K57" s="133">
        <v>14979.1327618</v>
      </c>
      <c r="L57" s="133">
        <v>10235.53662536</v>
      </c>
      <c r="M57" s="133">
        <v>10234.333387479999</v>
      </c>
      <c r="N57" s="133">
        <v>1.2032378800000001</v>
      </c>
      <c r="O57" s="133">
        <v>318.05627429999998</v>
      </c>
      <c r="P57" s="133">
        <v>326.72870618000002</v>
      </c>
      <c r="Q57" s="133"/>
      <c r="R57" s="133"/>
      <c r="S57" s="133"/>
    </row>
    <row r="58" spans="1:19" hidden="1" outlineLevel="1">
      <c r="A58" s="16">
        <v>41974</v>
      </c>
      <c r="B58" s="133">
        <v>29365.223758600001</v>
      </c>
      <c r="C58" s="133">
        <v>359.99787759999998</v>
      </c>
      <c r="D58" s="133">
        <v>37.53796698</v>
      </c>
      <c r="E58" s="133">
        <v>322.45991062000002</v>
      </c>
      <c r="F58" s="133">
        <v>0.69037318000000003</v>
      </c>
      <c r="G58" s="133">
        <v>0.69037318000000003</v>
      </c>
      <c r="H58" s="133">
        <v>0</v>
      </c>
      <c r="I58" s="133">
        <v>18490.70703075</v>
      </c>
      <c r="J58" s="133">
        <v>2793.9988902499999</v>
      </c>
      <c r="K58" s="133">
        <v>15696.708140500001</v>
      </c>
      <c r="L58" s="133">
        <v>10513.828477069999</v>
      </c>
      <c r="M58" s="133">
        <v>10512.584529309999</v>
      </c>
      <c r="N58" s="133">
        <v>1.24394776</v>
      </c>
      <c r="O58" s="133">
        <v>54.035901129999999</v>
      </c>
      <c r="P58" s="133">
        <v>75.213867449999995</v>
      </c>
      <c r="Q58" s="133"/>
      <c r="R58" s="133"/>
      <c r="S58" s="133"/>
    </row>
    <row r="59" spans="1:19" hidden="1" outlineLevel="1">
      <c r="A59" s="16">
        <v>42005</v>
      </c>
      <c r="B59" s="133">
        <v>29484.46769713</v>
      </c>
      <c r="C59" s="133">
        <v>364.55165977000001</v>
      </c>
      <c r="D59" s="133">
        <v>37.510338539999999</v>
      </c>
      <c r="E59" s="133">
        <v>327.04132122999999</v>
      </c>
      <c r="F59" s="133">
        <v>0</v>
      </c>
      <c r="G59" s="133">
        <v>0</v>
      </c>
      <c r="H59" s="133">
        <v>0</v>
      </c>
      <c r="I59" s="133">
        <v>18547.752355749999</v>
      </c>
      <c r="J59" s="133">
        <v>2785.7787671199999</v>
      </c>
      <c r="K59" s="133">
        <v>15761.97358863</v>
      </c>
      <c r="L59" s="133">
        <v>10572.16368161</v>
      </c>
      <c r="M59" s="133">
        <v>10571.38773907</v>
      </c>
      <c r="N59" s="133">
        <v>0.77594253999999996</v>
      </c>
      <c r="O59" s="133">
        <v>136.85642766000001</v>
      </c>
      <c r="P59" s="133">
        <v>75.779898279999998</v>
      </c>
      <c r="Q59" s="133"/>
      <c r="R59" s="133"/>
      <c r="S59" s="133"/>
    </row>
    <row r="60" spans="1:19" hidden="1" outlineLevel="1">
      <c r="A60" s="16">
        <v>42036</v>
      </c>
      <c r="B60" s="133">
        <v>40462.7643063</v>
      </c>
      <c r="C60" s="133">
        <v>443.21281634000002</v>
      </c>
      <c r="D60" s="133">
        <v>30.2903856</v>
      </c>
      <c r="E60" s="133">
        <v>412.92243073999998</v>
      </c>
      <c r="F60" s="133">
        <v>0.60728570999999998</v>
      </c>
      <c r="G60" s="133">
        <v>0.60728570999999998</v>
      </c>
      <c r="H60" s="133">
        <v>0</v>
      </c>
      <c r="I60" s="133">
        <v>25294.343009069999</v>
      </c>
      <c r="J60" s="133">
        <v>4278.4873723700002</v>
      </c>
      <c r="K60" s="133">
        <v>21015.855636699998</v>
      </c>
      <c r="L60" s="133">
        <v>14724.601195179999</v>
      </c>
      <c r="M60" s="133">
        <v>14723.69936017</v>
      </c>
      <c r="N60" s="133">
        <v>0.90183500999999999</v>
      </c>
      <c r="O60" s="133">
        <v>103.4388586</v>
      </c>
      <c r="P60" s="133">
        <v>29.400281790000001</v>
      </c>
      <c r="Q60" s="133"/>
      <c r="R60" s="133"/>
      <c r="S60" s="133"/>
    </row>
    <row r="61" spans="1:19" hidden="1" outlineLevel="1">
      <c r="A61" s="16">
        <v>42064</v>
      </c>
      <c r="B61" s="133">
        <v>35844.363945090001</v>
      </c>
      <c r="C61" s="133">
        <v>420.95753391</v>
      </c>
      <c r="D61" s="133">
        <v>37.941660220000003</v>
      </c>
      <c r="E61" s="133">
        <v>383.01587368999998</v>
      </c>
      <c r="F61" s="133">
        <v>1.72273805</v>
      </c>
      <c r="G61" s="133">
        <v>1.72273805</v>
      </c>
      <c r="H61" s="133">
        <v>0</v>
      </c>
      <c r="I61" s="133">
        <v>22623.767172010001</v>
      </c>
      <c r="J61" s="133">
        <v>3719.6910790299999</v>
      </c>
      <c r="K61" s="133">
        <v>18904.076092980002</v>
      </c>
      <c r="L61" s="133">
        <v>12797.91650112</v>
      </c>
      <c r="M61" s="133">
        <v>12797.005418119999</v>
      </c>
      <c r="N61" s="133">
        <v>0.91108299999999998</v>
      </c>
      <c r="O61" s="133">
        <v>318.59760585999999</v>
      </c>
      <c r="P61" s="133">
        <v>24.319111979999999</v>
      </c>
      <c r="Q61" s="133"/>
      <c r="R61" s="133"/>
      <c r="S61" s="133"/>
    </row>
    <row r="62" spans="1:19" hidden="1" outlineLevel="1">
      <c r="A62" s="16">
        <v>42095</v>
      </c>
      <c r="B62" s="133">
        <v>33202.219781029999</v>
      </c>
      <c r="C62" s="133">
        <v>401.95550754999999</v>
      </c>
      <c r="D62" s="133">
        <v>35.300286870000001</v>
      </c>
      <c r="E62" s="133">
        <v>366.65522068000001</v>
      </c>
      <c r="F62" s="133">
        <v>1.89598804</v>
      </c>
      <c r="G62" s="133">
        <v>1.89598804</v>
      </c>
      <c r="H62" s="133">
        <v>0</v>
      </c>
      <c r="I62" s="133">
        <v>20967.573676979999</v>
      </c>
      <c r="J62" s="133">
        <v>3407.6650378099998</v>
      </c>
      <c r="K62" s="133">
        <v>17559.90863917</v>
      </c>
      <c r="L62" s="133">
        <v>11830.794608460001</v>
      </c>
      <c r="M62" s="133">
        <v>11830.213865829999</v>
      </c>
      <c r="N62" s="133">
        <v>0.58074263000000004</v>
      </c>
      <c r="O62" s="133">
        <v>69.443731510000006</v>
      </c>
      <c r="P62" s="133">
        <v>19.68740266</v>
      </c>
      <c r="Q62" s="133"/>
      <c r="R62" s="133"/>
      <c r="S62" s="133"/>
    </row>
    <row r="63" spans="1:19" hidden="1" outlineLevel="1">
      <c r="A63" s="16">
        <v>42125</v>
      </c>
      <c r="B63" s="133">
        <v>30975.271492709999</v>
      </c>
      <c r="C63" s="133">
        <v>431.64246773000002</v>
      </c>
      <c r="D63" s="133">
        <v>35.193841370000001</v>
      </c>
      <c r="E63" s="133">
        <v>396.44862635999999</v>
      </c>
      <c r="F63" s="133">
        <v>1.33419077</v>
      </c>
      <c r="G63" s="133">
        <v>1.33419077</v>
      </c>
      <c r="H63" s="133">
        <v>0</v>
      </c>
      <c r="I63" s="133">
        <v>20275.42808193</v>
      </c>
      <c r="J63" s="133">
        <v>3438.5355787200001</v>
      </c>
      <c r="K63" s="133">
        <v>16836.892503210001</v>
      </c>
      <c r="L63" s="133">
        <v>10266.866752280001</v>
      </c>
      <c r="M63" s="133">
        <v>10266.222027620001</v>
      </c>
      <c r="N63" s="133">
        <v>0.64472465999999995</v>
      </c>
      <c r="O63" s="133">
        <v>10</v>
      </c>
      <c r="P63" s="133">
        <v>11.68520784</v>
      </c>
      <c r="Q63" s="133"/>
      <c r="R63" s="133"/>
      <c r="S63" s="133"/>
    </row>
    <row r="64" spans="1:19" hidden="1" outlineLevel="1">
      <c r="A64" s="16">
        <v>42156</v>
      </c>
      <c r="B64" s="133">
        <v>30834.4460616</v>
      </c>
      <c r="C64" s="133">
        <v>447.95965339000003</v>
      </c>
      <c r="D64" s="133">
        <v>35.282143470000001</v>
      </c>
      <c r="E64" s="133">
        <v>412.67750991999998</v>
      </c>
      <c r="F64" s="133">
        <v>1.34088753</v>
      </c>
      <c r="G64" s="133">
        <v>1.34088753</v>
      </c>
      <c r="H64" s="133">
        <v>0</v>
      </c>
      <c r="I64" s="133">
        <v>20139.978729589999</v>
      </c>
      <c r="J64" s="133">
        <v>3300.0529601899998</v>
      </c>
      <c r="K64" s="133">
        <v>16839.925769400001</v>
      </c>
      <c r="L64" s="133">
        <v>10245.16679109</v>
      </c>
      <c r="M64" s="133">
        <v>10244.120491019999</v>
      </c>
      <c r="N64" s="133">
        <v>1.04630007</v>
      </c>
      <c r="O64" s="133">
        <v>70.040273970000001</v>
      </c>
      <c r="P64" s="133">
        <v>380.67000819999998</v>
      </c>
      <c r="Q64" s="133"/>
      <c r="R64" s="133"/>
      <c r="S64" s="133"/>
    </row>
    <row r="65" spans="1:19" hidden="1" outlineLevel="1">
      <c r="A65" s="16">
        <v>42186</v>
      </c>
      <c r="B65" s="133">
        <v>30903.405339649998</v>
      </c>
      <c r="C65" s="133">
        <v>410.30485222999999</v>
      </c>
      <c r="D65" s="133">
        <v>34.814588100000002</v>
      </c>
      <c r="E65" s="133">
        <v>375.49026413000001</v>
      </c>
      <c r="F65" s="133">
        <v>1.93751897</v>
      </c>
      <c r="G65" s="133">
        <v>1.93751897</v>
      </c>
      <c r="H65" s="133">
        <v>0</v>
      </c>
      <c r="I65" s="133">
        <v>20204.420019789999</v>
      </c>
      <c r="J65" s="133">
        <v>3365.0092348899998</v>
      </c>
      <c r="K65" s="133">
        <v>16839.410784899999</v>
      </c>
      <c r="L65" s="133">
        <v>10286.742948659999</v>
      </c>
      <c r="M65" s="133">
        <v>10285.775296489999</v>
      </c>
      <c r="N65" s="133">
        <v>0.96765217000000003</v>
      </c>
      <c r="O65" s="133">
        <v>0</v>
      </c>
      <c r="P65" s="133">
        <v>393.4431591</v>
      </c>
      <c r="Q65" s="133"/>
      <c r="R65" s="133"/>
      <c r="S65" s="133"/>
    </row>
    <row r="66" spans="1:19" hidden="1" outlineLevel="1">
      <c r="A66" s="16">
        <v>42217</v>
      </c>
      <c r="B66" s="133">
        <v>30437.445394189999</v>
      </c>
      <c r="C66" s="133">
        <v>411.85938966999998</v>
      </c>
      <c r="D66" s="133">
        <v>37.25268329</v>
      </c>
      <c r="E66" s="133">
        <v>374.60670637999999</v>
      </c>
      <c r="F66" s="133">
        <v>1.2200807899999999</v>
      </c>
      <c r="G66" s="133">
        <v>1.2200807899999999</v>
      </c>
      <c r="H66" s="133">
        <v>0</v>
      </c>
      <c r="I66" s="133">
        <v>19995.329732170001</v>
      </c>
      <c r="J66" s="133">
        <v>3332.8890720099998</v>
      </c>
      <c r="K66" s="133">
        <v>16662.440660159999</v>
      </c>
      <c r="L66" s="133">
        <v>10029.036191560001</v>
      </c>
      <c r="M66" s="133">
        <v>10028.071962669999</v>
      </c>
      <c r="N66" s="133">
        <v>0.96422889000000001</v>
      </c>
      <c r="O66" s="133">
        <v>0</v>
      </c>
      <c r="P66" s="133">
        <v>387.98124507</v>
      </c>
      <c r="Q66" s="133"/>
      <c r="R66" s="133"/>
      <c r="S66" s="133"/>
    </row>
    <row r="67" spans="1:19" hidden="1" outlineLevel="1">
      <c r="A67" s="16">
        <v>42248</v>
      </c>
      <c r="B67" s="133">
        <v>30809.783269060001</v>
      </c>
      <c r="C67" s="133">
        <v>444.71900443999999</v>
      </c>
      <c r="D67" s="133">
        <v>37.436312360000002</v>
      </c>
      <c r="E67" s="133">
        <v>407.28269208</v>
      </c>
      <c r="F67" s="133">
        <v>1.7917531499999999</v>
      </c>
      <c r="G67" s="133">
        <v>1.7917531499999999</v>
      </c>
      <c r="H67" s="133">
        <v>0</v>
      </c>
      <c r="I67" s="133">
        <v>20366.296908939999</v>
      </c>
      <c r="J67" s="133">
        <v>3389.1735674500001</v>
      </c>
      <c r="K67" s="133">
        <v>16977.123341490002</v>
      </c>
      <c r="L67" s="133">
        <v>9996.9756025299994</v>
      </c>
      <c r="M67" s="133">
        <v>9995.9848512200006</v>
      </c>
      <c r="N67" s="133">
        <v>0.99075131000000005</v>
      </c>
      <c r="O67" s="133">
        <v>0</v>
      </c>
      <c r="P67" s="133">
        <v>395.96859193</v>
      </c>
      <c r="Q67" s="133"/>
      <c r="R67" s="133"/>
      <c r="S67" s="133"/>
    </row>
    <row r="68" spans="1:19" hidden="1" outlineLevel="1">
      <c r="A68" s="16">
        <v>42278</v>
      </c>
      <c r="B68" s="133">
        <v>31743.407689150001</v>
      </c>
      <c r="C68" s="133">
        <v>425.85041554999998</v>
      </c>
      <c r="D68" s="133">
        <v>37.40440795</v>
      </c>
      <c r="E68" s="133">
        <v>388.44600759999997</v>
      </c>
      <c r="F68" s="133">
        <v>1.6377004100000001</v>
      </c>
      <c r="G68" s="133">
        <v>1.6377004100000001</v>
      </c>
      <c r="H68" s="133">
        <v>0</v>
      </c>
      <c r="I68" s="133">
        <v>21059.838020499999</v>
      </c>
      <c r="J68" s="133">
        <v>3557.4836007499998</v>
      </c>
      <c r="K68" s="133">
        <v>17502.354419750001</v>
      </c>
      <c r="L68" s="133">
        <v>10256.081552690001</v>
      </c>
      <c r="M68" s="133">
        <v>10255.149623359999</v>
      </c>
      <c r="N68" s="133">
        <v>0.93192933</v>
      </c>
      <c r="O68" s="133">
        <v>75.076027400000001</v>
      </c>
      <c r="P68" s="133">
        <v>423.52135570000002</v>
      </c>
      <c r="Q68" s="133"/>
      <c r="R68" s="133"/>
      <c r="S68" s="133"/>
    </row>
    <row r="69" spans="1:19" hidden="1" outlineLevel="1">
      <c r="A69" s="16">
        <v>42309</v>
      </c>
      <c r="B69" s="133">
        <v>31664.262697729999</v>
      </c>
      <c r="C69" s="133">
        <v>423.85073542999999</v>
      </c>
      <c r="D69" s="133">
        <v>37.473951550000002</v>
      </c>
      <c r="E69" s="133">
        <v>386.37678388</v>
      </c>
      <c r="F69" s="133">
        <v>0.96183898000000001</v>
      </c>
      <c r="G69" s="133">
        <v>0.96183898000000001</v>
      </c>
      <c r="H69" s="133">
        <v>0</v>
      </c>
      <c r="I69" s="133">
        <v>20584.74096933</v>
      </c>
      <c r="J69" s="133">
        <v>3655.1713126700001</v>
      </c>
      <c r="K69" s="133">
        <v>16929.569656660002</v>
      </c>
      <c r="L69" s="133">
        <v>10654.709153989999</v>
      </c>
      <c r="M69" s="133">
        <v>10653.752721409999</v>
      </c>
      <c r="N69" s="133">
        <v>0.95643257999999998</v>
      </c>
      <c r="O69" s="133">
        <v>0</v>
      </c>
      <c r="P69" s="133">
        <v>443.94104263999998</v>
      </c>
      <c r="Q69" s="133"/>
      <c r="R69" s="133"/>
      <c r="S69" s="133"/>
    </row>
    <row r="70" spans="1:19" hidden="1" outlineLevel="1">
      <c r="A70" s="16">
        <v>42339</v>
      </c>
      <c r="B70" s="133">
        <v>31044.550339189998</v>
      </c>
      <c r="C70" s="133">
        <v>443.96016959999997</v>
      </c>
      <c r="D70" s="133">
        <v>37.026431459999998</v>
      </c>
      <c r="E70" s="133">
        <v>406.93373814</v>
      </c>
      <c r="F70" s="133">
        <v>0</v>
      </c>
      <c r="G70" s="133">
        <v>0</v>
      </c>
      <c r="H70" s="133">
        <v>0</v>
      </c>
      <c r="I70" s="133">
        <v>20473.74636288</v>
      </c>
      <c r="J70" s="133">
        <v>3631.1673735200002</v>
      </c>
      <c r="K70" s="133">
        <v>16842.578989360001</v>
      </c>
      <c r="L70" s="133">
        <v>10126.84380671</v>
      </c>
      <c r="M70" s="133">
        <v>10125.882911660001</v>
      </c>
      <c r="N70" s="133">
        <v>0.96089504999999997</v>
      </c>
      <c r="O70" s="133">
        <v>0</v>
      </c>
      <c r="P70" s="133">
        <v>7.5381692200000003</v>
      </c>
      <c r="Q70" s="133"/>
      <c r="R70" s="133"/>
      <c r="S70" s="133"/>
    </row>
    <row r="71" spans="1:19" hidden="1" outlineLevel="1">
      <c r="A71" s="16">
        <v>42370</v>
      </c>
      <c r="B71" s="133">
        <v>31874.976071140001</v>
      </c>
      <c r="C71" s="133">
        <v>408.47032994</v>
      </c>
      <c r="D71" s="133">
        <v>37.114104730000001</v>
      </c>
      <c r="E71" s="133">
        <v>371.35622520999999</v>
      </c>
      <c r="F71" s="133">
        <v>0.99535870999999998</v>
      </c>
      <c r="G71" s="133">
        <v>0.99535870999999998</v>
      </c>
      <c r="H71" s="133">
        <v>0</v>
      </c>
      <c r="I71" s="133">
        <v>21123.920841390001</v>
      </c>
      <c r="J71" s="133">
        <v>3751.8162435700001</v>
      </c>
      <c r="K71" s="133">
        <v>17372.104597820002</v>
      </c>
      <c r="L71" s="133">
        <v>10341.5895411</v>
      </c>
      <c r="M71" s="133">
        <v>10340.229735520001</v>
      </c>
      <c r="N71" s="133">
        <v>1.35980558</v>
      </c>
      <c r="O71" s="133">
        <v>0</v>
      </c>
      <c r="P71" s="133">
        <v>7.5557986799999997</v>
      </c>
      <c r="Q71" s="133"/>
      <c r="R71" s="133"/>
      <c r="S71" s="133"/>
    </row>
    <row r="72" spans="1:19" hidden="1" outlineLevel="1">
      <c r="A72" s="16">
        <v>42401</v>
      </c>
      <c r="B72" s="133">
        <v>33276.547178829998</v>
      </c>
      <c r="C72" s="133">
        <v>417.08690036000002</v>
      </c>
      <c r="D72" s="133">
        <v>36.434133189999997</v>
      </c>
      <c r="E72" s="133">
        <v>380.65276717</v>
      </c>
      <c r="F72" s="133">
        <v>0.18325393000000001</v>
      </c>
      <c r="G72" s="133">
        <v>0.18325393000000001</v>
      </c>
      <c r="H72" s="133">
        <v>0</v>
      </c>
      <c r="I72" s="133">
        <v>22120.72524466</v>
      </c>
      <c r="J72" s="133">
        <v>3995.77815904</v>
      </c>
      <c r="K72" s="133">
        <v>18124.947085619999</v>
      </c>
      <c r="L72" s="133">
        <v>10738.551779879999</v>
      </c>
      <c r="M72" s="133">
        <v>10737.125894680001</v>
      </c>
      <c r="N72" s="133">
        <v>1.4258852</v>
      </c>
      <c r="O72" s="133">
        <v>89.048633879999997</v>
      </c>
      <c r="P72" s="133">
        <v>1226.0341622999999</v>
      </c>
      <c r="Q72" s="133"/>
      <c r="R72" s="133"/>
      <c r="S72" s="133"/>
    </row>
    <row r="73" spans="1:19" hidden="1" outlineLevel="1">
      <c r="A73" s="16">
        <v>42430</v>
      </c>
      <c r="B73" s="133">
        <v>33560.95546569</v>
      </c>
      <c r="C73" s="133">
        <v>455.97010848000002</v>
      </c>
      <c r="D73" s="133">
        <v>36.404864170000003</v>
      </c>
      <c r="E73" s="133">
        <v>419.56524431000003</v>
      </c>
      <c r="F73" s="133">
        <v>0</v>
      </c>
      <c r="G73" s="133">
        <v>0</v>
      </c>
      <c r="H73" s="133">
        <v>0</v>
      </c>
      <c r="I73" s="133">
        <v>22707.83618667</v>
      </c>
      <c r="J73" s="133">
        <v>3900.5531834600001</v>
      </c>
      <c r="K73" s="133">
        <v>18807.283003209999</v>
      </c>
      <c r="L73" s="133">
        <v>10397.14917054</v>
      </c>
      <c r="M73" s="133">
        <v>10396.12905152</v>
      </c>
      <c r="N73" s="133">
        <v>1.0201190200000001</v>
      </c>
      <c r="O73" s="133">
        <v>0</v>
      </c>
      <c r="P73" s="133">
        <v>1189.07182145</v>
      </c>
      <c r="Q73" s="133"/>
      <c r="R73" s="133"/>
      <c r="S73" s="133"/>
    </row>
    <row r="74" spans="1:19" hidden="1" outlineLevel="1">
      <c r="A74" s="16">
        <v>42461</v>
      </c>
      <c r="B74" s="133">
        <v>32492.124966079999</v>
      </c>
      <c r="C74" s="133">
        <v>414.61313636</v>
      </c>
      <c r="D74" s="133">
        <v>36.558151010000003</v>
      </c>
      <c r="E74" s="133">
        <v>378.05498534999998</v>
      </c>
      <c r="F74" s="133">
        <v>0</v>
      </c>
      <c r="G74" s="133">
        <v>0</v>
      </c>
      <c r="H74" s="133">
        <v>0</v>
      </c>
      <c r="I74" s="133">
        <v>22048.50016946</v>
      </c>
      <c r="J74" s="133">
        <v>3761.5739839500002</v>
      </c>
      <c r="K74" s="133">
        <v>18286.926185510001</v>
      </c>
      <c r="L74" s="133">
        <v>10029.011660259999</v>
      </c>
      <c r="M74" s="133">
        <v>10027.98802862</v>
      </c>
      <c r="N74" s="133">
        <v>1.0236316400000001</v>
      </c>
      <c r="O74" s="133">
        <v>0</v>
      </c>
      <c r="P74" s="133">
        <v>1142.0418599100001</v>
      </c>
      <c r="Q74" s="133"/>
      <c r="R74" s="133"/>
      <c r="S74" s="133"/>
    </row>
    <row r="75" spans="1:19" hidden="1" outlineLevel="1">
      <c r="A75" s="16">
        <v>42491</v>
      </c>
      <c r="B75" s="133">
        <v>32407.076750420001</v>
      </c>
      <c r="C75" s="133">
        <v>422.89096269999999</v>
      </c>
      <c r="D75" s="133">
        <v>36.726620130000001</v>
      </c>
      <c r="E75" s="133">
        <v>386.16434256999997</v>
      </c>
      <c r="F75" s="133">
        <v>0</v>
      </c>
      <c r="G75" s="133">
        <v>0</v>
      </c>
      <c r="H75" s="133">
        <v>0</v>
      </c>
      <c r="I75" s="133">
        <v>21996.308676870001</v>
      </c>
      <c r="J75" s="133">
        <v>3700.78385471</v>
      </c>
      <c r="K75" s="133">
        <v>18295.524822160001</v>
      </c>
      <c r="L75" s="133">
        <v>9987.8771108500005</v>
      </c>
      <c r="M75" s="133">
        <v>9986.7163733599991</v>
      </c>
      <c r="N75" s="133">
        <v>1.16073749</v>
      </c>
      <c r="O75" s="133">
        <v>0</v>
      </c>
      <c r="P75" s="133">
        <v>1141.5855183799999</v>
      </c>
      <c r="Q75" s="133"/>
      <c r="R75" s="133"/>
      <c r="S75" s="133"/>
    </row>
    <row r="76" spans="1:19" hidden="1" outlineLevel="1">
      <c r="A76" s="16">
        <v>42522</v>
      </c>
      <c r="B76" s="133">
        <v>32537.227279710001</v>
      </c>
      <c r="C76" s="133">
        <v>399.91215747000001</v>
      </c>
      <c r="D76" s="133">
        <v>31.507167460000002</v>
      </c>
      <c r="E76" s="133">
        <v>368.40499001000001</v>
      </c>
      <c r="F76" s="133">
        <v>0</v>
      </c>
      <c r="G76" s="133">
        <v>0</v>
      </c>
      <c r="H76" s="133">
        <v>0</v>
      </c>
      <c r="I76" s="133">
        <v>22430.079000680002</v>
      </c>
      <c r="J76" s="133">
        <v>3659.6292014999999</v>
      </c>
      <c r="K76" s="133">
        <v>18770.449799180002</v>
      </c>
      <c r="L76" s="133">
        <v>9707.2361215599994</v>
      </c>
      <c r="M76" s="133">
        <v>9706.3442172499999</v>
      </c>
      <c r="N76" s="133">
        <v>0.89190431000000003</v>
      </c>
      <c r="O76" s="133">
        <v>0</v>
      </c>
      <c r="P76" s="133">
        <v>1128.1510030100001</v>
      </c>
      <c r="Q76" s="133"/>
      <c r="R76" s="133"/>
      <c r="S76" s="133"/>
    </row>
    <row r="77" spans="1:19" hidden="1" outlineLevel="1">
      <c r="A77" s="16">
        <v>42552</v>
      </c>
      <c r="B77" s="133">
        <v>31993.67313712</v>
      </c>
      <c r="C77" s="133">
        <v>393.42750128</v>
      </c>
      <c r="D77" s="133">
        <v>31.01647736</v>
      </c>
      <c r="E77" s="133">
        <v>362.41102391999999</v>
      </c>
      <c r="F77" s="133">
        <v>0</v>
      </c>
      <c r="G77" s="133">
        <v>0</v>
      </c>
      <c r="H77" s="133">
        <v>0</v>
      </c>
      <c r="I77" s="133">
        <v>22429.239472559999</v>
      </c>
      <c r="J77" s="133">
        <v>3645.4879412499999</v>
      </c>
      <c r="K77" s="133">
        <v>18783.751531310001</v>
      </c>
      <c r="L77" s="133">
        <v>9171.0061632800007</v>
      </c>
      <c r="M77" s="133">
        <v>9169.9415747999992</v>
      </c>
      <c r="N77" s="133">
        <v>1.0645884800000001</v>
      </c>
      <c r="O77" s="133">
        <v>0</v>
      </c>
      <c r="P77" s="133">
        <v>1124.68041993</v>
      </c>
      <c r="Q77" s="133"/>
      <c r="R77" s="133"/>
      <c r="S77" s="133"/>
    </row>
    <row r="78" spans="1:19" hidden="1" outlineLevel="1">
      <c r="A78" s="16">
        <v>42583</v>
      </c>
      <c r="B78" s="133">
        <v>33064.814021489998</v>
      </c>
      <c r="C78" s="133">
        <v>443.20837857999999</v>
      </c>
      <c r="D78" s="133">
        <v>30.994576410000001</v>
      </c>
      <c r="E78" s="133">
        <v>412.21380217000001</v>
      </c>
      <c r="F78" s="133">
        <v>0</v>
      </c>
      <c r="G78" s="133">
        <v>0</v>
      </c>
      <c r="H78" s="133">
        <v>0</v>
      </c>
      <c r="I78" s="133">
        <v>23232.508575719999</v>
      </c>
      <c r="J78" s="133">
        <v>3739.19115298</v>
      </c>
      <c r="K78" s="133">
        <v>19493.317422740001</v>
      </c>
      <c r="L78" s="133">
        <v>9389.0970671899995</v>
      </c>
      <c r="M78" s="133">
        <v>9387.7558991099995</v>
      </c>
      <c r="N78" s="133">
        <v>1.3411680800000001</v>
      </c>
      <c r="O78" s="133">
        <v>0</v>
      </c>
      <c r="P78" s="133">
        <v>1162.6401910699999</v>
      </c>
      <c r="Q78" s="133"/>
      <c r="R78" s="133"/>
      <c r="S78" s="133"/>
    </row>
    <row r="79" spans="1:19" hidden="1" outlineLevel="1">
      <c r="A79" s="16">
        <v>42614</v>
      </c>
      <c r="B79" s="133">
        <v>33117.43497219</v>
      </c>
      <c r="C79" s="133">
        <v>448.37776908000001</v>
      </c>
      <c r="D79" s="133">
        <v>30.972422779999999</v>
      </c>
      <c r="E79" s="133">
        <v>417.40534630000002</v>
      </c>
      <c r="F79" s="133">
        <v>0</v>
      </c>
      <c r="G79" s="133">
        <v>0</v>
      </c>
      <c r="H79" s="133">
        <v>0</v>
      </c>
      <c r="I79" s="133">
        <v>23167.07021274</v>
      </c>
      <c r="J79" s="133">
        <v>3769.1067137599998</v>
      </c>
      <c r="K79" s="133">
        <v>19397.96349898</v>
      </c>
      <c r="L79" s="133">
        <v>9501.9869903700001</v>
      </c>
      <c r="M79" s="133">
        <v>9330.2574651699997</v>
      </c>
      <c r="N79" s="133">
        <v>171.72952520000001</v>
      </c>
      <c r="O79" s="133">
        <v>0</v>
      </c>
      <c r="P79" s="133">
        <v>7.1213544999999998</v>
      </c>
      <c r="Q79" s="133"/>
      <c r="R79" s="133"/>
      <c r="S79" s="133"/>
    </row>
    <row r="80" spans="1:19" hidden="1" outlineLevel="1">
      <c r="A80" s="16">
        <v>42644</v>
      </c>
      <c r="B80" s="133">
        <v>33108.776620310004</v>
      </c>
      <c r="C80" s="133">
        <v>443.66230510999998</v>
      </c>
      <c r="D80" s="133">
        <v>28.944086559999999</v>
      </c>
      <c r="E80" s="133">
        <v>414.71821855000002</v>
      </c>
      <c r="F80" s="133">
        <v>0</v>
      </c>
      <c r="G80" s="133">
        <v>0</v>
      </c>
      <c r="H80" s="133">
        <v>0</v>
      </c>
      <c r="I80" s="133">
        <v>23219.574215609999</v>
      </c>
      <c r="J80" s="133">
        <v>3736.9658617199998</v>
      </c>
      <c r="K80" s="133">
        <v>19482.608353889998</v>
      </c>
      <c r="L80" s="133">
        <v>9445.54009959</v>
      </c>
      <c r="M80" s="133">
        <v>9274.9985111299993</v>
      </c>
      <c r="N80" s="133">
        <v>170.54158846000001</v>
      </c>
      <c r="O80" s="133">
        <v>0</v>
      </c>
      <c r="P80" s="133">
        <v>6.8049686999999999</v>
      </c>
      <c r="Q80" s="133"/>
      <c r="R80" s="133"/>
      <c r="S80" s="133"/>
    </row>
    <row r="81" spans="1:19" hidden="1" outlineLevel="1">
      <c r="A81" s="16">
        <v>42675</v>
      </c>
      <c r="B81" s="133">
        <v>33360.381047139999</v>
      </c>
      <c r="C81" s="133">
        <v>449.82367405000002</v>
      </c>
      <c r="D81" s="133">
        <v>28.919347479999999</v>
      </c>
      <c r="E81" s="133">
        <v>420.90432657000002</v>
      </c>
      <c r="F81" s="133">
        <v>0</v>
      </c>
      <c r="G81" s="133">
        <v>0</v>
      </c>
      <c r="H81" s="133">
        <v>0</v>
      </c>
      <c r="I81" s="133">
        <v>23416.419311559999</v>
      </c>
      <c r="J81" s="133">
        <v>3728.3886835799999</v>
      </c>
      <c r="K81" s="133">
        <v>19688.030627979999</v>
      </c>
      <c r="L81" s="133">
        <v>9494.1380615300004</v>
      </c>
      <c r="M81" s="133">
        <v>9324.7135227399995</v>
      </c>
      <c r="N81" s="133">
        <v>169.42453879000001</v>
      </c>
      <c r="O81" s="133">
        <v>0</v>
      </c>
      <c r="P81" s="133">
        <v>6.5437567799999998</v>
      </c>
      <c r="Q81" s="133"/>
      <c r="R81" s="133"/>
      <c r="S81" s="133"/>
    </row>
    <row r="82" spans="1:19" hidden="1" outlineLevel="1">
      <c r="A82" s="16">
        <v>42705</v>
      </c>
      <c r="B82" s="133">
        <v>34484.837544820002</v>
      </c>
      <c r="C82" s="133">
        <v>474.34858710999998</v>
      </c>
      <c r="D82" s="133">
        <v>28.901471359999999</v>
      </c>
      <c r="E82" s="133">
        <v>445.44711575000002</v>
      </c>
      <c r="F82" s="133">
        <v>0</v>
      </c>
      <c r="G82" s="133">
        <v>0</v>
      </c>
      <c r="H82" s="133">
        <v>0</v>
      </c>
      <c r="I82" s="133">
        <v>24104.12767265</v>
      </c>
      <c r="J82" s="133">
        <v>3857.5451980799999</v>
      </c>
      <c r="K82" s="133">
        <v>20246.582474570001</v>
      </c>
      <c r="L82" s="133">
        <v>9906.3612850600002</v>
      </c>
      <c r="M82" s="133">
        <v>9734.4738716600004</v>
      </c>
      <c r="N82" s="133">
        <v>171.88741340000001</v>
      </c>
      <c r="O82" s="133">
        <v>0</v>
      </c>
      <c r="P82" s="133">
        <v>6.2113228899999999</v>
      </c>
      <c r="Q82" s="133"/>
      <c r="R82" s="133"/>
      <c r="S82" s="133"/>
    </row>
    <row r="83" spans="1:19" hidden="1" outlineLevel="1">
      <c r="A83" s="16">
        <v>42736</v>
      </c>
      <c r="B83" s="133">
        <v>34476.207954199999</v>
      </c>
      <c r="C83" s="133">
        <v>476.01870163000001</v>
      </c>
      <c r="D83" s="133">
        <v>28.866754660000002</v>
      </c>
      <c r="E83" s="133">
        <v>447.15194696999998</v>
      </c>
      <c r="F83" s="133">
        <v>0</v>
      </c>
      <c r="G83" s="133">
        <v>0</v>
      </c>
      <c r="H83" s="133">
        <v>0</v>
      </c>
      <c r="I83" s="133">
        <v>24072.77025555</v>
      </c>
      <c r="J83" s="133">
        <v>3822.07652323</v>
      </c>
      <c r="K83" s="133">
        <v>20250.69373232</v>
      </c>
      <c r="L83" s="133">
        <v>9927.4189970200005</v>
      </c>
      <c r="M83" s="133">
        <v>9758.1316296599998</v>
      </c>
      <c r="N83" s="133">
        <v>169.28736735999999</v>
      </c>
      <c r="O83" s="133">
        <v>0</v>
      </c>
      <c r="P83" s="133">
        <v>6.2138374199999999</v>
      </c>
      <c r="Q83" s="133"/>
      <c r="R83" s="133"/>
      <c r="S83" s="133"/>
    </row>
    <row r="84" spans="1:19" hidden="1" outlineLevel="1">
      <c r="A84" s="16">
        <v>42767</v>
      </c>
      <c r="B84" s="133">
        <v>34492.412914779998</v>
      </c>
      <c r="C84" s="133">
        <v>484.87341853999999</v>
      </c>
      <c r="D84" s="133">
        <v>28.83154682</v>
      </c>
      <c r="E84" s="133">
        <v>456.04187172000002</v>
      </c>
      <c r="F84" s="133">
        <v>1.4242037599999999</v>
      </c>
      <c r="G84" s="133">
        <v>1.4242037599999999</v>
      </c>
      <c r="H84" s="133">
        <v>0</v>
      </c>
      <c r="I84" s="133">
        <v>23941.420077300001</v>
      </c>
      <c r="J84" s="133">
        <v>3774.0105516499998</v>
      </c>
      <c r="K84" s="133">
        <v>20167.40952565</v>
      </c>
      <c r="L84" s="133">
        <v>10064.69521518</v>
      </c>
      <c r="M84" s="133">
        <v>9897.1399761299999</v>
      </c>
      <c r="N84" s="133">
        <v>167.55523905000001</v>
      </c>
      <c r="O84" s="133">
        <v>0</v>
      </c>
      <c r="P84" s="133">
        <v>6.1680306600000003</v>
      </c>
      <c r="Q84" s="133"/>
      <c r="R84" s="133"/>
      <c r="S84" s="133"/>
    </row>
    <row r="85" spans="1:19" hidden="1" outlineLevel="1">
      <c r="A85" s="16">
        <v>42795</v>
      </c>
      <c r="B85" s="133">
        <v>35302.219093090003</v>
      </c>
      <c r="C85" s="133">
        <v>414.73808255</v>
      </c>
      <c r="D85" s="133">
        <v>29.29946369</v>
      </c>
      <c r="E85" s="133">
        <v>385.43861886000002</v>
      </c>
      <c r="F85" s="133">
        <v>1.2514440600000001</v>
      </c>
      <c r="G85" s="133">
        <v>1.2514440600000001</v>
      </c>
      <c r="H85" s="133">
        <v>0</v>
      </c>
      <c r="I85" s="133">
        <v>24853.0442912</v>
      </c>
      <c r="J85" s="133">
        <v>3751.0712462800002</v>
      </c>
      <c r="K85" s="133">
        <v>21101.97304492</v>
      </c>
      <c r="L85" s="133">
        <v>10033.18527528</v>
      </c>
      <c r="M85" s="133">
        <v>9883.8878307899995</v>
      </c>
      <c r="N85" s="133">
        <v>149.29744449</v>
      </c>
      <c r="O85" s="133">
        <v>0</v>
      </c>
      <c r="P85" s="133">
        <v>6.1211950899999996</v>
      </c>
      <c r="Q85" s="133"/>
      <c r="R85" s="133"/>
      <c r="S85" s="133"/>
    </row>
    <row r="86" spans="1:19" hidden="1" outlineLevel="1">
      <c r="A86" s="16">
        <v>42826</v>
      </c>
      <c r="B86" s="133">
        <v>35079.797392150002</v>
      </c>
      <c r="C86" s="133">
        <v>414.96047503</v>
      </c>
      <c r="D86" s="133">
        <v>29.26768298</v>
      </c>
      <c r="E86" s="133">
        <v>385.69279204999998</v>
      </c>
      <c r="F86" s="133">
        <v>0.4017696</v>
      </c>
      <c r="G86" s="133">
        <v>0.4017696</v>
      </c>
      <c r="H86" s="133">
        <v>0</v>
      </c>
      <c r="I86" s="133">
        <v>24713.53133804</v>
      </c>
      <c r="J86" s="133">
        <v>3734.90586067</v>
      </c>
      <c r="K86" s="133">
        <v>20978.625477369998</v>
      </c>
      <c r="L86" s="133">
        <v>9950.9038094799998</v>
      </c>
      <c r="M86" s="133">
        <v>9802.6863594299994</v>
      </c>
      <c r="N86" s="133">
        <v>148.21745005</v>
      </c>
      <c r="O86" s="133">
        <v>0</v>
      </c>
      <c r="P86" s="133">
        <v>6.2406790699999997</v>
      </c>
      <c r="Q86" s="133"/>
      <c r="R86" s="133"/>
      <c r="S86" s="133"/>
    </row>
    <row r="87" spans="1:19" hidden="1" outlineLevel="1">
      <c r="A87" s="16">
        <v>42856</v>
      </c>
      <c r="B87" s="133">
        <v>35393.854428530001</v>
      </c>
      <c r="C87" s="133">
        <v>415.13991924999999</v>
      </c>
      <c r="D87" s="133">
        <v>29.269972979999999</v>
      </c>
      <c r="E87" s="133">
        <v>385.86994627000001</v>
      </c>
      <c r="F87" s="133">
        <v>3.1126915199999998</v>
      </c>
      <c r="G87" s="133">
        <v>3.1126915199999998</v>
      </c>
      <c r="H87" s="133">
        <v>0</v>
      </c>
      <c r="I87" s="133">
        <v>24933.862623780002</v>
      </c>
      <c r="J87" s="133">
        <v>3678.7851387000001</v>
      </c>
      <c r="K87" s="133">
        <v>21255.077485080001</v>
      </c>
      <c r="L87" s="133">
        <v>10041.73919398</v>
      </c>
      <c r="M87" s="133">
        <v>9891.6876509699996</v>
      </c>
      <c r="N87" s="133">
        <v>150.05154300999999</v>
      </c>
      <c r="O87" s="133">
        <v>0</v>
      </c>
      <c r="P87" s="133">
        <v>6.1850100000000001</v>
      </c>
      <c r="Q87" s="133"/>
      <c r="R87" s="133"/>
      <c r="S87" s="133"/>
    </row>
    <row r="88" spans="1:19" hidden="1" outlineLevel="1">
      <c r="A88" s="16">
        <v>42887</v>
      </c>
      <c r="B88" s="133">
        <v>34653.30799447</v>
      </c>
      <c r="C88" s="133">
        <v>416.28756390000001</v>
      </c>
      <c r="D88" s="133">
        <v>29.503980169999998</v>
      </c>
      <c r="E88" s="133">
        <v>386.78358372999998</v>
      </c>
      <c r="F88" s="133">
        <v>2.6721121999999999</v>
      </c>
      <c r="G88" s="133">
        <v>2.6721121999999999</v>
      </c>
      <c r="H88" s="133">
        <v>0</v>
      </c>
      <c r="I88" s="133">
        <v>24368.501624659999</v>
      </c>
      <c r="J88" s="133">
        <v>3589.1943140600001</v>
      </c>
      <c r="K88" s="133">
        <v>20779.307310600001</v>
      </c>
      <c r="L88" s="133">
        <v>9865.8466937100002</v>
      </c>
      <c r="M88" s="133">
        <v>9862.0212947799992</v>
      </c>
      <c r="N88" s="133">
        <v>3.82539893</v>
      </c>
      <c r="O88" s="133">
        <v>0</v>
      </c>
      <c r="P88" s="133">
        <v>5.95034068</v>
      </c>
      <c r="Q88" s="133"/>
      <c r="R88" s="133"/>
      <c r="S88" s="133"/>
    </row>
    <row r="89" spans="1:19" hidden="1" outlineLevel="1">
      <c r="A89" s="16">
        <v>42917</v>
      </c>
      <c r="B89" s="133">
        <v>33668.726779199998</v>
      </c>
      <c r="C89" s="133">
        <v>266.37597432000001</v>
      </c>
      <c r="D89" s="133">
        <v>32.280443269999999</v>
      </c>
      <c r="E89" s="133">
        <v>234.09553105000001</v>
      </c>
      <c r="F89" s="133">
        <v>2.56006256</v>
      </c>
      <c r="G89" s="133">
        <v>2.56006256</v>
      </c>
      <c r="H89" s="133">
        <v>0</v>
      </c>
      <c r="I89" s="133">
        <v>23498.758369169998</v>
      </c>
      <c r="J89" s="133">
        <v>3507.97017349</v>
      </c>
      <c r="K89" s="133">
        <v>19990.788195680001</v>
      </c>
      <c r="L89" s="133">
        <v>9901.0323731499993</v>
      </c>
      <c r="M89" s="133">
        <v>9897.88912213</v>
      </c>
      <c r="N89" s="133">
        <v>3.1432510200000001</v>
      </c>
      <c r="O89" s="133">
        <v>0</v>
      </c>
      <c r="P89" s="133">
        <v>5.9148126300000001</v>
      </c>
      <c r="Q89" s="133"/>
      <c r="R89" s="133"/>
      <c r="S89" s="133"/>
    </row>
    <row r="90" spans="1:19" hidden="1" outlineLevel="1">
      <c r="A90" s="16">
        <v>42948</v>
      </c>
      <c r="B90" s="133">
        <v>34102.733268049997</v>
      </c>
      <c r="C90" s="133">
        <v>270.80271536999999</v>
      </c>
      <c r="D90" s="133">
        <v>37.529788920000001</v>
      </c>
      <c r="E90" s="133">
        <v>233.27292645</v>
      </c>
      <c r="F90" s="133">
        <v>3.0455816000000002</v>
      </c>
      <c r="G90" s="133">
        <v>3.0455324099999999</v>
      </c>
      <c r="H90" s="133">
        <v>4.9190000000000002E-5</v>
      </c>
      <c r="I90" s="133">
        <v>23854.827552219998</v>
      </c>
      <c r="J90" s="133">
        <v>3463.8274847500002</v>
      </c>
      <c r="K90" s="133">
        <v>20391.000067469999</v>
      </c>
      <c r="L90" s="133">
        <v>9974.0574188600003</v>
      </c>
      <c r="M90" s="133">
        <v>9971.9062026699994</v>
      </c>
      <c r="N90" s="133">
        <v>2.15121619</v>
      </c>
      <c r="O90" s="133">
        <v>0</v>
      </c>
      <c r="P90" s="133">
        <v>5.8516962699999997</v>
      </c>
      <c r="Q90" s="133"/>
      <c r="R90" s="133"/>
      <c r="S90" s="133"/>
    </row>
    <row r="91" spans="1:19" hidden="1" outlineLevel="1">
      <c r="A91" s="16">
        <v>42979</v>
      </c>
      <c r="B91" s="133">
        <v>34748.227707830003</v>
      </c>
      <c r="C91" s="133">
        <v>271.53071812000002</v>
      </c>
      <c r="D91" s="133">
        <v>82.479970949999995</v>
      </c>
      <c r="E91" s="133">
        <v>189.05074716999999</v>
      </c>
      <c r="F91" s="133">
        <v>3.0574478100000002</v>
      </c>
      <c r="G91" s="133">
        <v>3.0573993100000001</v>
      </c>
      <c r="H91" s="133">
        <v>4.85E-5</v>
      </c>
      <c r="I91" s="133">
        <v>24697.46080493</v>
      </c>
      <c r="J91" s="133">
        <v>3595.3082670499998</v>
      </c>
      <c r="K91" s="133">
        <v>21102.15253788</v>
      </c>
      <c r="L91" s="133">
        <v>9776.1787369699996</v>
      </c>
      <c r="M91" s="133">
        <v>9773.9980402000001</v>
      </c>
      <c r="N91" s="133">
        <v>2.18069677</v>
      </c>
      <c r="O91" s="133">
        <v>0</v>
      </c>
      <c r="P91" s="133">
        <v>6.0584248399999998</v>
      </c>
      <c r="Q91" s="133"/>
      <c r="R91" s="133"/>
      <c r="S91" s="133"/>
    </row>
    <row r="92" spans="1:19" hidden="1" outlineLevel="1">
      <c r="A92" s="16">
        <v>43009</v>
      </c>
      <c r="B92" s="133">
        <v>35353.662265530002</v>
      </c>
      <c r="C92" s="133">
        <v>279.81689895</v>
      </c>
      <c r="D92" s="133">
        <v>90.098252450000004</v>
      </c>
      <c r="E92" s="133">
        <v>189.71864650000001</v>
      </c>
      <c r="F92" s="133">
        <v>3.0000314399999999</v>
      </c>
      <c r="G92" s="133">
        <v>2.9999829400000002</v>
      </c>
      <c r="H92" s="133">
        <v>4.85E-5</v>
      </c>
      <c r="I92" s="133">
        <v>25186.17019832</v>
      </c>
      <c r="J92" s="133">
        <v>3644.8660201799999</v>
      </c>
      <c r="K92" s="133">
        <v>21541.304178139999</v>
      </c>
      <c r="L92" s="133">
        <v>9884.6751368200003</v>
      </c>
      <c r="M92" s="133">
        <v>9882.8313066800001</v>
      </c>
      <c r="N92" s="133">
        <v>1.8438301399999999</v>
      </c>
      <c r="O92" s="133">
        <v>0</v>
      </c>
      <c r="P92" s="133">
        <v>6.1267620200000001</v>
      </c>
      <c r="Q92" s="133"/>
      <c r="R92" s="133"/>
      <c r="S92" s="133"/>
    </row>
    <row r="93" spans="1:19" hidden="1" outlineLevel="1">
      <c r="A93" s="16">
        <v>43040</v>
      </c>
      <c r="B93" s="133">
        <v>35858.159258239997</v>
      </c>
      <c r="C93" s="133">
        <v>320.97111610000002</v>
      </c>
      <c r="D93" s="133">
        <v>90.083161849999996</v>
      </c>
      <c r="E93" s="133">
        <v>230.88795425000001</v>
      </c>
      <c r="F93" s="133">
        <v>2.9109927899999999</v>
      </c>
      <c r="G93" s="133">
        <v>2.91090428</v>
      </c>
      <c r="H93" s="133">
        <v>8.8510000000000005E-5</v>
      </c>
      <c r="I93" s="133">
        <v>25746.97121222</v>
      </c>
      <c r="J93" s="133">
        <v>3645.6511322299998</v>
      </c>
      <c r="K93" s="133">
        <v>22101.320079990001</v>
      </c>
      <c r="L93" s="133">
        <v>9787.3059371300005</v>
      </c>
      <c r="M93" s="133">
        <v>9785.9007979599992</v>
      </c>
      <c r="N93" s="133">
        <v>1.40513917</v>
      </c>
      <c r="O93" s="133">
        <v>0</v>
      </c>
      <c r="P93" s="133">
        <v>6.1842793699999996</v>
      </c>
      <c r="Q93" s="133"/>
      <c r="R93" s="133"/>
      <c r="S93" s="133"/>
    </row>
    <row r="94" spans="1:19" hidden="1" outlineLevel="1">
      <c r="A94" s="16">
        <v>43070</v>
      </c>
      <c r="B94" s="133">
        <v>37297.584153420001</v>
      </c>
      <c r="C94" s="133">
        <v>371.52508682000001</v>
      </c>
      <c r="D94" s="133">
        <v>89.927025499999999</v>
      </c>
      <c r="E94" s="133">
        <v>281.59806132</v>
      </c>
      <c r="F94" s="133">
        <v>1.52236375</v>
      </c>
      <c r="G94" s="133">
        <v>1.5223152499999999</v>
      </c>
      <c r="H94" s="133">
        <v>4.85E-5</v>
      </c>
      <c r="I94" s="133">
        <v>26622.754165030001</v>
      </c>
      <c r="J94" s="133">
        <v>3804.1085063099999</v>
      </c>
      <c r="K94" s="133">
        <v>22818.645658720001</v>
      </c>
      <c r="L94" s="133">
        <v>10301.78253782</v>
      </c>
      <c r="M94" s="133">
        <v>10300.95174507</v>
      </c>
      <c r="N94" s="133">
        <v>0.83079274999999997</v>
      </c>
      <c r="O94" s="133">
        <v>0</v>
      </c>
      <c r="P94" s="133">
        <v>28.810900350000001</v>
      </c>
      <c r="Q94" s="133"/>
      <c r="R94" s="133"/>
      <c r="S94" s="133"/>
    </row>
    <row r="95" spans="1:19" hidden="1" outlineLevel="1">
      <c r="A95" s="16">
        <v>43101</v>
      </c>
      <c r="B95" s="133">
        <v>38735.570544959999</v>
      </c>
      <c r="C95" s="133">
        <v>359.20557387999997</v>
      </c>
      <c r="D95" s="133">
        <v>89.582278740000007</v>
      </c>
      <c r="E95" s="133">
        <v>269.62329513999998</v>
      </c>
      <c r="F95" s="133">
        <v>3.3106800299999999</v>
      </c>
      <c r="G95" s="133">
        <v>3.3106315300000002</v>
      </c>
      <c r="H95" s="133">
        <v>4.85E-5</v>
      </c>
      <c r="I95" s="133">
        <v>27513.589986849998</v>
      </c>
      <c r="J95" s="133">
        <v>3842.52436399</v>
      </c>
      <c r="K95" s="133">
        <v>23671.065622859998</v>
      </c>
      <c r="L95" s="133">
        <v>10859.464304200001</v>
      </c>
      <c r="M95" s="133">
        <v>10858.39209406</v>
      </c>
      <c r="N95" s="133">
        <v>1.0722101399999999</v>
      </c>
      <c r="O95" s="133">
        <v>0</v>
      </c>
      <c r="P95" s="133">
        <v>26.361079660000001</v>
      </c>
      <c r="Q95" s="133"/>
      <c r="R95" s="133"/>
      <c r="S95" s="133"/>
    </row>
    <row r="96" spans="1:19" hidden="1" outlineLevel="1">
      <c r="A96" s="16">
        <v>43132</v>
      </c>
      <c r="B96" s="133">
        <v>37735.051302259999</v>
      </c>
      <c r="C96" s="133">
        <v>361.20148531000001</v>
      </c>
      <c r="D96" s="133">
        <v>89.564382499999994</v>
      </c>
      <c r="E96" s="133">
        <v>271.63710280999999</v>
      </c>
      <c r="F96" s="133">
        <v>3.3972686200000002</v>
      </c>
      <c r="G96" s="133">
        <v>3.3971801099999999</v>
      </c>
      <c r="H96" s="133">
        <v>8.8510000000000005E-5</v>
      </c>
      <c r="I96" s="133">
        <v>26711.263055989999</v>
      </c>
      <c r="J96" s="133">
        <v>3696.7405047900002</v>
      </c>
      <c r="K96" s="133">
        <v>23014.5225512</v>
      </c>
      <c r="L96" s="133">
        <v>10659.18949234</v>
      </c>
      <c r="M96" s="133">
        <v>10658.30547082</v>
      </c>
      <c r="N96" s="133">
        <v>0.88402152000000001</v>
      </c>
      <c r="O96" s="133">
        <v>0</v>
      </c>
      <c r="P96" s="133">
        <v>25.38946352</v>
      </c>
      <c r="Q96" s="133"/>
      <c r="R96" s="133"/>
      <c r="S96" s="133"/>
    </row>
    <row r="97" spans="1:19" hidden="1" outlineLevel="1">
      <c r="A97" s="16">
        <v>43160</v>
      </c>
      <c r="B97" s="133">
        <v>38065.346283660001</v>
      </c>
      <c r="C97" s="133">
        <v>372.13489213000003</v>
      </c>
      <c r="D97" s="133">
        <v>86.825351990000001</v>
      </c>
      <c r="E97" s="133">
        <v>285.30954014000002</v>
      </c>
      <c r="F97" s="133">
        <v>2.7135166399999999</v>
      </c>
      <c r="G97" s="133">
        <v>2.7135166399999999</v>
      </c>
      <c r="H97" s="133">
        <v>0</v>
      </c>
      <c r="I97" s="133">
        <v>26998.61750706</v>
      </c>
      <c r="J97" s="133">
        <v>3650.87683087</v>
      </c>
      <c r="K97" s="133">
        <v>23347.740676189998</v>
      </c>
      <c r="L97" s="133">
        <v>10691.880367829999</v>
      </c>
      <c r="M97" s="133">
        <v>10691.057633169999</v>
      </c>
      <c r="N97" s="133">
        <v>0.82273465999999995</v>
      </c>
      <c r="O97" s="133">
        <v>0</v>
      </c>
      <c r="P97" s="133">
        <v>21.905599169999999</v>
      </c>
      <c r="Q97" s="133"/>
      <c r="R97" s="133"/>
      <c r="S97" s="133"/>
    </row>
    <row r="98" spans="1:19" hidden="1" outlineLevel="1">
      <c r="A98" s="16">
        <v>43191</v>
      </c>
      <c r="B98" s="133">
        <v>38260.459784270002</v>
      </c>
      <c r="C98" s="133">
        <v>373.95115269000001</v>
      </c>
      <c r="D98" s="133">
        <v>86.85495693</v>
      </c>
      <c r="E98" s="133">
        <v>287.09619576</v>
      </c>
      <c r="F98" s="133">
        <v>3.1280726900000002</v>
      </c>
      <c r="G98" s="133">
        <v>3.1280726900000002</v>
      </c>
      <c r="H98" s="133">
        <v>0</v>
      </c>
      <c r="I98" s="133">
        <v>27245.209882480001</v>
      </c>
      <c r="J98" s="133">
        <v>3557.0706527299999</v>
      </c>
      <c r="K98" s="133">
        <v>23688.139229749999</v>
      </c>
      <c r="L98" s="133">
        <v>10638.17067641</v>
      </c>
      <c r="M98" s="133">
        <v>10634.261726729999</v>
      </c>
      <c r="N98" s="133">
        <v>3.9089496800000001</v>
      </c>
      <c r="O98" s="133">
        <v>0</v>
      </c>
      <c r="P98" s="133">
        <v>21.447667859999999</v>
      </c>
      <c r="Q98" s="133"/>
      <c r="R98" s="133"/>
      <c r="S98" s="133"/>
    </row>
    <row r="99" spans="1:19" hidden="1" outlineLevel="1">
      <c r="A99" s="16">
        <v>43221</v>
      </c>
      <c r="B99" s="133">
        <v>38946.965455930003</v>
      </c>
      <c r="C99" s="133">
        <v>225.66764289</v>
      </c>
      <c r="D99" s="133">
        <v>86.930966400000003</v>
      </c>
      <c r="E99" s="133">
        <v>138.73667649000001</v>
      </c>
      <c r="F99" s="133">
        <v>2.4426023300000002</v>
      </c>
      <c r="G99" s="133">
        <v>2.4426023300000002</v>
      </c>
      <c r="H99" s="133">
        <v>0</v>
      </c>
      <c r="I99" s="133">
        <v>27956.02220539</v>
      </c>
      <c r="J99" s="133">
        <v>3539.76041846</v>
      </c>
      <c r="K99" s="133">
        <v>24416.261786930001</v>
      </c>
      <c r="L99" s="133">
        <v>10762.833005320001</v>
      </c>
      <c r="M99" s="133">
        <v>10756.36501555</v>
      </c>
      <c r="N99" s="133">
        <v>6.46798977</v>
      </c>
      <c r="O99" s="133">
        <v>0</v>
      </c>
      <c r="P99" s="133">
        <v>21.3749681</v>
      </c>
      <c r="Q99" s="133"/>
      <c r="R99" s="133"/>
      <c r="S99" s="133"/>
    </row>
    <row r="100" spans="1:19" hidden="1" outlineLevel="1">
      <c r="A100" s="16">
        <v>43252</v>
      </c>
      <c r="B100" s="133">
        <v>39754.575858960001</v>
      </c>
      <c r="C100" s="133">
        <v>226.48846616</v>
      </c>
      <c r="D100" s="133">
        <v>87.016897229999998</v>
      </c>
      <c r="E100" s="133">
        <v>139.47156892999999</v>
      </c>
      <c r="F100" s="133">
        <v>2.5793864200000001</v>
      </c>
      <c r="G100" s="133">
        <v>2.5793864200000001</v>
      </c>
      <c r="H100" s="133">
        <v>0</v>
      </c>
      <c r="I100" s="133">
        <v>28770.847194559999</v>
      </c>
      <c r="J100" s="133">
        <v>3503.1723573700001</v>
      </c>
      <c r="K100" s="133">
        <v>25267.674837189999</v>
      </c>
      <c r="L100" s="133">
        <v>10754.66081182</v>
      </c>
      <c r="M100" s="133">
        <v>10747.95942535</v>
      </c>
      <c r="N100" s="133">
        <v>6.7013864700000001</v>
      </c>
      <c r="O100" s="133">
        <v>0</v>
      </c>
      <c r="P100" s="133">
        <v>21.41374618</v>
      </c>
      <c r="Q100" s="133"/>
      <c r="R100" s="133"/>
      <c r="S100" s="133"/>
    </row>
    <row r="101" spans="1:19" hidden="1" outlineLevel="1">
      <c r="A101" s="16">
        <v>43282</v>
      </c>
      <c r="B101" s="133">
        <v>40237.563737659999</v>
      </c>
      <c r="C101" s="133">
        <v>177.57085755</v>
      </c>
      <c r="D101" s="133">
        <v>86.763661249999998</v>
      </c>
      <c r="E101" s="133">
        <v>90.807196300000001</v>
      </c>
      <c r="F101" s="133">
        <v>2.1476534900000002</v>
      </c>
      <c r="G101" s="133">
        <v>2.1476534900000002</v>
      </c>
      <c r="H101" s="133">
        <v>0</v>
      </c>
      <c r="I101" s="133">
        <v>29145.31437625</v>
      </c>
      <c r="J101" s="133">
        <v>3576.3200952000002</v>
      </c>
      <c r="K101" s="133">
        <v>25568.99428105</v>
      </c>
      <c r="L101" s="133">
        <v>10912.53085037</v>
      </c>
      <c r="M101" s="133">
        <v>10907.935789700001</v>
      </c>
      <c r="N101" s="133">
        <v>4.5950606699999996</v>
      </c>
      <c r="O101" s="133">
        <v>0</v>
      </c>
      <c r="P101" s="133">
        <v>21.87431398</v>
      </c>
      <c r="Q101" s="133"/>
      <c r="R101" s="133"/>
      <c r="S101" s="133"/>
    </row>
    <row r="102" spans="1:19" hidden="1" outlineLevel="1">
      <c r="A102" s="16">
        <v>43313</v>
      </c>
      <c r="B102" s="133">
        <v>42636.25991275</v>
      </c>
      <c r="C102" s="133">
        <v>175.20928566000001</v>
      </c>
      <c r="D102" s="133">
        <v>83.779289070000004</v>
      </c>
      <c r="E102" s="133">
        <v>91.429996590000002</v>
      </c>
      <c r="F102" s="133">
        <v>2.2393284900000001</v>
      </c>
      <c r="G102" s="133">
        <v>2.2393284900000001</v>
      </c>
      <c r="H102" s="133">
        <v>0</v>
      </c>
      <c r="I102" s="133">
        <v>30893.022391679999</v>
      </c>
      <c r="J102" s="133">
        <v>3768.3460636</v>
      </c>
      <c r="K102" s="133">
        <v>27124.676328080001</v>
      </c>
      <c r="L102" s="133">
        <v>11565.788906919999</v>
      </c>
      <c r="M102" s="133">
        <v>11561.67816234</v>
      </c>
      <c r="N102" s="133">
        <v>4.1107445800000004</v>
      </c>
      <c r="O102" s="133">
        <v>0</v>
      </c>
      <c r="P102" s="133">
        <v>23.896054509999999</v>
      </c>
      <c r="Q102" s="133"/>
      <c r="R102" s="133"/>
      <c r="S102" s="133"/>
    </row>
    <row r="103" spans="1:19" hidden="1" outlineLevel="1">
      <c r="A103" s="16">
        <v>43344</v>
      </c>
      <c r="B103" s="133">
        <v>43268.96182669</v>
      </c>
      <c r="C103" s="133">
        <v>175.44924374999999</v>
      </c>
      <c r="D103" s="133">
        <v>83.865947250000005</v>
      </c>
      <c r="E103" s="133">
        <v>91.583296500000003</v>
      </c>
      <c r="F103" s="133">
        <v>1.41586934</v>
      </c>
      <c r="G103" s="133">
        <v>1.41586934</v>
      </c>
      <c r="H103" s="133">
        <v>0</v>
      </c>
      <c r="I103" s="133">
        <v>31508.718859730001</v>
      </c>
      <c r="J103" s="133">
        <v>3810.3940666799999</v>
      </c>
      <c r="K103" s="133">
        <v>27698.32479305</v>
      </c>
      <c r="L103" s="133">
        <v>11583.377853870001</v>
      </c>
      <c r="M103" s="133">
        <v>11580.691817630001</v>
      </c>
      <c r="N103" s="133">
        <v>2.68603624</v>
      </c>
      <c r="O103" s="133">
        <v>0</v>
      </c>
      <c r="P103" s="133">
        <v>23.892439289999999</v>
      </c>
      <c r="Q103" s="133"/>
      <c r="R103" s="133"/>
      <c r="S103" s="133"/>
    </row>
    <row r="104" spans="1:19" hidden="1" outlineLevel="1">
      <c r="A104" s="16">
        <v>43374</v>
      </c>
      <c r="B104" s="133">
        <v>43300.141240650002</v>
      </c>
      <c r="C104" s="133">
        <v>170.49995229000001</v>
      </c>
      <c r="D104" s="133">
        <v>76.081278119999993</v>
      </c>
      <c r="E104" s="133">
        <v>94.418674170000003</v>
      </c>
      <c r="F104" s="133">
        <v>2.3041882</v>
      </c>
      <c r="G104" s="133">
        <v>2.3041882</v>
      </c>
      <c r="H104" s="133">
        <v>0</v>
      </c>
      <c r="I104" s="133">
        <v>31516.028517679999</v>
      </c>
      <c r="J104" s="133">
        <v>3787.8778631099999</v>
      </c>
      <c r="K104" s="133">
        <v>27728.150654569999</v>
      </c>
      <c r="L104" s="133">
        <v>11611.30858248</v>
      </c>
      <c r="M104" s="133">
        <v>11608.7340613</v>
      </c>
      <c r="N104" s="133">
        <v>2.5745211800000001</v>
      </c>
      <c r="O104" s="133">
        <v>0</v>
      </c>
      <c r="P104" s="133">
        <v>23.772315710000001</v>
      </c>
      <c r="Q104" s="133"/>
      <c r="R104" s="133"/>
      <c r="S104" s="133"/>
    </row>
    <row r="105" spans="1:19" hidden="1" outlineLevel="1">
      <c r="A105" s="16">
        <v>43405</v>
      </c>
      <c r="B105" s="133">
        <v>42411.448009339998</v>
      </c>
      <c r="C105" s="133">
        <v>166.44504534999999</v>
      </c>
      <c r="D105" s="133">
        <v>76.091220419999999</v>
      </c>
      <c r="E105" s="133">
        <v>90.353824930000002</v>
      </c>
      <c r="F105" s="133">
        <v>2.83029953</v>
      </c>
      <c r="G105" s="133">
        <v>2.83029953</v>
      </c>
      <c r="H105" s="133">
        <v>0</v>
      </c>
      <c r="I105" s="133">
        <v>30414.06790636</v>
      </c>
      <c r="J105" s="133">
        <v>2179.4387237400001</v>
      </c>
      <c r="K105" s="133">
        <v>28234.629182619999</v>
      </c>
      <c r="L105" s="133">
        <v>11828.1047581</v>
      </c>
      <c r="M105" s="133">
        <v>11823.944113179999</v>
      </c>
      <c r="N105" s="133">
        <v>4.1606449200000002</v>
      </c>
      <c r="O105" s="133">
        <v>0</v>
      </c>
      <c r="P105" s="133">
        <v>23.776457069999999</v>
      </c>
      <c r="Q105" s="133"/>
      <c r="R105" s="133"/>
      <c r="S105" s="133"/>
    </row>
    <row r="106" spans="1:19" hidden="1" outlineLevel="1">
      <c r="A106" s="16">
        <v>43435</v>
      </c>
      <c r="B106" s="133">
        <v>41820.804323700002</v>
      </c>
      <c r="C106" s="133">
        <v>204.58496692</v>
      </c>
      <c r="D106" s="133">
        <v>76.26595356</v>
      </c>
      <c r="E106" s="133">
        <v>128.31901336000001</v>
      </c>
      <c r="F106" s="133">
        <v>4.85E-5</v>
      </c>
      <c r="G106" s="133">
        <v>4.85E-5</v>
      </c>
      <c r="H106" s="133">
        <v>0</v>
      </c>
      <c r="I106" s="133">
        <v>30178.23777372</v>
      </c>
      <c r="J106" s="133">
        <v>2068.7266973999999</v>
      </c>
      <c r="K106" s="133">
        <v>28109.511076319999</v>
      </c>
      <c r="L106" s="133">
        <v>11437.98153456</v>
      </c>
      <c r="M106" s="133">
        <v>11436.019506819999</v>
      </c>
      <c r="N106" s="133">
        <v>1.9620277399999999</v>
      </c>
      <c r="O106" s="133">
        <v>0</v>
      </c>
      <c r="P106" s="133">
        <v>23.20302654</v>
      </c>
      <c r="Q106" s="133"/>
      <c r="R106" s="133"/>
      <c r="S106" s="133"/>
    </row>
    <row r="107" spans="1:19" hidden="1" outlineLevel="1">
      <c r="A107" s="16">
        <v>43466</v>
      </c>
      <c r="B107" s="133">
        <v>41289.380976979999</v>
      </c>
      <c r="C107" s="133">
        <v>168.60419766999999</v>
      </c>
      <c r="D107" s="133">
        <v>76.39514303</v>
      </c>
      <c r="E107" s="133">
        <v>92.209054640000005</v>
      </c>
      <c r="F107" s="133">
        <v>2.1526440199999999</v>
      </c>
      <c r="G107" s="133">
        <v>2.1525955200000002</v>
      </c>
      <c r="H107" s="133">
        <v>4.85E-5</v>
      </c>
      <c r="I107" s="133">
        <v>29538.054754090001</v>
      </c>
      <c r="J107" s="133">
        <v>2059.0080561700001</v>
      </c>
      <c r="K107" s="133">
        <v>27479.046697919999</v>
      </c>
      <c r="L107" s="133">
        <v>11580.569381200001</v>
      </c>
      <c r="M107" s="133">
        <v>11578.806813839999</v>
      </c>
      <c r="N107" s="133">
        <v>1.76256736</v>
      </c>
      <c r="O107" s="133">
        <v>0</v>
      </c>
      <c r="P107" s="133">
        <v>23.233545670000002</v>
      </c>
      <c r="Q107" s="133"/>
      <c r="R107" s="133"/>
      <c r="S107" s="133"/>
    </row>
    <row r="108" spans="1:19" hidden="1" outlineLevel="1">
      <c r="A108" s="16">
        <v>43497</v>
      </c>
      <c r="B108" s="133">
        <v>41154.855669850003</v>
      </c>
      <c r="C108" s="133">
        <v>155.74277040000001</v>
      </c>
      <c r="D108" s="133">
        <v>77.72902526</v>
      </c>
      <c r="E108" s="133">
        <v>78.013745139999997</v>
      </c>
      <c r="F108" s="133">
        <v>3.5696469199999998</v>
      </c>
      <c r="G108" s="133">
        <v>3.5695984200000002</v>
      </c>
      <c r="H108" s="133">
        <v>4.85E-5</v>
      </c>
      <c r="I108" s="133">
        <v>29450.268227929999</v>
      </c>
      <c r="J108" s="133">
        <v>1993.9053149700001</v>
      </c>
      <c r="K108" s="133">
        <v>27456.362912960001</v>
      </c>
      <c r="L108" s="133">
        <v>11545.2750246</v>
      </c>
      <c r="M108" s="133">
        <v>11543.5545969</v>
      </c>
      <c r="N108" s="133">
        <v>1.7204276999999999</v>
      </c>
      <c r="O108" s="133">
        <v>0</v>
      </c>
      <c r="P108" s="133">
        <v>22.60257734</v>
      </c>
      <c r="Q108" s="133"/>
      <c r="R108" s="133"/>
      <c r="S108" s="133"/>
    </row>
    <row r="109" spans="1:19" hidden="1" outlineLevel="1">
      <c r="A109" s="16">
        <v>43525</v>
      </c>
      <c r="B109" s="133">
        <v>41668.58133198</v>
      </c>
      <c r="C109" s="133">
        <v>192.26059634000001</v>
      </c>
      <c r="D109" s="133">
        <v>78.127639770000002</v>
      </c>
      <c r="E109" s="133">
        <v>114.13295657</v>
      </c>
      <c r="F109" s="133">
        <v>0.83008872</v>
      </c>
      <c r="G109" s="133">
        <v>0.83004022</v>
      </c>
      <c r="H109" s="133">
        <v>4.85E-5</v>
      </c>
      <c r="I109" s="133">
        <v>29752.189584960001</v>
      </c>
      <c r="J109" s="133">
        <v>1998.09031781</v>
      </c>
      <c r="K109" s="133">
        <v>27754.099267149999</v>
      </c>
      <c r="L109" s="133">
        <v>11723.301061960001</v>
      </c>
      <c r="M109" s="133">
        <v>11722.183350470001</v>
      </c>
      <c r="N109" s="133">
        <v>1.11771149</v>
      </c>
      <c r="O109" s="133">
        <v>0</v>
      </c>
      <c r="P109" s="133">
        <v>22.783687459999999</v>
      </c>
      <c r="Q109" s="133"/>
      <c r="R109" s="133"/>
      <c r="S109" s="133"/>
    </row>
    <row r="110" spans="1:19" hidden="1" outlineLevel="1">
      <c r="A110" s="16">
        <v>43556</v>
      </c>
      <c r="B110" s="133">
        <v>41467.960463149997</v>
      </c>
      <c r="C110" s="133">
        <v>191.96258775000001</v>
      </c>
      <c r="D110" s="133">
        <v>77.74031368</v>
      </c>
      <c r="E110" s="133">
        <v>114.22227407</v>
      </c>
      <c r="F110" s="133">
        <v>1.4502835000000001</v>
      </c>
      <c r="G110" s="133">
        <v>1.4502349999999999</v>
      </c>
      <c r="H110" s="133">
        <v>4.85E-5</v>
      </c>
      <c r="I110" s="133">
        <v>29740.022830220001</v>
      </c>
      <c r="J110" s="133">
        <v>1944.6904241699999</v>
      </c>
      <c r="K110" s="133">
        <v>27795.332406050002</v>
      </c>
      <c r="L110" s="133">
        <v>11534.524761680001</v>
      </c>
      <c r="M110" s="133">
        <v>11528.70625806</v>
      </c>
      <c r="N110" s="133">
        <v>5.8185036200000004</v>
      </c>
      <c r="O110" s="133">
        <v>0</v>
      </c>
      <c r="P110" s="133">
        <v>22.270059060000001</v>
      </c>
      <c r="Q110" s="133"/>
      <c r="R110" s="133"/>
      <c r="S110" s="133"/>
    </row>
    <row r="111" spans="1:19" hidden="1" outlineLevel="1">
      <c r="A111" s="16">
        <v>43586</v>
      </c>
      <c r="B111" s="133">
        <v>41425.072943300001</v>
      </c>
      <c r="C111" s="133">
        <v>193.16405326</v>
      </c>
      <c r="D111" s="133">
        <v>78.054765369999998</v>
      </c>
      <c r="E111" s="133">
        <v>115.10928789</v>
      </c>
      <c r="F111" s="133">
        <v>0.24980949999999999</v>
      </c>
      <c r="G111" s="133">
        <v>0.24976100000000001</v>
      </c>
      <c r="H111" s="133">
        <v>4.85E-5</v>
      </c>
      <c r="I111" s="133">
        <v>29521.383647039998</v>
      </c>
      <c r="J111" s="133">
        <v>1956.15234728</v>
      </c>
      <c r="K111" s="133">
        <v>27565.231299759998</v>
      </c>
      <c r="L111" s="133">
        <v>11710.275433500001</v>
      </c>
      <c r="M111" s="133">
        <v>11698.795343489999</v>
      </c>
      <c r="N111" s="133">
        <v>11.48009001</v>
      </c>
      <c r="O111" s="133">
        <v>0</v>
      </c>
      <c r="P111" s="133">
        <v>22.437269700000002</v>
      </c>
      <c r="Q111" s="133"/>
      <c r="R111" s="133"/>
      <c r="S111" s="133"/>
    </row>
    <row r="112" spans="1:19" hidden="1" outlineLevel="1">
      <c r="A112" s="16">
        <v>43617</v>
      </c>
      <c r="B112" s="133">
        <v>39358.344786879999</v>
      </c>
      <c r="C112" s="133">
        <v>181.58173644999999</v>
      </c>
      <c r="D112" s="133">
        <v>78.235699519999997</v>
      </c>
      <c r="E112" s="133">
        <v>103.34603693</v>
      </c>
      <c r="F112" s="133">
        <v>5.7561130000000002E-2</v>
      </c>
      <c r="G112" s="133">
        <v>5.7512630000000002E-2</v>
      </c>
      <c r="H112" s="133">
        <v>4.85E-5</v>
      </c>
      <c r="I112" s="133">
        <v>28998.983190840001</v>
      </c>
      <c r="J112" s="133">
        <v>1934.6525003100001</v>
      </c>
      <c r="K112" s="133">
        <v>27064.330690530001</v>
      </c>
      <c r="L112" s="133">
        <v>10177.722298459999</v>
      </c>
      <c r="M112" s="133">
        <v>10165.65553039</v>
      </c>
      <c r="N112" s="133">
        <v>12.06676807</v>
      </c>
      <c r="O112" s="133">
        <v>0</v>
      </c>
      <c r="P112" s="133">
        <v>21.873880740000001</v>
      </c>
      <c r="Q112" s="133"/>
      <c r="R112" s="133"/>
      <c r="S112" s="133"/>
    </row>
    <row r="113" spans="1:19" hidden="1" outlineLevel="1">
      <c r="A113" s="16">
        <v>43647</v>
      </c>
      <c r="B113" s="133">
        <v>38832.521643209999</v>
      </c>
      <c r="C113" s="133">
        <v>169.1824163</v>
      </c>
      <c r="D113" s="133">
        <v>78.230510780000003</v>
      </c>
      <c r="E113" s="133">
        <v>90.951905519999997</v>
      </c>
      <c r="F113" s="133">
        <v>4.85E-5</v>
      </c>
      <c r="G113" s="133">
        <v>0</v>
      </c>
      <c r="H113" s="133">
        <v>4.85E-5</v>
      </c>
      <c r="I113" s="133">
        <v>28135.68644967</v>
      </c>
      <c r="J113" s="133">
        <v>1874.7486369200001</v>
      </c>
      <c r="K113" s="133">
        <v>26260.937812749999</v>
      </c>
      <c r="L113" s="133">
        <v>10527.65272874</v>
      </c>
      <c r="M113" s="133">
        <v>10515.907094439999</v>
      </c>
      <c r="N113" s="133">
        <v>11.745634300000001</v>
      </c>
      <c r="O113" s="133">
        <v>0</v>
      </c>
      <c r="P113" s="133">
        <v>22.353730250000002</v>
      </c>
      <c r="Q113" s="133"/>
      <c r="R113" s="133"/>
      <c r="S113" s="133"/>
    </row>
    <row r="114" spans="1:19" hidden="1" outlineLevel="1">
      <c r="A114" s="16">
        <v>43678</v>
      </c>
      <c r="B114" s="133">
        <v>39310.886082049998</v>
      </c>
      <c r="C114" s="133">
        <v>148.10133680000001</v>
      </c>
      <c r="D114" s="133">
        <v>77.597940719999997</v>
      </c>
      <c r="E114" s="133">
        <v>70.503396080000002</v>
      </c>
      <c r="F114" s="133">
        <v>0.25222197000000002</v>
      </c>
      <c r="G114" s="133">
        <v>0.25217347000000001</v>
      </c>
      <c r="H114" s="133">
        <v>4.85E-5</v>
      </c>
      <c r="I114" s="133">
        <v>28408.571399470002</v>
      </c>
      <c r="J114" s="133">
        <v>1895.41074383</v>
      </c>
      <c r="K114" s="133">
        <v>26513.16065564</v>
      </c>
      <c r="L114" s="133">
        <v>10753.961123810001</v>
      </c>
      <c r="M114" s="133">
        <v>10743.07288962</v>
      </c>
      <c r="N114" s="133">
        <v>10.88823419</v>
      </c>
      <c r="O114" s="133">
        <v>0</v>
      </c>
      <c r="P114" s="133">
        <v>22.456686850000001</v>
      </c>
      <c r="Q114" s="133"/>
      <c r="R114" s="133"/>
      <c r="S114" s="133"/>
    </row>
    <row r="115" spans="1:19" hidden="1" outlineLevel="1">
      <c r="A115" s="16">
        <v>43709</v>
      </c>
      <c r="B115" s="133">
        <v>39228.298244019999</v>
      </c>
      <c r="C115" s="133">
        <v>233.62224961000001</v>
      </c>
      <c r="D115" s="133">
        <v>75.713319459999994</v>
      </c>
      <c r="E115" s="133">
        <v>157.90893015</v>
      </c>
      <c r="F115" s="133">
        <v>1.06208189</v>
      </c>
      <c r="G115" s="133">
        <v>1.0620333900000001</v>
      </c>
      <c r="H115" s="133">
        <v>4.85E-5</v>
      </c>
      <c r="I115" s="133">
        <v>28199.823960049998</v>
      </c>
      <c r="J115" s="133">
        <v>1607.56509299</v>
      </c>
      <c r="K115" s="133">
        <v>26592.258867060002</v>
      </c>
      <c r="L115" s="133">
        <v>10793.789952470001</v>
      </c>
      <c r="M115" s="133">
        <v>10782.729766029999</v>
      </c>
      <c r="N115" s="133">
        <v>11.060186440000001</v>
      </c>
      <c r="O115" s="133">
        <v>0</v>
      </c>
      <c r="P115" s="133">
        <v>21.75842244</v>
      </c>
      <c r="Q115" s="133"/>
      <c r="R115" s="133"/>
      <c r="S115" s="133"/>
    </row>
    <row r="116" spans="1:19" hidden="1" outlineLevel="1">
      <c r="A116" s="16">
        <v>43739</v>
      </c>
      <c r="B116" s="133">
        <v>39761.956973710003</v>
      </c>
      <c r="C116" s="133">
        <v>144.17063447000001</v>
      </c>
      <c r="D116" s="133">
        <v>75.889265129999998</v>
      </c>
      <c r="E116" s="133">
        <v>68.281369339999998</v>
      </c>
      <c r="F116" s="133">
        <v>2.4549645899999999</v>
      </c>
      <c r="G116" s="133">
        <v>2.4549160900000002</v>
      </c>
      <c r="H116" s="133">
        <v>4.85E-5</v>
      </c>
      <c r="I116" s="133">
        <v>28628.48188363</v>
      </c>
      <c r="J116" s="133">
        <v>1651.4124745300001</v>
      </c>
      <c r="K116" s="133">
        <v>26977.0694091</v>
      </c>
      <c r="L116" s="133">
        <v>10986.849491020001</v>
      </c>
      <c r="M116" s="133">
        <v>10973.80213022</v>
      </c>
      <c r="N116" s="133">
        <v>13.0473608</v>
      </c>
      <c r="O116" s="133">
        <v>0</v>
      </c>
      <c r="P116" s="133">
        <v>22.593001810000001</v>
      </c>
      <c r="Q116" s="133"/>
      <c r="R116" s="133"/>
      <c r="S116" s="133"/>
    </row>
    <row r="117" spans="1:19" hidden="1" outlineLevel="1">
      <c r="A117" s="16">
        <v>43770</v>
      </c>
      <c r="B117" s="133">
        <v>38901.173333860002</v>
      </c>
      <c r="C117" s="133">
        <v>143.27603234</v>
      </c>
      <c r="D117" s="133">
        <v>76.704943479999997</v>
      </c>
      <c r="E117" s="133">
        <v>66.571088860000003</v>
      </c>
      <c r="F117" s="133">
        <v>0.65585267999999997</v>
      </c>
      <c r="G117" s="133">
        <v>0.65580417999999996</v>
      </c>
      <c r="H117" s="133">
        <v>4.85E-5</v>
      </c>
      <c r="I117" s="133">
        <v>27745.450617629998</v>
      </c>
      <c r="J117" s="133">
        <v>1542.82647748</v>
      </c>
      <c r="K117" s="133">
        <v>26202.624140150001</v>
      </c>
      <c r="L117" s="133">
        <v>11011.790831210001</v>
      </c>
      <c r="M117" s="133">
        <v>10998.98855287</v>
      </c>
      <c r="N117" s="133">
        <v>12.802278340000001</v>
      </c>
      <c r="O117" s="133">
        <v>0</v>
      </c>
      <c r="P117" s="133">
        <v>21.4005999</v>
      </c>
      <c r="Q117" s="133"/>
      <c r="R117" s="133"/>
      <c r="S117" s="133"/>
    </row>
    <row r="118" spans="1:19" hidden="1" outlineLevel="1">
      <c r="A118" s="16">
        <v>43800</v>
      </c>
      <c r="B118" s="133">
        <v>38418.48646516</v>
      </c>
      <c r="C118" s="133">
        <v>179.17100081999999</v>
      </c>
      <c r="D118" s="133">
        <v>64.292021070000004</v>
      </c>
      <c r="E118" s="133">
        <v>114.87897975</v>
      </c>
      <c r="F118" s="133">
        <v>4.85E-5</v>
      </c>
      <c r="G118" s="133">
        <v>0</v>
      </c>
      <c r="H118" s="133">
        <v>4.85E-5</v>
      </c>
      <c r="I118" s="133">
        <v>27293.230455460001</v>
      </c>
      <c r="J118" s="133">
        <v>1637.2373229899999</v>
      </c>
      <c r="K118" s="133">
        <v>25655.993132470001</v>
      </c>
      <c r="L118" s="133">
        <v>10946.08496038</v>
      </c>
      <c r="M118" s="133">
        <v>10933.57938893</v>
      </c>
      <c r="N118" s="133">
        <v>12.50557145</v>
      </c>
      <c r="O118" s="133">
        <v>0</v>
      </c>
      <c r="P118" s="133">
        <v>21.079628880000001</v>
      </c>
      <c r="Q118" s="133"/>
      <c r="R118" s="133"/>
      <c r="S118" s="133"/>
    </row>
    <row r="119" spans="1:19" hidden="1" outlineLevel="1">
      <c r="A119" s="16">
        <v>43831</v>
      </c>
      <c r="B119" s="133">
        <v>38055.08884787</v>
      </c>
      <c r="C119" s="133">
        <v>97.435058249999997</v>
      </c>
      <c r="D119" s="133">
        <v>64.490550830000004</v>
      </c>
      <c r="E119" s="133">
        <v>32.944507420000001</v>
      </c>
      <c r="F119" s="133">
        <v>2.1308881400000002</v>
      </c>
      <c r="G119" s="133">
        <v>2.13083964</v>
      </c>
      <c r="H119" s="133">
        <v>4.85E-5</v>
      </c>
      <c r="I119" s="133">
        <v>26816.324008809999</v>
      </c>
      <c r="J119" s="133">
        <v>1685.22844377</v>
      </c>
      <c r="K119" s="133">
        <v>25131.095565039999</v>
      </c>
      <c r="L119" s="133">
        <v>11139.19889267</v>
      </c>
      <c r="M119" s="133">
        <v>11128.252840159999</v>
      </c>
      <c r="N119" s="133">
        <v>10.946052509999999</v>
      </c>
      <c r="O119" s="133">
        <v>0</v>
      </c>
      <c r="P119" s="133">
        <v>22.317736150000002</v>
      </c>
      <c r="Q119" s="133"/>
      <c r="R119" s="133"/>
      <c r="S119" s="133"/>
    </row>
    <row r="120" spans="1:19" hidden="1" outlineLevel="1">
      <c r="A120" s="16">
        <v>43862</v>
      </c>
      <c r="B120" s="133">
        <v>38116.311548880003</v>
      </c>
      <c r="C120" s="133">
        <v>96.07404932</v>
      </c>
      <c r="D120" s="133">
        <v>63.333371440000001</v>
      </c>
      <c r="E120" s="133">
        <v>32.74067788</v>
      </c>
      <c r="F120" s="133">
        <v>1.2416120799999999</v>
      </c>
      <c r="G120" s="133">
        <v>1.24156358</v>
      </c>
      <c r="H120" s="133">
        <v>4.85E-5</v>
      </c>
      <c r="I120" s="133">
        <v>26834.376781120001</v>
      </c>
      <c r="J120" s="133">
        <v>1657.4159777100001</v>
      </c>
      <c r="K120" s="133">
        <v>25176.960803409998</v>
      </c>
      <c r="L120" s="133">
        <v>11184.61910636</v>
      </c>
      <c r="M120" s="133">
        <v>11172.97878917</v>
      </c>
      <c r="N120" s="133">
        <v>11.640317189999999</v>
      </c>
      <c r="O120" s="133">
        <v>0</v>
      </c>
      <c r="P120" s="133">
        <v>22.071874770000001</v>
      </c>
      <c r="Q120" s="133"/>
      <c r="R120" s="133"/>
      <c r="S120" s="133"/>
    </row>
    <row r="121" spans="1:19" hidden="1" outlineLevel="1">
      <c r="A121" s="16">
        <v>43891</v>
      </c>
      <c r="B121" s="133">
        <v>41212.96772103</v>
      </c>
      <c r="C121" s="133">
        <v>206.74664745000001</v>
      </c>
      <c r="D121" s="133">
        <v>3.0612472799999999</v>
      </c>
      <c r="E121" s="133">
        <v>203.68540017000001</v>
      </c>
      <c r="F121" s="133">
        <v>0.76018419999999998</v>
      </c>
      <c r="G121" s="133">
        <v>0.76013569999999997</v>
      </c>
      <c r="H121" s="133">
        <v>4.85E-5</v>
      </c>
      <c r="I121" s="133">
        <v>29486.236724229999</v>
      </c>
      <c r="J121" s="133">
        <v>1835.2487934999999</v>
      </c>
      <c r="K121" s="133">
        <v>27650.98793073</v>
      </c>
      <c r="L121" s="133">
        <v>11519.224165150001</v>
      </c>
      <c r="M121" s="133">
        <v>11507.342860369999</v>
      </c>
      <c r="N121" s="133">
        <v>11.881304780000001</v>
      </c>
      <c r="O121" s="133">
        <v>0</v>
      </c>
      <c r="P121" s="133">
        <v>24.93388259</v>
      </c>
      <c r="Q121" s="133"/>
      <c r="R121" s="133"/>
      <c r="S121" s="133"/>
    </row>
    <row r="122" spans="1:19" hidden="1" outlineLevel="1">
      <c r="A122" s="16">
        <v>43922</v>
      </c>
      <c r="B122" s="133">
        <v>39330.133279460002</v>
      </c>
      <c r="C122" s="133">
        <v>36.452067630000002</v>
      </c>
      <c r="D122" s="133">
        <v>3.0621114399999998</v>
      </c>
      <c r="E122" s="133">
        <v>33.389956189999999</v>
      </c>
      <c r="F122" s="133">
        <v>0.54163726000000001</v>
      </c>
      <c r="G122" s="133">
        <v>0.54158876</v>
      </c>
      <c r="H122" s="133">
        <v>4.85E-5</v>
      </c>
      <c r="I122" s="133">
        <v>28139.526372109998</v>
      </c>
      <c r="J122" s="133">
        <v>1687.53901651</v>
      </c>
      <c r="K122" s="133">
        <v>26451.987355599998</v>
      </c>
      <c r="L122" s="133">
        <v>11153.613202459999</v>
      </c>
      <c r="M122" s="133">
        <v>11139.945709019999</v>
      </c>
      <c r="N122" s="133">
        <v>13.667493439999999</v>
      </c>
      <c r="O122" s="133">
        <v>0</v>
      </c>
      <c r="P122" s="133">
        <v>24.070290450000002</v>
      </c>
      <c r="Q122" s="133"/>
      <c r="R122" s="133"/>
      <c r="S122" s="133"/>
    </row>
    <row r="123" spans="1:19" hidden="1" outlineLevel="1">
      <c r="A123" s="16">
        <v>43952</v>
      </c>
      <c r="B123" s="133">
        <v>38885.198410329998</v>
      </c>
      <c r="C123" s="133">
        <v>36.249745930000003</v>
      </c>
      <c r="D123" s="133">
        <v>3.0643791899999999</v>
      </c>
      <c r="E123" s="133">
        <v>33.185366739999999</v>
      </c>
      <c r="F123" s="133">
        <v>4.85E-5</v>
      </c>
      <c r="G123" s="133">
        <v>0</v>
      </c>
      <c r="H123" s="133">
        <v>4.85E-5</v>
      </c>
      <c r="I123" s="133">
        <v>27707.994231429999</v>
      </c>
      <c r="J123" s="133">
        <v>1678.87749917</v>
      </c>
      <c r="K123" s="133">
        <v>26029.116732260001</v>
      </c>
      <c r="L123" s="133">
        <v>11140.95438447</v>
      </c>
      <c r="M123" s="133">
        <v>11125.101883810001</v>
      </c>
      <c r="N123" s="133">
        <v>15.85250066</v>
      </c>
      <c r="O123" s="133">
        <v>0</v>
      </c>
      <c r="P123" s="133">
        <v>23.88528638</v>
      </c>
      <c r="Q123" s="133"/>
      <c r="R123" s="133"/>
      <c r="S123" s="133"/>
    </row>
    <row r="124" spans="1:19" hidden="1" outlineLevel="1">
      <c r="A124" s="16">
        <v>43983</v>
      </c>
      <c r="B124" s="133">
        <v>38743.44996641</v>
      </c>
      <c r="C124" s="133">
        <v>141.55598171</v>
      </c>
      <c r="D124" s="133">
        <v>3.0652952600000001</v>
      </c>
      <c r="E124" s="133">
        <v>138.49068645</v>
      </c>
      <c r="F124" s="133">
        <v>4.85E-5</v>
      </c>
      <c r="G124" s="133">
        <v>0</v>
      </c>
      <c r="H124" s="133">
        <v>4.85E-5</v>
      </c>
      <c r="I124" s="133">
        <v>27406.503645280001</v>
      </c>
      <c r="J124" s="133">
        <v>1678.45362017</v>
      </c>
      <c r="K124" s="133">
        <v>25728.050025109998</v>
      </c>
      <c r="L124" s="133">
        <v>11195.390290920001</v>
      </c>
      <c r="M124" s="133">
        <v>11168.84437864</v>
      </c>
      <c r="N124" s="133">
        <v>26.54591228</v>
      </c>
      <c r="O124" s="133">
        <v>0</v>
      </c>
      <c r="P124" s="133">
        <v>23.626904920000001</v>
      </c>
      <c r="Q124" s="133"/>
      <c r="R124" s="133"/>
      <c r="S124" s="133"/>
    </row>
    <row r="125" spans="1:19" hidden="1" outlineLevel="1">
      <c r="A125" s="16">
        <v>44013</v>
      </c>
      <c r="B125" s="133">
        <v>39563.340388030003</v>
      </c>
      <c r="C125" s="133">
        <v>35.73536927</v>
      </c>
      <c r="D125" s="133">
        <v>1.8830697300000001</v>
      </c>
      <c r="E125" s="133">
        <v>33.852299539999997</v>
      </c>
      <c r="F125" s="133">
        <v>4.85E-5</v>
      </c>
      <c r="G125" s="133">
        <v>0</v>
      </c>
      <c r="H125" s="133">
        <v>4.85E-5</v>
      </c>
      <c r="I125" s="133">
        <v>28250.769067329999</v>
      </c>
      <c r="J125" s="133">
        <v>1743.1433308200001</v>
      </c>
      <c r="K125" s="133">
        <v>26507.625736509999</v>
      </c>
      <c r="L125" s="133">
        <v>11276.835902930001</v>
      </c>
      <c r="M125" s="133">
        <v>11251.98447161</v>
      </c>
      <c r="N125" s="133">
        <v>24.85143132</v>
      </c>
      <c r="O125" s="133">
        <v>0</v>
      </c>
      <c r="P125" s="133">
        <v>24.24196478</v>
      </c>
      <c r="Q125" s="133"/>
      <c r="R125" s="133"/>
      <c r="S125" s="133"/>
    </row>
    <row r="126" spans="1:19" hidden="1" outlineLevel="1">
      <c r="A126" s="16">
        <v>44044</v>
      </c>
      <c r="B126" s="133">
        <v>39727.819491130002</v>
      </c>
      <c r="C126" s="133">
        <v>36.281956360000002</v>
      </c>
      <c r="D126" s="133">
        <v>2.2770326700000001</v>
      </c>
      <c r="E126" s="133">
        <v>34.004923689999998</v>
      </c>
      <c r="F126" s="133">
        <v>4.85E-5</v>
      </c>
      <c r="G126" s="133">
        <v>0</v>
      </c>
      <c r="H126" s="133">
        <v>4.85E-5</v>
      </c>
      <c r="I126" s="133">
        <v>28297.69325556</v>
      </c>
      <c r="J126" s="133">
        <v>1804.9808176399999</v>
      </c>
      <c r="K126" s="133">
        <v>26492.71243792</v>
      </c>
      <c r="L126" s="133">
        <v>11393.844230709999</v>
      </c>
      <c r="M126" s="133">
        <v>11375.28219122</v>
      </c>
      <c r="N126" s="133">
        <v>18.56203949</v>
      </c>
      <c r="O126" s="133">
        <v>0</v>
      </c>
      <c r="P126" s="133">
        <v>23.943532130000001</v>
      </c>
      <c r="Q126" s="133"/>
      <c r="R126" s="133"/>
      <c r="S126" s="133"/>
    </row>
    <row r="127" spans="1:19" hidden="1" outlineLevel="1">
      <c r="A127" s="16">
        <v>44075</v>
      </c>
      <c r="B127" s="133">
        <v>40086.812100579999</v>
      </c>
      <c r="C127" s="133">
        <v>147.15577784000001</v>
      </c>
      <c r="D127" s="133">
        <v>2.8839932099999999</v>
      </c>
      <c r="E127" s="133">
        <v>144.27178463000001</v>
      </c>
      <c r="F127" s="133">
        <v>4.85E-5</v>
      </c>
      <c r="G127" s="133">
        <v>0</v>
      </c>
      <c r="H127" s="133">
        <v>4.85E-5</v>
      </c>
      <c r="I127" s="133">
        <v>28641.01052923</v>
      </c>
      <c r="J127" s="133">
        <v>1730.1359136599999</v>
      </c>
      <c r="K127" s="133">
        <v>26910.874615569999</v>
      </c>
      <c r="L127" s="133">
        <v>11298.645745010001</v>
      </c>
      <c r="M127" s="133">
        <v>11275.3110275</v>
      </c>
      <c r="N127" s="133">
        <v>23.334717510000001</v>
      </c>
      <c r="O127" s="133">
        <v>0</v>
      </c>
      <c r="P127" s="133">
        <v>24.62328037</v>
      </c>
      <c r="Q127" s="133"/>
      <c r="R127" s="133"/>
      <c r="S127" s="133"/>
    </row>
    <row r="128" spans="1:19" hidden="1" outlineLevel="1">
      <c r="A128" s="16">
        <v>44105</v>
      </c>
      <c r="B128" s="133">
        <v>39741.043925700003</v>
      </c>
      <c r="C128" s="133">
        <v>32.35727627</v>
      </c>
      <c r="D128" s="133">
        <v>1.6043375</v>
      </c>
      <c r="E128" s="133">
        <v>30.75293877</v>
      </c>
      <c r="F128" s="133">
        <v>4.85E-5</v>
      </c>
      <c r="G128" s="133">
        <v>0</v>
      </c>
      <c r="H128" s="133">
        <v>4.85E-5</v>
      </c>
      <c r="I128" s="133">
        <v>28968.20511164</v>
      </c>
      <c r="J128" s="133">
        <v>1742.99541525</v>
      </c>
      <c r="K128" s="133">
        <v>27225.20969639</v>
      </c>
      <c r="L128" s="133">
        <v>10740.481489289999</v>
      </c>
      <c r="M128" s="133">
        <v>10706.08843924</v>
      </c>
      <c r="N128" s="133">
        <v>34.393050049999999</v>
      </c>
      <c r="O128" s="133">
        <v>0</v>
      </c>
      <c r="P128" s="133">
        <v>23.823537420000001</v>
      </c>
      <c r="Q128" s="133"/>
      <c r="R128" s="133"/>
      <c r="S128" s="133"/>
    </row>
    <row r="129" spans="1:19" hidden="1" outlineLevel="1">
      <c r="A129" s="16">
        <v>44136</v>
      </c>
      <c r="B129" s="133">
        <v>40812.132277160003</v>
      </c>
      <c r="C129" s="133">
        <v>95.488630479999998</v>
      </c>
      <c r="D129" s="133">
        <v>3.0472825399999999</v>
      </c>
      <c r="E129" s="133">
        <v>92.44134794</v>
      </c>
      <c r="F129" s="133">
        <v>4.85E-5</v>
      </c>
      <c r="G129" s="133">
        <v>0</v>
      </c>
      <c r="H129" s="133">
        <v>4.85E-5</v>
      </c>
      <c r="I129" s="133">
        <v>29909.610582289999</v>
      </c>
      <c r="J129" s="133">
        <v>1924.43326065</v>
      </c>
      <c r="K129" s="133">
        <v>27985.17732164</v>
      </c>
      <c r="L129" s="133">
        <v>10807.03301589</v>
      </c>
      <c r="M129" s="133">
        <v>10771.11544542</v>
      </c>
      <c r="N129" s="133">
        <v>35.917570470000001</v>
      </c>
      <c r="O129" s="133">
        <v>0</v>
      </c>
      <c r="P129" s="133">
        <v>24.142596470000001</v>
      </c>
      <c r="Q129" s="133"/>
      <c r="R129" s="133"/>
      <c r="S129" s="133"/>
    </row>
    <row r="130" spans="1:19" hidden="1" outlineLevel="1">
      <c r="A130" s="16">
        <v>44166</v>
      </c>
      <c r="B130" s="133">
        <v>38508.769110610003</v>
      </c>
      <c r="C130" s="133">
        <v>102.88588855</v>
      </c>
      <c r="D130" s="133">
        <v>3.54681677</v>
      </c>
      <c r="E130" s="133">
        <v>99.339071779999998</v>
      </c>
      <c r="F130" s="133">
        <v>0</v>
      </c>
      <c r="G130" s="133">
        <v>0</v>
      </c>
      <c r="H130" s="133">
        <v>0</v>
      </c>
      <c r="I130" s="133">
        <v>27810.588696399998</v>
      </c>
      <c r="J130" s="133">
        <v>1852.1076335</v>
      </c>
      <c r="K130" s="133">
        <v>25958.481062899999</v>
      </c>
      <c r="L130" s="133">
        <v>10595.29452566</v>
      </c>
      <c r="M130" s="133">
        <v>10561.547478820001</v>
      </c>
      <c r="N130" s="133">
        <v>33.747046840000003</v>
      </c>
      <c r="O130" s="133">
        <v>0</v>
      </c>
      <c r="P130" s="133">
        <v>23.876839530000002</v>
      </c>
      <c r="Q130" s="133"/>
      <c r="R130" s="133"/>
      <c r="S130" s="133"/>
    </row>
    <row r="131" spans="1:19" hidden="1" outlineLevel="1">
      <c r="A131" s="16">
        <v>44197</v>
      </c>
      <c r="B131" s="133">
        <v>39829.614959830003</v>
      </c>
      <c r="C131" s="133">
        <v>33.709181729999997</v>
      </c>
      <c r="D131" s="133">
        <v>3.5680840300000001</v>
      </c>
      <c r="E131" s="133">
        <v>30.1410977</v>
      </c>
      <c r="F131" s="133">
        <v>0</v>
      </c>
      <c r="G131" s="133">
        <v>0</v>
      </c>
      <c r="H131" s="133">
        <v>0</v>
      </c>
      <c r="I131" s="133">
        <v>29134.090033019998</v>
      </c>
      <c r="J131" s="133">
        <v>2068.3840275799998</v>
      </c>
      <c r="K131" s="133">
        <v>27065.706005439999</v>
      </c>
      <c r="L131" s="133">
        <v>10661.815745080001</v>
      </c>
      <c r="M131" s="133">
        <v>10628.453329829999</v>
      </c>
      <c r="N131" s="133">
        <v>33.362415249999998</v>
      </c>
      <c r="O131" s="133">
        <v>0</v>
      </c>
      <c r="P131" s="133">
        <v>23.653708309999999</v>
      </c>
      <c r="Q131" s="133"/>
      <c r="R131" s="133"/>
      <c r="S131" s="133"/>
    </row>
    <row r="132" spans="1:19" hidden="1" outlineLevel="1">
      <c r="A132" s="16">
        <v>44228</v>
      </c>
      <c r="B132" s="133">
        <v>39743.279247730003</v>
      </c>
      <c r="C132" s="133">
        <v>32.649708670000003</v>
      </c>
      <c r="D132" s="133">
        <v>3.01023335</v>
      </c>
      <c r="E132" s="133">
        <v>29.639475319999999</v>
      </c>
      <c r="F132" s="133">
        <v>0</v>
      </c>
      <c r="G132" s="133">
        <v>0</v>
      </c>
      <c r="H132" s="133">
        <v>0</v>
      </c>
      <c r="I132" s="133">
        <v>29064.239965150002</v>
      </c>
      <c r="J132" s="133">
        <v>1878.91489733</v>
      </c>
      <c r="K132" s="133">
        <v>27185.325067819998</v>
      </c>
      <c r="L132" s="133">
        <v>10646.389573910001</v>
      </c>
      <c r="M132" s="133">
        <v>10614.194382830001</v>
      </c>
      <c r="N132" s="133">
        <v>32.195191080000001</v>
      </c>
      <c r="O132" s="133">
        <v>0</v>
      </c>
      <c r="P132" s="133">
        <v>23.367242239999999</v>
      </c>
      <c r="Q132" s="133"/>
      <c r="R132" s="133"/>
      <c r="S132" s="133"/>
    </row>
    <row r="133" spans="1:19">
      <c r="A133" s="16">
        <v>44256</v>
      </c>
      <c r="B133" s="133">
        <v>40637.204030770001</v>
      </c>
      <c r="C133" s="133">
        <v>129.79933198000001</v>
      </c>
      <c r="D133" s="133">
        <v>2.3045602700000001</v>
      </c>
      <c r="E133" s="133">
        <v>127.49477170999999</v>
      </c>
      <c r="F133" s="133">
        <v>0</v>
      </c>
      <c r="G133" s="133">
        <v>0</v>
      </c>
      <c r="H133" s="133">
        <v>0</v>
      </c>
      <c r="I133" s="133">
        <v>29708.862069399998</v>
      </c>
      <c r="J133" s="133">
        <v>1881.8207731699999</v>
      </c>
      <c r="K133" s="133">
        <v>27827.04129623</v>
      </c>
      <c r="L133" s="133">
        <v>10798.54262939</v>
      </c>
      <c r="M133" s="133">
        <v>10766.87367418</v>
      </c>
      <c r="N133" s="133">
        <v>31.66895521</v>
      </c>
      <c r="O133" s="133">
        <v>0</v>
      </c>
      <c r="P133" s="133">
        <v>34.683141769999999</v>
      </c>
      <c r="Q133" s="133"/>
      <c r="R133" s="133"/>
      <c r="S133" s="133"/>
    </row>
    <row r="134" spans="1:19">
      <c r="A134" s="16">
        <v>44287</v>
      </c>
      <c r="B134" s="133">
        <v>41886.923860919997</v>
      </c>
      <c r="C134" s="133">
        <v>26.647028349999999</v>
      </c>
      <c r="D134" s="133">
        <v>2.6462647800000001</v>
      </c>
      <c r="E134" s="133">
        <v>24.00076357</v>
      </c>
      <c r="F134" s="133">
        <v>0</v>
      </c>
      <c r="G134" s="133">
        <v>0</v>
      </c>
      <c r="H134" s="133">
        <v>0</v>
      </c>
      <c r="I134" s="133">
        <v>30906.9152894</v>
      </c>
      <c r="J134" s="133">
        <v>1936.0042499399999</v>
      </c>
      <c r="K134" s="133">
        <v>28970.911039459999</v>
      </c>
      <c r="L134" s="133">
        <v>10953.36154317</v>
      </c>
      <c r="M134" s="133">
        <v>10921.318862530001</v>
      </c>
      <c r="N134" s="133">
        <v>32.04268064</v>
      </c>
      <c r="O134" s="133">
        <v>0</v>
      </c>
      <c r="P134" s="133">
        <v>42.773330770000001</v>
      </c>
      <c r="Q134" s="133"/>
      <c r="R134" s="133"/>
      <c r="S134" s="133"/>
    </row>
    <row r="135" spans="1:19">
      <c r="A135" s="16">
        <v>44317</v>
      </c>
      <c r="B135" s="133">
        <v>42553.225808340001</v>
      </c>
      <c r="C135" s="133">
        <v>31.60732625</v>
      </c>
      <c r="D135" s="133">
        <v>0</v>
      </c>
      <c r="E135" s="133">
        <v>31.60732625</v>
      </c>
      <c r="F135" s="133">
        <v>0</v>
      </c>
      <c r="G135" s="133">
        <v>0</v>
      </c>
      <c r="H135" s="133">
        <v>0</v>
      </c>
      <c r="I135" s="133">
        <v>31291.94609705</v>
      </c>
      <c r="J135" s="133">
        <v>1823.0125116500001</v>
      </c>
      <c r="K135" s="133">
        <v>29468.933585399998</v>
      </c>
      <c r="L135" s="133">
        <v>11229.672385039999</v>
      </c>
      <c r="M135" s="133">
        <v>11210.81370497</v>
      </c>
      <c r="N135" s="133">
        <v>18.858680069999998</v>
      </c>
      <c r="O135" s="133">
        <v>0</v>
      </c>
      <c r="P135" s="133">
        <v>42.502356229999997</v>
      </c>
      <c r="Q135" s="133"/>
      <c r="R135" s="133"/>
      <c r="S135" s="133"/>
    </row>
    <row r="136" spans="1:19">
      <c r="A136" s="16">
        <v>44348</v>
      </c>
      <c r="B136" s="133">
        <v>43561.249604789999</v>
      </c>
      <c r="C136" s="133">
        <v>33.498353029999997</v>
      </c>
      <c r="D136" s="133">
        <v>0.34374911000000002</v>
      </c>
      <c r="E136" s="133">
        <v>33.15460392</v>
      </c>
      <c r="F136" s="133">
        <v>0</v>
      </c>
      <c r="G136" s="133">
        <v>0</v>
      </c>
      <c r="H136" s="133">
        <v>0</v>
      </c>
      <c r="I136" s="133">
        <v>32055.86673836</v>
      </c>
      <c r="J136" s="133">
        <v>1824.9487484700001</v>
      </c>
      <c r="K136" s="133">
        <v>30230.91798989</v>
      </c>
      <c r="L136" s="133">
        <v>11471.8845134</v>
      </c>
      <c r="M136" s="133">
        <v>11454.66210799</v>
      </c>
      <c r="N136" s="133">
        <v>17.22240541</v>
      </c>
      <c r="O136" s="133">
        <v>0</v>
      </c>
      <c r="P136" s="133">
        <v>42.027111429999998</v>
      </c>
      <c r="Q136" s="133"/>
      <c r="R136" s="133"/>
      <c r="S136" s="133"/>
    </row>
    <row r="137" spans="1:19">
      <c r="A137" s="16">
        <v>44378</v>
      </c>
      <c r="B137" s="133">
        <v>44264.134817500002</v>
      </c>
      <c r="C137" s="133">
        <v>43.140700260000003</v>
      </c>
      <c r="D137" s="133">
        <v>0.34412042999999998</v>
      </c>
      <c r="E137" s="133">
        <v>42.796579829999999</v>
      </c>
      <c r="F137" s="133">
        <v>0</v>
      </c>
      <c r="G137" s="133">
        <v>0</v>
      </c>
      <c r="H137" s="133">
        <v>0</v>
      </c>
      <c r="I137" s="133">
        <v>32459.251396930002</v>
      </c>
      <c r="J137" s="133">
        <v>1400.8982427399999</v>
      </c>
      <c r="K137" s="133">
        <v>31058.353154190001</v>
      </c>
      <c r="L137" s="133">
        <v>11761.74272031</v>
      </c>
      <c r="M137" s="133">
        <v>11744.397273529999</v>
      </c>
      <c r="N137" s="133">
        <v>17.34544678</v>
      </c>
      <c r="O137" s="133">
        <v>0</v>
      </c>
      <c r="P137" s="133">
        <v>41.450125040000003</v>
      </c>
      <c r="Q137" s="133"/>
      <c r="R137" s="133"/>
      <c r="S137" s="133"/>
    </row>
    <row r="138" spans="1:19">
      <c r="A138" s="16">
        <v>44409</v>
      </c>
      <c r="B138" s="133">
        <v>46176.47091869</v>
      </c>
      <c r="C138" s="133">
        <v>30.002872450000002</v>
      </c>
      <c r="D138" s="133">
        <v>0.34412042999999998</v>
      </c>
      <c r="E138" s="133">
        <v>29.658752020000001</v>
      </c>
      <c r="F138" s="133">
        <v>0</v>
      </c>
      <c r="G138" s="133">
        <v>0</v>
      </c>
      <c r="H138" s="133">
        <v>0</v>
      </c>
      <c r="I138" s="133">
        <v>34013.13789772</v>
      </c>
      <c r="J138" s="133">
        <v>1496.2775349200001</v>
      </c>
      <c r="K138" s="133">
        <v>32516.860362799998</v>
      </c>
      <c r="L138" s="133">
        <v>12133.330148520001</v>
      </c>
      <c r="M138" s="133">
        <v>12116.67096197</v>
      </c>
      <c r="N138" s="133">
        <v>16.659186550000001</v>
      </c>
      <c r="O138" s="133">
        <v>0</v>
      </c>
      <c r="P138" s="133">
        <v>41.471570030000002</v>
      </c>
      <c r="Q138" s="133"/>
      <c r="R138" s="133"/>
      <c r="S138" s="133"/>
    </row>
    <row r="139" spans="1:19">
      <c r="A139" s="16">
        <v>44440</v>
      </c>
      <c r="B139" s="133">
        <v>47418.916873069997</v>
      </c>
      <c r="C139" s="133">
        <v>34.592905989999998</v>
      </c>
      <c r="D139" s="133">
        <v>0.34130131000000002</v>
      </c>
      <c r="E139" s="133">
        <v>34.25160468</v>
      </c>
      <c r="F139" s="133">
        <v>0</v>
      </c>
      <c r="G139" s="133">
        <v>0</v>
      </c>
      <c r="H139" s="133">
        <v>0</v>
      </c>
      <c r="I139" s="133">
        <v>35035.741889450001</v>
      </c>
      <c r="J139" s="133">
        <v>1009.42612391</v>
      </c>
      <c r="K139" s="133">
        <v>34026.315765539999</v>
      </c>
      <c r="L139" s="133">
        <v>12348.582077630001</v>
      </c>
      <c r="M139" s="133">
        <v>12332.34136575</v>
      </c>
      <c r="N139" s="133">
        <v>16.240711879999999</v>
      </c>
      <c r="O139" s="133">
        <v>0</v>
      </c>
      <c r="P139" s="133">
        <v>41.114004739999999</v>
      </c>
      <c r="Q139" s="133"/>
      <c r="R139" s="133"/>
      <c r="S139" s="133"/>
    </row>
    <row r="140" spans="1:19">
      <c r="A140" s="16">
        <v>44470</v>
      </c>
      <c r="B140" s="133">
        <v>48726.31856208</v>
      </c>
      <c r="C140" s="133">
        <v>29.158746480000001</v>
      </c>
      <c r="D140" s="133">
        <v>0.28691464</v>
      </c>
      <c r="E140" s="133">
        <v>28.871831839999999</v>
      </c>
      <c r="F140" s="133">
        <v>5.2423275900000004</v>
      </c>
      <c r="G140" s="133">
        <v>0</v>
      </c>
      <c r="H140" s="133">
        <v>5.2423275900000004</v>
      </c>
      <c r="I140" s="133">
        <v>36231.690069620003</v>
      </c>
      <c r="J140" s="133">
        <v>1231.0475605500001</v>
      </c>
      <c r="K140" s="133">
        <v>35000.64250907</v>
      </c>
      <c r="L140" s="133">
        <v>12460.227418390001</v>
      </c>
      <c r="M140" s="133">
        <v>12445.08174209</v>
      </c>
      <c r="N140" s="133">
        <v>15.1456763</v>
      </c>
      <c r="O140" s="133">
        <v>0</v>
      </c>
      <c r="P140" s="133">
        <v>40.874227609999998</v>
      </c>
      <c r="Q140" s="133"/>
      <c r="R140" s="133"/>
      <c r="S140" s="133"/>
    </row>
    <row r="141" spans="1:19">
      <c r="A141" s="16">
        <v>44501</v>
      </c>
      <c r="B141" s="133">
        <v>50215.971828479996</v>
      </c>
      <c r="C141" s="133">
        <v>29.801885410000001</v>
      </c>
      <c r="D141" s="133">
        <v>0.24649518000000001</v>
      </c>
      <c r="E141" s="133">
        <v>29.55539023</v>
      </c>
      <c r="F141" s="133">
        <v>5.2471203099999997</v>
      </c>
      <c r="G141" s="133">
        <v>0</v>
      </c>
      <c r="H141" s="133">
        <v>5.2471203099999997</v>
      </c>
      <c r="I141" s="133">
        <v>37418.611546499997</v>
      </c>
      <c r="J141" s="133">
        <v>1300.82565198</v>
      </c>
      <c r="K141" s="133">
        <v>36117.785894519999</v>
      </c>
      <c r="L141" s="133">
        <v>12762.311276259999</v>
      </c>
      <c r="M141" s="133">
        <v>12748.100901940001</v>
      </c>
      <c r="N141" s="133">
        <v>14.21037432</v>
      </c>
      <c r="O141" s="133">
        <v>0</v>
      </c>
      <c r="P141" s="133">
        <v>42.019587190000003</v>
      </c>
      <c r="Q141" s="133"/>
      <c r="R141" s="133"/>
      <c r="S141" s="133"/>
    </row>
    <row r="142" spans="1:19">
      <c r="A142" s="16">
        <v>44531</v>
      </c>
      <c r="B142" s="133">
        <v>51541.420053889997</v>
      </c>
      <c r="C142" s="133">
        <v>28.270315480000001</v>
      </c>
      <c r="D142" s="133">
        <v>0.22067165999999999</v>
      </c>
      <c r="E142" s="133">
        <v>28.04964382</v>
      </c>
      <c r="F142" s="133">
        <v>17.45874843</v>
      </c>
      <c r="G142" s="133">
        <v>0</v>
      </c>
      <c r="H142" s="133">
        <v>17.45874843</v>
      </c>
      <c r="I142" s="133">
        <v>38572.908003789998</v>
      </c>
      <c r="J142" s="133">
        <v>1197.9032419099999</v>
      </c>
      <c r="K142" s="133">
        <v>37375.004761880002</v>
      </c>
      <c r="L142" s="133">
        <v>12922.782986190001</v>
      </c>
      <c r="M142" s="133">
        <v>12905.310806179999</v>
      </c>
      <c r="N142" s="133">
        <v>17.472180009999999</v>
      </c>
      <c r="O142" s="133">
        <v>0</v>
      </c>
      <c r="P142" s="133">
        <v>41.987159460000001</v>
      </c>
      <c r="Q142" s="133"/>
      <c r="R142" s="133"/>
      <c r="S142" s="133"/>
    </row>
    <row r="143" spans="1:19">
      <c r="A143" s="16">
        <v>44562</v>
      </c>
      <c r="B143" s="133">
        <v>53037.28259345</v>
      </c>
      <c r="C143" s="133">
        <v>33.829657849999997</v>
      </c>
      <c r="D143" s="133">
        <v>0.19439055</v>
      </c>
      <c r="E143" s="133">
        <v>33.635267300000002</v>
      </c>
      <c r="F143" s="133">
        <v>11.91720142</v>
      </c>
      <c r="G143" s="133">
        <v>0</v>
      </c>
      <c r="H143" s="133">
        <v>11.91720142</v>
      </c>
      <c r="I143" s="133">
        <v>39737.560763280002</v>
      </c>
      <c r="J143" s="133">
        <v>1335.4788960799999</v>
      </c>
      <c r="K143" s="133">
        <v>38402.081867200002</v>
      </c>
      <c r="L143" s="133">
        <v>13253.974970900001</v>
      </c>
      <c r="M143" s="133">
        <v>13236.08484175</v>
      </c>
      <c r="N143" s="133">
        <v>17.89012915</v>
      </c>
      <c r="O143" s="133">
        <v>0</v>
      </c>
      <c r="P143" s="133">
        <v>44.226637599999997</v>
      </c>
      <c r="Q143" s="133"/>
      <c r="R143" s="133"/>
      <c r="S143" s="133"/>
    </row>
    <row r="144" spans="1:19">
      <c r="A144" s="16">
        <v>44593</v>
      </c>
      <c r="B144" s="133">
        <v>53579.463142569999</v>
      </c>
      <c r="C144" s="133">
        <v>34.011175219999998</v>
      </c>
      <c r="D144" s="133">
        <v>0.19385206999999999</v>
      </c>
      <c r="E144" s="133">
        <v>33.81732315</v>
      </c>
      <c r="F144" s="133">
        <v>11.835037829999999</v>
      </c>
      <c r="G144" s="133">
        <v>0</v>
      </c>
      <c r="H144" s="133">
        <v>11.835037829999999</v>
      </c>
      <c r="I144" s="133">
        <v>39815.853486810003</v>
      </c>
      <c r="J144" s="133">
        <v>1181.06394935</v>
      </c>
      <c r="K144" s="133">
        <v>38634.789537459998</v>
      </c>
      <c r="L144" s="133">
        <v>13717.76344271</v>
      </c>
      <c r="M144" s="133">
        <v>13702.367791999999</v>
      </c>
      <c r="N144" s="133">
        <v>15.39565071</v>
      </c>
      <c r="O144" s="133">
        <v>0</v>
      </c>
      <c r="P144" s="133">
        <v>44.923404329999997</v>
      </c>
      <c r="Q144" s="133"/>
      <c r="R144" s="133"/>
      <c r="S144" s="133"/>
    </row>
    <row r="145" spans="1:19">
      <c r="A145" s="16">
        <v>44621</v>
      </c>
      <c r="B145" s="133">
        <v>53376.422394950001</v>
      </c>
      <c r="C145" s="133">
        <v>34.078122749999999</v>
      </c>
      <c r="D145" s="133">
        <v>0.19719063000000001</v>
      </c>
      <c r="E145" s="133">
        <v>33.880932119999997</v>
      </c>
      <c r="F145" s="133">
        <v>11.831670219999999</v>
      </c>
      <c r="G145" s="133">
        <v>0</v>
      </c>
      <c r="H145" s="133">
        <v>11.831670219999999</v>
      </c>
      <c r="I145" s="133">
        <v>39551.453135199998</v>
      </c>
      <c r="J145" s="133">
        <v>1176.9849074799999</v>
      </c>
      <c r="K145" s="133">
        <v>38374.468227719997</v>
      </c>
      <c r="L145" s="133">
        <v>13779.05946678</v>
      </c>
      <c r="M145" s="133">
        <v>13763.67061245</v>
      </c>
      <c r="N145" s="133">
        <v>15.388854329999999</v>
      </c>
      <c r="O145" s="133">
        <v>0</v>
      </c>
      <c r="P145" s="133">
        <v>44.965673950000003</v>
      </c>
      <c r="Q145" s="133"/>
      <c r="R145" s="133"/>
      <c r="S145" s="133"/>
    </row>
  </sheetData>
  <mergeCells count="10">
    <mergeCell ref="L8:N8"/>
    <mergeCell ref="A6:A9"/>
    <mergeCell ref="B6:N6"/>
    <mergeCell ref="O6:O9"/>
    <mergeCell ref="P6:P9"/>
    <mergeCell ref="B7:B9"/>
    <mergeCell ref="C7:N7"/>
    <mergeCell ref="C8:E8"/>
    <mergeCell ref="F8:H8"/>
    <mergeCell ref="I8:K8"/>
  </mergeCells>
  <hyperlinks>
    <hyperlink ref="A1" location="Зміст!A1" display="Зміст"/>
    <hyperlink ref="A3" location="'на звітну дату'!A1" display="Кредити, надані депозитними корпораціями (крім Національного банку України) у розрізі секторів економіки"/>
  </hyperlinks>
  <printOptions horizontalCentered="1"/>
  <pageMargins left="0.39370078740157483" right="0.19685039370078741" top="0.39370078740157483" bottom="0.39370078740157483" header="0.19685039370078741" footer="0.19685039370078741"/>
  <pageSetup paperSize="9" scale="82" orientation="landscape" horizont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theme="3" tint="0.39997558519241921"/>
  </sheetPr>
  <dimension ref="A1:Q145"/>
  <sheetViews>
    <sheetView showGridLines="0" zoomScaleNormal="100" zoomScaleSheetLayoutView="95" workbookViewId="0">
      <selection activeCell="A2" sqref="A2"/>
    </sheetView>
  </sheetViews>
  <sheetFormatPr defaultColWidth="9.109375" defaultRowHeight="13.8" outlineLevelRow="1"/>
  <cols>
    <col min="1" max="1" width="11" style="24" customWidth="1"/>
    <col min="2" max="2" width="12.33203125" style="24" customWidth="1"/>
    <col min="3" max="13" width="9.33203125" style="24" customWidth="1"/>
    <col min="14" max="16384" width="9.109375" style="24"/>
  </cols>
  <sheetData>
    <row r="1" spans="1:17" s="27" customFormat="1" ht="14.4">
      <c r="A1" s="11" t="s">
        <v>132</v>
      </c>
    </row>
    <row r="2" spans="1:17" s="27" customFormat="1" ht="5.25" customHeight="1"/>
    <row r="3" spans="1:17" ht="28.5" customHeight="1">
      <c r="A3" s="200" t="s">
        <v>78</v>
      </c>
      <c r="B3" s="201"/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</row>
    <row r="4" spans="1:17" ht="12.75" customHeight="1">
      <c r="A4" s="19" t="s">
        <v>131</v>
      </c>
    </row>
    <row r="5" spans="1:17" ht="12.75" customHeight="1">
      <c r="A5" s="20" t="s">
        <v>238</v>
      </c>
    </row>
    <row r="6" spans="1:17" s="25" customFormat="1" ht="12.75" customHeight="1">
      <c r="A6" s="202" t="s">
        <v>0</v>
      </c>
      <c r="B6" s="191" t="s">
        <v>64</v>
      </c>
      <c r="C6" s="205" t="s">
        <v>7</v>
      </c>
      <c r="D6" s="205"/>
      <c r="E6" s="205"/>
      <c r="F6" s="205" t="s">
        <v>2</v>
      </c>
      <c r="G6" s="205"/>
      <c r="H6" s="205"/>
      <c r="I6" s="205"/>
      <c r="J6" s="205"/>
      <c r="K6" s="205"/>
      <c r="L6" s="205"/>
      <c r="M6" s="205"/>
    </row>
    <row r="7" spans="1:17" s="25" customFormat="1" ht="16.5" customHeight="1">
      <c r="A7" s="203"/>
      <c r="B7" s="191"/>
      <c r="C7" s="205"/>
      <c r="D7" s="205"/>
      <c r="E7" s="205"/>
      <c r="F7" s="205" t="s">
        <v>17</v>
      </c>
      <c r="G7" s="206"/>
      <c r="H7" s="206"/>
      <c r="I7" s="206"/>
      <c r="J7" s="205" t="s">
        <v>9</v>
      </c>
      <c r="K7" s="206"/>
      <c r="L7" s="206"/>
      <c r="M7" s="206"/>
    </row>
    <row r="8" spans="1:17" s="25" customFormat="1" ht="82.5" customHeight="1">
      <c r="A8" s="204"/>
      <c r="B8" s="191"/>
      <c r="C8" s="26" t="s">
        <v>10</v>
      </c>
      <c r="D8" s="26" t="s">
        <v>11</v>
      </c>
      <c r="E8" s="26" t="s">
        <v>12</v>
      </c>
      <c r="F8" s="26" t="s">
        <v>13</v>
      </c>
      <c r="G8" s="26" t="s">
        <v>10</v>
      </c>
      <c r="H8" s="26" t="s">
        <v>11</v>
      </c>
      <c r="I8" s="26" t="s">
        <v>12</v>
      </c>
      <c r="J8" s="26" t="s">
        <v>13</v>
      </c>
      <c r="K8" s="26" t="s">
        <v>10</v>
      </c>
      <c r="L8" s="26" t="s">
        <v>11</v>
      </c>
      <c r="M8" s="26" t="s">
        <v>12</v>
      </c>
    </row>
    <row r="9" spans="1:17" s="25" customFormat="1" hidden="1">
      <c r="A9" s="120"/>
      <c r="B9" s="119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1"/>
    </row>
    <row r="10" spans="1:17" s="25" customFormat="1">
      <c r="A10" s="35">
        <v>1</v>
      </c>
      <c r="B10" s="23">
        <v>2</v>
      </c>
      <c r="C10" s="35">
        <v>3</v>
      </c>
      <c r="D10" s="23">
        <v>4</v>
      </c>
      <c r="E10" s="35">
        <v>5</v>
      </c>
      <c r="F10" s="23">
        <v>6</v>
      </c>
      <c r="G10" s="35">
        <v>7</v>
      </c>
      <c r="H10" s="23">
        <v>8</v>
      </c>
      <c r="I10" s="35">
        <v>9</v>
      </c>
      <c r="J10" s="23">
        <v>10</v>
      </c>
      <c r="K10" s="35">
        <v>11</v>
      </c>
      <c r="L10" s="23">
        <v>12</v>
      </c>
      <c r="M10" s="35">
        <v>13</v>
      </c>
    </row>
    <row r="11" spans="1:17" hidden="1" outlineLevel="1">
      <c r="A11" s="16">
        <v>40544</v>
      </c>
      <c r="B11" s="50">
        <v>16155.19435346</v>
      </c>
      <c r="C11" s="50">
        <f>G11+K11</f>
        <v>6157.5689673799998</v>
      </c>
      <c r="D11" s="50">
        <f t="shared" ref="D11:E11" si="0">H11+L11</f>
        <v>7994.8201225499997</v>
      </c>
      <c r="E11" s="50">
        <f t="shared" si="0"/>
        <v>2002.80526353</v>
      </c>
      <c r="F11" s="50">
        <v>9246.16832875</v>
      </c>
      <c r="G11" s="50">
        <v>4475.1560180500001</v>
      </c>
      <c r="H11" s="50">
        <v>4162.1332033600002</v>
      </c>
      <c r="I11" s="50">
        <v>608.87910734000002</v>
      </c>
      <c r="J11" s="50">
        <v>6909.0260247099995</v>
      </c>
      <c r="K11" s="50">
        <v>1682.4129493299999</v>
      </c>
      <c r="L11" s="50">
        <v>3832.68691919</v>
      </c>
      <c r="M11" s="50">
        <v>1393.92615619</v>
      </c>
      <c r="N11" s="50"/>
      <c r="O11" s="50"/>
      <c r="P11" s="50"/>
      <c r="Q11" s="50"/>
    </row>
    <row r="12" spans="1:17" hidden="1" outlineLevel="1">
      <c r="A12" s="16">
        <v>40575</v>
      </c>
      <c r="B12" s="50">
        <v>16356.54101778</v>
      </c>
      <c r="C12" s="50">
        <f t="shared" ref="C12:C67" si="1">G12+K12</f>
        <v>6272.5822465499996</v>
      </c>
      <c r="D12" s="50">
        <f t="shared" ref="D12:D67" si="2">H12+L12</f>
        <v>8086.4730710700005</v>
      </c>
      <c r="E12" s="50">
        <f t="shared" ref="E12:E67" si="3">I12+M12</f>
        <v>1997.4857001600001</v>
      </c>
      <c r="F12" s="50">
        <v>9449.6873155600006</v>
      </c>
      <c r="G12" s="50">
        <v>4577.0990346899998</v>
      </c>
      <c r="H12" s="50">
        <v>4253.2813161300001</v>
      </c>
      <c r="I12" s="50">
        <v>619.30696474000001</v>
      </c>
      <c r="J12" s="50">
        <v>6906.8537022199998</v>
      </c>
      <c r="K12" s="50">
        <v>1695.48321186</v>
      </c>
      <c r="L12" s="50">
        <v>3833.19175494</v>
      </c>
      <c r="M12" s="50">
        <v>1378.1787354200001</v>
      </c>
      <c r="N12" s="50"/>
      <c r="O12" s="50"/>
      <c r="P12" s="50"/>
      <c r="Q12" s="50"/>
    </row>
    <row r="13" spans="1:17" hidden="1" outlineLevel="1">
      <c r="A13" s="16">
        <v>40603</v>
      </c>
      <c r="B13" s="50">
        <v>15880.908831410001</v>
      </c>
      <c r="C13" s="50">
        <f t="shared" si="1"/>
        <v>6104.6428723299996</v>
      </c>
      <c r="D13" s="50">
        <f t="shared" si="2"/>
        <v>7312.5850084200001</v>
      </c>
      <c r="E13" s="50">
        <f t="shared" si="3"/>
        <v>2463.6809506600002</v>
      </c>
      <c r="F13" s="50">
        <v>9095.3914602999994</v>
      </c>
      <c r="G13" s="50">
        <v>4321.6759797599998</v>
      </c>
      <c r="H13" s="50">
        <v>3733.55525868</v>
      </c>
      <c r="I13" s="50">
        <v>1040.1602218600001</v>
      </c>
      <c r="J13" s="50">
        <v>6785.5173711099997</v>
      </c>
      <c r="K13" s="50">
        <v>1782.96689257</v>
      </c>
      <c r="L13" s="50">
        <v>3579.0297497400002</v>
      </c>
      <c r="M13" s="50">
        <v>1423.5207287999999</v>
      </c>
      <c r="N13" s="50"/>
      <c r="O13" s="50"/>
      <c r="P13" s="50"/>
      <c r="Q13" s="50"/>
    </row>
    <row r="14" spans="1:17" hidden="1" outlineLevel="1">
      <c r="A14" s="16">
        <v>40634</v>
      </c>
      <c r="B14" s="50">
        <v>15335.71139866</v>
      </c>
      <c r="C14" s="50">
        <f t="shared" si="1"/>
        <v>5952.5803163700002</v>
      </c>
      <c r="D14" s="50">
        <f t="shared" si="2"/>
        <v>6884.4911856799999</v>
      </c>
      <c r="E14" s="50">
        <f t="shared" si="3"/>
        <v>2498.6398966100001</v>
      </c>
      <c r="F14" s="50">
        <v>8937.7545502400008</v>
      </c>
      <c r="G14" s="50">
        <v>4372.1240692199999</v>
      </c>
      <c r="H14" s="50">
        <v>3464.5459057399999</v>
      </c>
      <c r="I14" s="50">
        <v>1101.0845752800001</v>
      </c>
      <c r="J14" s="50">
        <v>6397.9568484199999</v>
      </c>
      <c r="K14" s="50">
        <v>1580.4562471500001</v>
      </c>
      <c r="L14" s="50">
        <v>3419.9452799400001</v>
      </c>
      <c r="M14" s="50">
        <v>1397.55532133</v>
      </c>
      <c r="N14" s="50"/>
      <c r="O14" s="50"/>
      <c r="P14" s="50"/>
      <c r="Q14" s="50"/>
    </row>
    <row r="15" spans="1:17" hidden="1" outlineLevel="1">
      <c r="A15" s="16">
        <v>40664</v>
      </c>
      <c r="B15" s="50">
        <v>15358.46496225</v>
      </c>
      <c r="C15" s="50">
        <f t="shared" si="1"/>
        <v>5596.5885025200005</v>
      </c>
      <c r="D15" s="50">
        <f t="shared" si="2"/>
        <v>7171.6494496199994</v>
      </c>
      <c r="E15" s="50">
        <f t="shared" si="3"/>
        <v>2590.2270101099998</v>
      </c>
      <c r="F15" s="50">
        <v>9083.3743505900002</v>
      </c>
      <c r="G15" s="50">
        <v>4244.42965499</v>
      </c>
      <c r="H15" s="50">
        <v>3624.77810378</v>
      </c>
      <c r="I15" s="50">
        <v>1214.1665918199999</v>
      </c>
      <c r="J15" s="50">
        <v>6275.0906116599999</v>
      </c>
      <c r="K15" s="50">
        <v>1352.15884753</v>
      </c>
      <c r="L15" s="50">
        <v>3546.8713458399998</v>
      </c>
      <c r="M15" s="50">
        <v>1376.0604182899999</v>
      </c>
      <c r="N15" s="50"/>
      <c r="O15" s="50"/>
      <c r="P15" s="50"/>
      <c r="Q15" s="50"/>
    </row>
    <row r="16" spans="1:17" hidden="1" outlineLevel="1">
      <c r="A16" s="16">
        <v>40695</v>
      </c>
      <c r="B16" s="50">
        <v>15507.4546921</v>
      </c>
      <c r="C16" s="50">
        <f t="shared" si="1"/>
        <v>5535.3671835999994</v>
      </c>
      <c r="D16" s="50">
        <f t="shared" si="2"/>
        <v>7441.1285372100001</v>
      </c>
      <c r="E16" s="50">
        <f t="shared" si="3"/>
        <v>2530.9589712900001</v>
      </c>
      <c r="F16" s="50">
        <v>9340.5263735600001</v>
      </c>
      <c r="G16" s="50">
        <v>4287.7170004299996</v>
      </c>
      <c r="H16" s="50">
        <v>3844.76103298</v>
      </c>
      <c r="I16" s="50">
        <v>1208.0483401500001</v>
      </c>
      <c r="J16" s="50">
        <v>6166.92831854</v>
      </c>
      <c r="K16" s="50">
        <v>1247.65018317</v>
      </c>
      <c r="L16" s="50">
        <v>3596.3675042300001</v>
      </c>
      <c r="M16" s="50">
        <v>1322.9106311400001</v>
      </c>
      <c r="N16" s="50"/>
      <c r="O16" s="50"/>
      <c r="P16" s="50"/>
      <c r="Q16" s="50"/>
    </row>
    <row r="17" spans="1:17" hidden="1" outlineLevel="1">
      <c r="A17" s="16">
        <v>40725</v>
      </c>
      <c r="B17" s="50">
        <v>15124.051081080001</v>
      </c>
      <c r="C17" s="50">
        <f t="shared" si="1"/>
        <v>5659.3590380699998</v>
      </c>
      <c r="D17" s="50">
        <f t="shared" si="2"/>
        <v>7198.1351066200004</v>
      </c>
      <c r="E17" s="50">
        <f t="shared" si="3"/>
        <v>2266.5569363900004</v>
      </c>
      <c r="F17" s="50">
        <v>9303.4970034399994</v>
      </c>
      <c r="G17" s="50">
        <v>4242.1522548399998</v>
      </c>
      <c r="H17" s="50">
        <v>3983.6964179400002</v>
      </c>
      <c r="I17" s="50">
        <v>1077.6483306600001</v>
      </c>
      <c r="J17" s="50">
        <v>5820.5540776400003</v>
      </c>
      <c r="K17" s="50">
        <v>1417.2067832299999</v>
      </c>
      <c r="L17" s="50">
        <v>3214.4386886799998</v>
      </c>
      <c r="M17" s="50">
        <v>1188.9086057300001</v>
      </c>
      <c r="N17" s="50"/>
      <c r="O17" s="50"/>
      <c r="P17" s="50"/>
      <c r="Q17" s="50"/>
    </row>
    <row r="18" spans="1:17" hidden="1" outlineLevel="1">
      <c r="A18" s="16">
        <v>40756</v>
      </c>
      <c r="B18" s="50">
        <v>15268.042877010001</v>
      </c>
      <c r="C18" s="50">
        <f t="shared" si="1"/>
        <v>5757.1058363900001</v>
      </c>
      <c r="D18" s="50">
        <f t="shared" si="2"/>
        <v>7296.9823161799995</v>
      </c>
      <c r="E18" s="50">
        <f t="shared" si="3"/>
        <v>2213.9547244400001</v>
      </c>
      <c r="F18" s="50">
        <v>9848.4730579900006</v>
      </c>
      <c r="G18" s="50">
        <v>4393.9939341700001</v>
      </c>
      <c r="H18" s="50">
        <v>4356.2131494499999</v>
      </c>
      <c r="I18" s="50">
        <v>1098.2659743700001</v>
      </c>
      <c r="J18" s="50">
        <v>5419.5698190200001</v>
      </c>
      <c r="K18" s="50">
        <v>1363.11190222</v>
      </c>
      <c r="L18" s="50">
        <v>2940.7691667300001</v>
      </c>
      <c r="M18" s="50">
        <v>1115.68875007</v>
      </c>
      <c r="N18" s="50"/>
      <c r="O18" s="50"/>
      <c r="P18" s="50"/>
      <c r="Q18" s="50"/>
    </row>
    <row r="19" spans="1:17" hidden="1" outlineLevel="1">
      <c r="A19" s="16">
        <v>40787</v>
      </c>
      <c r="B19" s="50">
        <v>15416.35171046</v>
      </c>
      <c r="C19" s="50">
        <f t="shared" si="1"/>
        <v>5755.7970988100005</v>
      </c>
      <c r="D19" s="50">
        <f t="shared" si="2"/>
        <v>7455.3339760500003</v>
      </c>
      <c r="E19" s="50">
        <f t="shared" si="3"/>
        <v>2205.2206356000002</v>
      </c>
      <c r="F19" s="50">
        <v>10168.444358430001</v>
      </c>
      <c r="G19" s="50">
        <v>4594.21272692</v>
      </c>
      <c r="H19" s="50">
        <v>4451.3135095099997</v>
      </c>
      <c r="I19" s="50">
        <v>1122.918122</v>
      </c>
      <c r="J19" s="50">
        <v>5247.9073520299999</v>
      </c>
      <c r="K19" s="50">
        <v>1161.5843718900001</v>
      </c>
      <c r="L19" s="50">
        <v>3004.0204665400001</v>
      </c>
      <c r="M19" s="50">
        <v>1082.3025136000001</v>
      </c>
      <c r="N19" s="50"/>
      <c r="O19" s="50"/>
      <c r="P19" s="50"/>
      <c r="Q19" s="50"/>
    </row>
    <row r="20" spans="1:17" hidden="1" outlineLevel="1">
      <c r="A20" s="16">
        <v>40817</v>
      </c>
      <c r="B20" s="50">
        <v>15721.976712199999</v>
      </c>
      <c r="C20" s="50">
        <f t="shared" si="1"/>
        <v>5945.5363167899995</v>
      </c>
      <c r="D20" s="50">
        <f t="shared" si="2"/>
        <v>7562.7274401699997</v>
      </c>
      <c r="E20" s="50">
        <f t="shared" si="3"/>
        <v>2213.7129552400002</v>
      </c>
      <c r="F20" s="50">
        <v>10515.808232920001</v>
      </c>
      <c r="G20" s="50">
        <v>4814.21739101</v>
      </c>
      <c r="H20" s="50">
        <v>4578.1116695600003</v>
      </c>
      <c r="I20" s="50">
        <v>1123.47917235</v>
      </c>
      <c r="J20" s="50">
        <v>5206.1684792799997</v>
      </c>
      <c r="K20" s="50">
        <v>1131.31892578</v>
      </c>
      <c r="L20" s="50">
        <v>2984.6157706099998</v>
      </c>
      <c r="M20" s="50">
        <v>1090.2337828899999</v>
      </c>
      <c r="N20" s="50"/>
      <c r="O20" s="50"/>
      <c r="P20" s="50"/>
      <c r="Q20" s="50"/>
    </row>
    <row r="21" spans="1:17" hidden="1" outlineLevel="1">
      <c r="A21" s="16">
        <v>40848</v>
      </c>
      <c r="B21" s="50">
        <v>15849.10293565</v>
      </c>
      <c r="C21" s="50">
        <f t="shared" si="1"/>
        <v>6228.13969731</v>
      </c>
      <c r="D21" s="50">
        <f t="shared" si="2"/>
        <v>7422.3352881999999</v>
      </c>
      <c r="E21" s="50">
        <f t="shared" si="3"/>
        <v>2198.6279501399999</v>
      </c>
      <c r="F21" s="50">
        <v>10628.66072224</v>
      </c>
      <c r="G21" s="50">
        <v>4940.5204758099999</v>
      </c>
      <c r="H21" s="50">
        <v>4558.3664436999998</v>
      </c>
      <c r="I21" s="50">
        <v>1129.7738027299999</v>
      </c>
      <c r="J21" s="50">
        <v>5220.4422134099996</v>
      </c>
      <c r="K21" s="50">
        <v>1287.6192215000001</v>
      </c>
      <c r="L21" s="50">
        <v>2863.9688445000002</v>
      </c>
      <c r="M21" s="50">
        <v>1068.85414741</v>
      </c>
      <c r="N21" s="50"/>
      <c r="O21" s="50"/>
      <c r="P21" s="50"/>
      <c r="Q21" s="50"/>
    </row>
    <row r="22" spans="1:17" hidden="1" outlineLevel="1">
      <c r="A22" s="16">
        <v>40878</v>
      </c>
      <c r="B22" s="50">
        <v>15586.380637689999</v>
      </c>
      <c r="C22" s="50">
        <f t="shared" si="1"/>
        <v>6385.9202480899994</v>
      </c>
      <c r="D22" s="50">
        <f t="shared" si="2"/>
        <v>7493.70742952</v>
      </c>
      <c r="E22" s="50">
        <f t="shared" si="3"/>
        <v>1706.7529600799999</v>
      </c>
      <c r="F22" s="50">
        <v>10409.734727110001</v>
      </c>
      <c r="G22" s="50">
        <v>4906.5256388099997</v>
      </c>
      <c r="H22" s="50">
        <v>4736.8538796499997</v>
      </c>
      <c r="I22" s="50">
        <v>766.35520865000001</v>
      </c>
      <c r="J22" s="50">
        <v>5176.6459105800004</v>
      </c>
      <c r="K22" s="50">
        <v>1479.3946092799999</v>
      </c>
      <c r="L22" s="50">
        <v>2756.8535498699998</v>
      </c>
      <c r="M22" s="50">
        <v>940.39775142999997</v>
      </c>
      <c r="N22" s="50"/>
      <c r="O22" s="50"/>
      <c r="P22" s="50"/>
      <c r="Q22" s="50"/>
    </row>
    <row r="23" spans="1:17" hidden="1" outlineLevel="1">
      <c r="A23" s="16">
        <v>40909</v>
      </c>
      <c r="B23" s="50">
        <v>15639.876598549999</v>
      </c>
      <c r="C23" s="50">
        <f t="shared" si="1"/>
        <v>6401.4146760800004</v>
      </c>
      <c r="D23" s="50">
        <f t="shared" si="2"/>
        <v>7642.4971291800002</v>
      </c>
      <c r="E23" s="50">
        <f t="shared" si="3"/>
        <v>1595.96479329</v>
      </c>
      <c r="F23" s="50">
        <v>10411.263439550001</v>
      </c>
      <c r="G23" s="50">
        <v>4946.9877061200004</v>
      </c>
      <c r="H23" s="50">
        <v>4803.8393856800003</v>
      </c>
      <c r="I23" s="50">
        <v>660.43634774999998</v>
      </c>
      <c r="J23" s="50">
        <v>5228.6131590000005</v>
      </c>
      <c r="K23" s="50">
        <v>1454.42696996</v>
      </c>
      <c r="L23" s="50">
        <v>2838.6577434999999</v>
      </c>
      <c r="M23" s="50">
        <v>935.52844554000001</v>
      </c>
      <c r="N23" s="50"/>
      <c r="O23" s="50"/>
      <c r="P23" s="50"/>
      <c r="Q23" s="50"/>
    </row>
    <row r="24" spans="1:17" hidden="1" outlineLevel="1">
      <c r="A24" s="16">
        <v>40940</v>
      </c>
      <c r="B24" s="50">
        <v>16426.21740216</v>
      </c>
      <c r="C24" s="50">
        <f t="shared" si="1"/>
        <v>6470.5102410199997</v>
      </c>
      <c r="D24" s="50">
        <f t="shared" si="2"/>
        <v>8381.9752230899994</v>
      </c>
      <c r="E24" s="50">
        <f t="shared" si="3"/>
        <v>1573.7319380499998</v>
      </c>
      <c r="F24" s="50">
        <v>10734.92450105</v>
      </c>
      <c r="G24" s="50">
        <v>4980.5814494599999</v>
      </c>
      <c r="H24" s="50">
        <v>5110.0626775399996</v>
      </c>
      <c r="I24" s="50">
        <v>644.28037404999998</v>
      </c>
      <c r="J24" s="50">
        <v>5691.2929011099995</v>
      </c>
      <c r="K24" s="50">
        <v>1489.92879156</v>
      </c>
      <c r="L24" s="50">
        <v>3271.9125455499998</v>
      </c>
      <c r="M24" s="50">
        <v>929.45156399999996</v>
      </c>
      <c r="N24" s="50"/>
      <c r="O24" s="50"/>
      <c r="P24" s="50"/>
      <c r="Q24" s="50"/>
    </row>
    <row r="25" spans="1:17" hidden="1" outlineLevel="1">
      <c r="A25" s="16">
        <v>40969</v>
      </c>
      <c r="B25" s="50">
        <v>16411.23442334</v>
      </c>
      <c r="C25" s="50">
        <f t="shared" si="1"/>
        <v>6665.0047811800005</v>
      </c>
      <c r="D25" s="50">
        <f t="shared" si="2"/>
        <v>8338.8994298699999</v>
      </c>
      <c r="E25" s="50">
        <f t="shared" si="3"/>
        <v>1407.33021229</v>
      </c>
      <c r="F25" s="50">
        <v>10798.304954560001</v>
      </c>
      <c r="G25" s="50">
        <v>5086.2644683400003</v>
      </c>
      <c r="H25" s="50">
        <v>5185.0187678499997</v>
      </c>
      <c r="I25" s="50">
        <v>527.02171837000003</v>
      </c>
      <c r="J25" s="50">
        <v>5612.9294687800002</v>
      </c>
      <c r="K25" s="50">
        <v>1578.7403128399999</v>
      </c>
      <c r="L25" s="50">
        <v>3153.8806620199998</v>
      </c>
      <c r="M25" s="50">
        <v>880.30849392000005</v>
      </c>
      <c r="N25" s="50"/>
      <c r="O25" s="50"/>
      <c r="P25" s="50"/>
      <c r="Q25" s="50"/>
    </row>
    <row r="26" spans="1:17" hidden="1" outlineLevel="1">
      <c r="A26" s="16">
        <v>41000</v>
      </c>
      <c r="B26" s="50">
        <v>16460.078410270002</v>
      </c>
      <c r="C26" s="50">
        <f t="shared" si="1"/>
        <v>6718.8985109099995</v>
      </c>
      <c r="D26" s="50">
        <f t="shared" si="2"/>
        <v>8303.8113844099989</v>
      </c>
      <c r="E26" s="50">
        <f t="shared" si="3"/>
        <v>1437.3685149500002</v>
      </c>
      <c r="F26" s="50">
        <v>10855.416962040001</v>
      </c>
      <c r="G26" s="50">
        <v>5140.4956096599999</v>
      </c>
      <c r="H26" s="50">
        <v>5115.5073994799995</v>
      </c>
      <c r="I26" s="50">
        <v>599.41395290000003</v>
      </c>
      <c r="J26" s="50">
        <v>5604.6614482300001</v>
      </c>
      <c r="K26" s="50">
        <v>1578.40290125</v>
      </c>
      <c r="L26" s="50">
        <v>3188.3039849299998</v>
      </c>
      <c r="M26" s="50">
        <v>837.95456205000005</v>
      </c>
      <c r="N26" s="50"/>
      <c r="O26" s="50"/>
      <c r="P26" s="50"/>
      <c r="Q26" s="50"/>
    </row>
    <row r="27" spans="1:17" hidden="1" outlineLevel="1">
      <c r="A27" s="16">
        <v>41030</v>
      </c>
      <c r="B27" s="50">
        <v>16029.75549161</v>
      </c>
      <c r="C27" s="50">
        <f t="shared" si="1"/>
        <v>6375.3382873500004</v>
      </c>
      <c r="D27" s="50">
        <f t="shared" si="2"/>
        <v>8201.34703954</v>
      </c>
      <c r="E27" s="50">
        <f t="shared" si="3"/>
        <v>1453.0701647200001</v>
      </c>
      <c r="F27" s="50">
        <v>10533.65469877</v>
      </c>
      <c r="G27" s="50">
        <v>4841.3660735900003</v>
      </c>
      <c r="H27" s="50">
        <v>5054.6282480299997</v>
      </c>
      <c r="I27" s="50">
        <v>637.66037715000004</v>
      </c>
      <c r="J27" s="50">
        <v>5496.1007928400004</v>
      </c>
      <c r="K27" s="50">
        <v>1533.9722137599999</v>
      </c>
      <c r="L27" s="50">
        <v>3146.7187915099998</v>
      </c>
      <c r="M27" s="50">
        <v>815.40978757000005</v>
      </c>
      <c r="N27" s="50"/>
      <c r="O27" s="50"/>
      <c r="P27" s="50"/>
      <c r="Q27" s="50"/>
    </row>
    <row r="28" spans="1:17" hidden="1" outlineLevel="1">
      <c r="A28" s="16">
        <v>41061</v>
      </c>
      <c r="B28" s="50">
        <v>16421.14307464</v>
      </c>
      <c r="C28" s="50">
        <f t="shared" si="1"/>
        <v>6602.8364190299999</v>
      </c>
      <c r="D28" s="50">
        <f t="shared" si="2"/>
        <v>8245.9091647000005</v>
      </c>
      <c r="E28" s="50">
        <f t="shared" si="3"/>
        <v>1572.39749091</v>
      </c>
      <c r="F28" s="50">
        <v>10936.186728799999</v>
      </c>
      <c r="G28" s="50">
        <v>5156.8853870800003</v>
      </c>
      <c r="H28" s="50">
        <v>5015.4183553100002</v>
      </c>
      <c r="I28" s="50">
        <v>763.88298640999994</v>
      </c>
      <c r="J28" s="50">
        <v>5484.9563458399998</v>
      </c>
      <c r="K28" s="50">
        <v>1445.95103195</v>
      </c>
      <c r="L28" s="50">
        <v>3230.4908093899999</v>
      </c>
      <c r="M28" s="50">
        <v>808.51450450000004</v>
      </c>
      <c r="N28" s="50"/>
      <c r="O28" s="50"/>
      <c r="P28" s="50"/>
      <c r="Q28" s="50"/>
    </row>
    <row r="29" spans="1:17" hidden="1" outlineLevel="1">
      <c r="A29" s="16">
        <v>41091</v>
      </c>
      <c r="B29" s="50">
        <v>16481.90089103</v>
      </c>
      <c r="C29" s="50">
        <f t="shared" si="1"/>
        <v>6440.4249035100001</v>
      </c>
      <c r="D29" s="50">
        <f t="shared" si="2"/>
        <v>8451.1100133199998</v>
      </c>
      <c r="E29" s="50">
        <f t="shared" si="3"/>
        <v>1590.3659742</v>
      </c>
      <c r="F29" s="50">
        <v>10851.245300910001</v>
      </c>
      <c r="G29" s="50">
        <v>5002.4287647399997</v>
      </c>
      <c r="H29" s="50">
        <v>5060.41277816</v>
      </c>
      <c r="I29" s="50">
        <v>788.40375801000005</v>
      </c>
      <c r="J29" s="50">
        <v>5630.6555901199999</v>
      </c>
      <c r="K29" s="50">
        <v>1437.99613877</v>
      </c>
      <c r="L29" s="50">
        <v>3390.6972351600002</v>
      </c>
      <c r="M29" s="50">
        <v>801.96221619000005</v>
      </c>
      <c r="N29" s="50"/>
      <c r="O29" s="50"/>
      <c r="P29" s="50"/>
      <c r="Q29" s="50"/>
    </row>
    <row r="30" spans="1:17" hidden="1" outlineLevel="1">
      <c r="A30" s="16">
        <v>41122</v>
      </c>
      <c r="B30" s="50">
        <v>16302.842234899999</v>
      </c>
      <c r="C30" s="50">
        <f t="shared" si="1"/>
        <v>6528.1791774000003</v>
      </c>
      <c r="D30" s="50">
        <f t="shared" si="2"/>
        <v>8006.3985449800002</v>
      </c>
      <c r="E30" s="50">
        <f t="shared" si="3"/>
        <v>1768.2645125199999</v>
      </c>
      <c r="F30" s="50">
        <v>10663.37684261</v>
      </c>
      <c r="G30" s="50">
        <v>5030.9310207500002</v>
      </c>
      <c r="H30" s="50">
        <v>4647.9599148799998</v>
      </c>
      <c r="I30" s="50">
        <v>984.48590697999998</v>
      </c>
      <c r="J30" s="50">
        <v>5639.4653922899997</v>
      </c>
      <c r="K30" s="50">
        <v>1497.2481566500001</v>
      </c>
      <c r="L30" s="50">
        <v>3358.4386301</v>
      </c>
      <c r="M30" s="50">
        <v>783.77860553999994</v>
      </c>
      <c r="N30" s="50"/>
      <c r="O30" s="50"/>
      <c r="P30" s="50"/>
      <c r="Q30" s="50"/>
    </row>
    <row r="31" spans="1:17" hidden="1" outlineLevel="1">
      <c r="A31" s="16">
        <v>41153</v>
      </c>
      <c r="B31" s="50">
        <v>16499.309486369999</v>
      </c>
      <c r="C31" s="50">
        <f t="shared" si="1"/>
        <v>6604.9729985499998</v>
      </c>
      <c r="D31" s="50">
        <f t="shared" si="2"/>
        <v>8114.0867728800004</v>
      </c>
      <c r="E31" s="50">
        <f t="shared" si="3"/>
        <v>1780.2497149400001</v>
      </c>
      <c r="F31" s="50">
        <v>10787.97046056</v>
      </c>
      <c r="G31" s="50">
        <v>5062.8750523400004</v>
      </c>
      <c r="H31" s="50">
        <v>4727.6652755200003</v>
      </c>
      <c r="I31" s="50">
        <v>997.43013269999994</v>
      </c>
      <c r="J31" s="50">
        <v>5711.3390258099998</v>
      </c>
      <c r="K31" s="50">
        <v>1542.0979462099999</v>
      </c>
      <c r="L31" s="50">
        <v>3386.4214973600001</v>
      </c>
      <c r="M31" s="50">
        <v>782.81958224000005</v>
      </c>
      <c r="N31" s="50"/>
      <c r="O31" s="50"/>
      <c r="P31" s="50"/>
      <c r="Q31" s="50"/>
    </row>
    <row r="32" spans="1:17" hidden="1" outlineLevel="1">
      <c r="A32" s="16">
        <v>41183</v>
      </c>
      <c r="B32" s="50">
        <v>16891.893235849999</v>
      </c>
      <c r="C32" s="50">
        <f t="shared" si="1"/>
        <v>6721.1499749899995</v>
      </c>
      <c r="D32" s="50">
        <f t="shared" si="2"/>
        <v>8398.1441658399999</v>
      </c>
      <c r="E32" s="50">
        <f t="shared" si="3"/>
        <v>1772.5990950199998</v>
      </c>
      <c r="F32" s="50">
        <v>10550.653976580001</v>
      </c>
      <c r="G32" s="50">
        <v>4997.7474466599997</v>
      </c>
      <c r="H32" s="50">
        <v>4555.75504998</v>
      </c>
      <c r="I32" s="50">
        <v>997.15147993999994</v>
      </c>
      <c r="J32" s="50">
        <v>6341.2392592699998</v>
      </c>
      <c r="K32" s="50">
        <v>1723.40252833</v>
      </c>
      <c r="L32" s="50">
        <v>3842.3891158599999</v>
      </c>
      <c r="M32" s="50">
        <v>775.44761507999999</v>
      </c>
      <c r="N32" s="50"/>
      <c r="O32" s="50"/>
      <c r="P32" s="50"/>
      <c r="Q32" s="50"/>
    </row>
    <row r="33" spans="1:17" hidden="1" outlineLevel="1">
      <c r="A33" s="16">
        <v>41214</v>
      </c>
      <c r="B33" s="50">
        <v>16567.478593939999</v>
      </c>
      <c r="C33" s="50">
        <f t="shared" si="1"/>
        <v>6435.6774436200003</v>
      </c>
      <c r="D33" s="50">
        <f t="shared" si="2"/>
        <v>8359.5081900100013</v>
      </c>
      <c r="E33" s="50">
        <f t="shared" si="3"/>
        <v>1772.2929603100001</v>
      </c>
      <c r="F33" s="50">
        <v>10316.46461547</v>
      </c>
      <c r="G33" s="50">
        <v>4733.0116509600002</v>
      </c>
      <c r="H33" s="50">
        <v>4581.8834380400003</v>
      </c>
      <c r="I33" s="50">
        <v>1001.56952647</v>
      </c>
      <c r="J33" s="50">
        <v>6251.0139784700004</v>
      </c>
      <c r="K33" s="50">
        <v>1702.6657926600001</v>
      </c>
      <c r="L33" s="50">
        <v>3777.62475197</v>
      </c>
      <c r="M33" s="50">
        <v>770.72343383999998</v>
      </c>
      <c r="N33" s="50"/>
      <c r="O33" s="50"/>
      <c r="P33" s="50"/>
      <c r="Q33" s="50"/>
    </row>
    <row r="34" spans="1:17" hidden="1" outlineLevel="1">
      <c r="A34" s="16">
        <v>41244</v>
      </c>
      <c r="B34" s="50">
        <v>16617.779582620002</v>
      </c>
      <c r="C34" s="50">
        <f t="shared" si="1"/>
        <v>6670.4946336700004</v>
      </c>
      <c r="D34" s="50">
        <f t="shared" si="2"/>
        <v>8141.7457216599996</v>
      </c>
      <c r="E34" s="50">
        <f t="shared" si="3"/>
        <v>1805.5392272899999</v>
      </c>
      <c r="F34" s="50">
        <v>10348.02792674</v>
      </c>
      <c r="G34" s="50">
        <v>4847.3476102900004</v>
      </c>
      <c r="H34" s="50">
        <v>4534.8017830899998</v>
      </c>
      <c r="I34" s="50">
        <v>965.87853336000001</v>
      </c>
      <c r="J34" s="50">
        <v>6269.7516558799998</v>
      </c>
      <c r="K34" s="50">
        <v>1823.1470233800001</v>
      </c>
      <c r="L34" s="50">
        <v>3606.9439385699998</v>
      </c>
      <c r="M34" s="50">
        <v>839.66069392999998</v>
      </c>
      <c r="N34" s="50"/>
      <c r="O34" s="50"/>
      <c r="P34" s="50"/>
      <c r="Q34" s="50"/>
    </row>
    <row r="35" spans="1:17" hidden="1" outlineLevel="1">
      <c r="A35" s="16">
        <v>41275</v>
      </c>
      <c r="B35" s="50">
        <v>16752.397790300001</v>
      </c>
      <c r="C35" s="50">
        <f t="shared" si="1"/>
        <v>6916.8756172499998</v>
      </c>
      <c r="D35" s="50">
        <f t="shared" si="2"/>
        <v>8040.3780930400007</v>
      </c>
      <c r="E35" s="50">
        <f t="shared" si="3"/>
        <v>1795.1440800099999</v>
      </c>
      <c r="F35" s="50">
        <v>10405.964613349999</v>
      </c>
      <c r="G35" s="50">
        <v>5008.8691661900002</v>
      </c>
      <c r="H35" s="50">
        <v>4442.0202715100004</v>
      </c>
      <c r="I35" s="50">
        <v>955.07517565000001</v>
      </c>
      <c r="J35" s="50">
        <v>6346.4331769500004</v>
      </c>
      <c r="K35" s="50">
        <v>1908.00645106</v>
      </c>
      <c r="L35" s="50">
        <v>3598.3578215299999</v>
      </c>
      <c r="M35" s="50">
        <v>840.06890436000003</v>
      </c>
      <c r="N35" s="50"/>
      <c r="O35" s="50"/>
      <c r="P35" s="50"/>
      <c r="Q35" s="50"/>
    </row>
    <row r="36" spans="1:17" hidden="1" outlineLevel="1">
      <c r="A36" s="16">
        <v>41306</v>
      </c>
      <c r="B36" s="50">
        <v>15545.502927039999</v>
      </c>
      <c r="C36" s="50">
        <f t="shared" si="1"/>
        <v>6698.2531394299995</v>
      </c>
      <c r="D36" s="50">
        <f t="shared" si="2"/>
        <v>7072.04504421</v>
      </c>
      <c r="E36" s="50">
        <f t="shared" si="3"/>
        <v>1775.2047434000001</v>
      </c>
      <c r="F36" s="50">
        <v>9869.3581172899994</v>
      </c>
      <c r="G36" s="50">
        <v>4778.6260095099997</v>
      </c>
      <c r="H36" s="50">
        <v>4141.7552967900001</v>
      </c>
      <c r="I36" s="50">
        <v>948.97681098999999</v>
      </c>
      <c r="J36" s="50">
        <v>5676.1448097499997</v>
      </c>
      <c r="K36" s="50">
        <v>1919.62712992</v>
      </c>
      <c r="L36" s="50">
        <v>2930.2897474199999</v>
      </c>
      <c r="M36" s="50">
        <v>826.22793240999999</v>
      </c>
      <c r="N36" s="50"/>
      <c r="O36" s="50"/>
      <c r="P36" s="50"/>
      <c r="Q36" s="50"/>
    </row>
    <row r="37" spans="1:17" hidden="1" outlineLevel="1">
      <c r="A37" s="16">
        <v>41334</v>
      </c>
      <c r="B37" s="50">
        <v>15608.510497499999</v>
      </c>
      <c r="C37" s="50">
        <f t="shared" si="1"/>
        <v>6800.7794730599999</v>
      </c>
      <c r="D37" s="50">
        <f t="shared" si="2"/>
        <v>6944.3469424599998</v>
      </c>
      <c r="E37" s="50">
        <f t="shared" si="3"/>
        <v>1863.3840819800002</v>
      </c>
      <c r="F37" s="50">
        <v>9727.4763918000008</v>
      </c>
      <c r="G37" s="50">
        <v>4640.1052481799998</v>
      </c>
      <c r="H37" s="50">
        <v>4056.1617199399998</v>
      </c>
      <c r="I37" s="50">
        <v>1031.2094236800001</v>
      </c>
      <c r="J37" s="50">
        <v>5881.0341056999996</v>
      </c>
      <c r="K37" s="50">
        <v>2160.6742248800001</v>
      </c>
      <c r="L37" s="50">
        <v>2888.18522252</v>
      </c>
      <c r="M37" s="50">
        <v>832.17465830000003</v>
      </c>
      <c r="N37" s="50"/>
      <c r="O37" s="50"/>
      <c r="P37" s="50"/>
      <c r="Q37" s="50"/>
    </row>
    <row r="38" spans="1:17" hidden="1" outlineLevel="1">
      <c r="A38" s="16">
        <v>41365</v>
      </c>
      <c r="B38" s="50">
        <v>16304.80293324</v>
      </c>
      <c r="C38" s="50">
        <f t="shared" si="1"/>
        <v>7460.3220476400002</v>
      </c>
      <c r="D38" s="50">
        <f t="shared" si="2"/>
        <v>6983.6453613599997</v>
      </c>
      <c r="E38" s="50">
        <f t="shared" si="3"/>
        <v>1860.8355242399998</v>
      </c>
      <c r="F38" s="50">
        <v>10673.97561207</v>
      </c>
      <c r="G38" s="50">
        <v>5105.9555201800003</v>
      </c>
      <c r="H38" s="50">
        <v>4533.1115656499996</v>
      </c>
      <c r="I38" s="50">
        <v>1034.9085262399999</v>
      </c>
      <c r="J38" s="50">
        <v>5630.8273211699998</v>
      </c>
      <c r="K38" s="50">
        <v>2354.3665274599998</v>
      </c>
      <c r="L38" s="50">
        <v>2450.53379571</v>
      </c>
      <c r="M38" s="50">
        <v>825.92699800000003</v>
      </c>
      <c r="N38" s="50"/>
      <c r="O38" s="50"/>
      <c r="P38" s="50"/>
      <c r="Q38" s="50"/>
    </row>
    <row r="39" spans="1:17" hidden="1" outlineLevel="1">
      <c r="A39" s="16">
        <v>41395</v>
      </c>
      <c r="B39" s="50">
        <v>16248.09693571</v>
      </c>
      <c r="C39" s="50">
        <f t="shared" si="1"/>
        <v>7397.3614559100006</v>
      </c>
      <c r="D39" s="50">
        <f t="shared" si="2"/>
        <v>7000.35692991</v>
      </c>
      <c r="E39" s="50">
        <f t="shared" si="3"/>
        <v>1850.3785498899999</v>
      </c>
      <c r="F39" s="50">
        <v>10662.95892687</v>
      </c>
      <c r="G39" s="50">
        <v>5097.0578186800003</v>
      </c>
      <c r="H39" s="50">
        <v>4534.6844235400004</v>
      </c>
      <c r="I39" s="50">
        <v>1031.2166846499999</v>
      </c>
      <c r="J39" s="50">
        <v>5585.1380088400001</v>
      </c>
      <c r="K39" s="50">
        <v>2300.3036372299998</v>
      </c>
      <c r="L39" s="50">
        <v>2465.6725063700001</v>
      </c>
      <c r="M39" s="50">
        <v>819.16186524</v>
      </c>
      <c r="N39" s="50"/>
      <c r="O39" s="50"/>
      <c r="P39" s="50"/>
      <c r="Q39" s="50"/>
    </row>
    <row r="40" spans="1:17" hidden="1" outlineLevel="1">
      <c r="A40" s="16">
        <v>41426</v>
      </c>
      <c r="B40" s="50">
        <v>16595.472118230002</v>
      </c>
      <c r="C40" s="50">
        <f t="shared" si="1"/>
        <v>7768.7477952099998</v>
      </c>
      <c r="D40" s="50">
        <f t="shared" si="2"/>
        <v>6974.0323700499994</v>
      </c>
      <c r="E40" s="50">
        <f t="shared" si="3"/>
        <v>1852.6919529700001</v>
      </c>
      <c r="F40" s="50">
        <v>10850.74713347</v>
      </c>
      <c r="G40" s="50">
        <v>5412.05022362</v>
      </c>
      <c r="H40" s="50">
        <v>4404.9154956599996</v>
      </c>
      <c r="I40" s="50">
        <v>1033.7814141900001</v>
      </c>
      <c r="J40" s="50">
        <v>5744.7249847599996</v>
      </c>
      <c r="K40" s="50">
        <v>2356.6975715899998</v>
      </c>
      <c r="L40" s="50">
        <v>2569.1168743899998</v>
      </c>
      <c r="M40" s="50">
        <v>818.91053878000002</v>
      </c>
      <c r="N40" s="50"/>
      <c r="O40" s="50"/>
      <c r="P40" s="50"/>
      <c r="Q40" s="50"/>
    </row>
    <row r="41" spans="1:17" hidden="1" outlineLevel="1">
      <c r="A41" s="16">
        <v>41456</v>
      </c>
      <c r="B41" s="50">
        <v>17329.258063509998</v>
      </c>
      <c r="C41" s="50">
        <f t="shared" si="1"/>
        <v>8430.4520118599994</v>
      </c>
      <c r="D41" s="50">
        <f t="shared" si="2"/>
        <v>7113.3516473</v>
      </c>
      <c r="E41" s="50">
        <f t="shared" si="3"/>
        <v>1785.45440435</v>
      </c>
      <c r="F41" s="50">
        <v>11560.14079567</v>
      </c>
      <c r="G41" s="50">
        <v>6049.6714380599997</v>
      </c>
      <c r="H41" s="50">
        <v>4531.4464067700001</v>
      </c>
      <c r="I41" s="50">
        <v>979.02295084000002</v>
      </c>
      <c r="J41" s="50">
        <v>5769.1172678399998</v>
      </c>
      <c r="K41" s="50">
        <v>2380.7805738000002</v>
      </c>
      <c r="L41" s="50">
        <v>2581.9052405299999</v>
      </c>
      <c r="M41" s="50">
        <v>806.43145350999998</v>
      </c>
      <c r="N41" s="50"/>
      <c r="O41" s="50"/>
      <c r="P41" s="50"/>
      <c r="Q41" s="50"/>
    </row>
    <row r="42" spans="1:17" hidden="1" outlineLevel="1">
      <c r="A42" s="16">
        <v>41487</v>
      </c>
      <c r="B42" s="50">
        <v>17597.7195952</v>
      </c>
      <c r="C42" s="50">
        <f t="shared" si="1"/>
        <v>8439.8600717900008</v>
      </c>
      <c r="D42" s="50">
        <f t="shared" si="2"/>
        <v>7425.3124499999994</v>
      </c>
      <c r="E42" s="50">
        <f t="shared" si="3"/>
        <v>1732.5470734099999</v>
      </c>
      <c r="F42" s="50">
        <v>11436.302400320001</v>
      </c>
      <c r="G42" s="50">
        <v>5924.4932006099998</v>
      </c>
      <c r="H42" s="50">
        <v>4534.3822816499996</v>
      </c>
      <c r="I42" s="50">
        <v>977.42691806000005</v>
      </c>
      <c r="J42" s="50">
        <v>6161.4171948800004</v>
      </c>
      <c r="K42" s="50">
        <v>2515.3668711800001</v>
      </c>
      <c r="L42" s="50">
        <v>2890.9301683499998</v>
      </c>
      <c r="M42" s="50">
        <v>755.12015535</v>
      </c>
      <c r="N42" s="50"/>
      <c r="O42" s="50"/>
      <c r="P42" s="50"/>
      <c r="Q42" s="50"/>
    </row>
    <row r="43" spans="1:17" hidden="1" outlineLevel="1">
      <c r="A43" s="16">
        <v>41518</v>
      </c>
      <c r="B43" s="50">
        <v>19979.62112059</v>
      </c>
      <c r="C43" s="50">
        <f t="shared" si="1"/>
        <v>10550.013733219999</v>
      </c>
      <c r="D43" s="50">
        <f t="shared" si="2"/>
        <v>7637.1205401799998</v>
      </c>
      <c r="E43" s="50">
        <f t="shared" si="3"/>
        <v>1792.4868471899999</v>
      </c>
      <c r="F43" s="50">
        <v>14072.178986090001</v>
      </c>
      <c r="G43" s="50">
        <v>8198.9207883899999</v>
      </c>
      <c r="H43" s="50">
        <v>4941.2587910000002</v>
      </c>
      <c r="I43" s="50">
        <v>931.99940670000001</v>
      </c>
      <c r="J43" s="50">
        <v>5907.4421345000001</v>
      </c>
      <c r="K43" s="50">
        <v>2351.0929448299999</v>
      </c>
      <c r="L43" s="50">
        <v>2695.8617491800001</v>
      </c>
      <c r="M43" s="50">
        <v>860.48744049000004</v>
      </c>
      <c r="N43" s="50"/>
      <c r="O43" s="50"/>
      <c r="P43" s="50"/>
      <c r="Q43" s="50"/>
    </row>
    <row r="44" spans="1:17" hidden="1" outlineLevel="1">
      <c r="A44" s="16">
        <v>41548</v>
      </c>
      <c r="B44" s="50">
        <v>20517.213177590002</v>
      </c>
      <c r="C44" s="50">
        <f t="shared" si="1"/>
        <v>10677.045628600001</v>
      </c>
      <c r="D44" s="50">
        <f t="shared" si="2"/>
        <v>8111.7541976399998</v>
      </c>
      <c r="E44" s="50">
        <f t="shared" si="3"/>
        <v>1728.4133513500001</v>
      </c>
      <c r="F44" s="50">
        <v>14452.929431869999</v>
      </c>
      <c r="G44" s="50">
        <v>8254.4022940300001</v>
      </c>
      <c r="H44" s="50">
        <v>5279.4570425399997</v>
      </c>
      <c r="I44" s="50">
        <v>919.07009530000005</v>
      </c>
      <c r="J44" s="50">
        <v>6064.2837457200003</v>
      </c>
      <c r="K44" s="50">
        <v>2422.6433345700002</v>
      </c>
      <c r="L44" s="50">
        <v>2832.2971551000001</v>
      </c>
      <c r="M44" s="50">
        <v>809.34325605000004</v>
      </c>
      <c r="N44" s="50"/>
      <c r="O44" s="50"/>
      <c r="P44" s="50"/>
      <c r="Q44" s="50"/>
    </row>
    <row r="45" spans="1:17" hidden="1" outlineLevel="1">
      <c r="A45" s="16">
        <v>41579</v>
      </c>
      <c r="B45" s="50">
        <v>20579.94520921</v>
      </c>
      <c r="C45" s="50">
        <f t="shared" si="1"/>
        <v>10723.846421979999</v>
      </c>
      <c r="D45" s="50">
        <f t="shared" si="2"/>
        <v>8475.3054833299993</v>
      </c>
      <c r="E45" s="50">
        <f t="shared" si="3"/>
        <v>1380.7933039</v>
      </c>
      <c r="F45" s="50">
        <v>14527.81588557</v>
      </c>
      <c r="G45" s="50">
        <v>8333.8660667799995</v>
      </c>
      <c r="H45" s="50">
        <v>5288.8833212099998</v>
      </c>
      <c r="I45" s="50">
        <v>905.06649758000003</v>
      </c>
      <c r="J45" s="50">
        <v>6052.1293236399997</v>
      </c>
      <c r="K45" s="50">
        <v>2389.9803551999998</v>
      </c>
      <c r="L45" s="50">
        <v>3186.4221621199999</v>
      </c>
      <c r="M45" s="50">
        <v>475.72680631999998</v>
      </c>
      <c r="N45" s="50"/>
      <c r="O45" s="50"/>
      <c r="P45" s="50"/>
      <c r="Q45" s="50"/>
    </row>
    <row r="46" spans="1:17" hidden="1" outlineLevel="1">
      <c r="A46" s="16">
        <v>41609</v>
      </c>
      <c r="B46" s="50">
        <v>20495.239893540002</v>
      </c>
      <c r="C46" s="50">
        <f t="shared" si="1"/>
        <v>10844.310834690001</v>
      </c>
      <c r="D46" s="50">
        <f t="shared" si="2"/>
        <v>8280.4974312099985</v>
      </c>
      <c r="E46" s="50">
        <f t="shared" si="3"/>
        <v>1370.43162764</v>
      </c>
      <c r="F46" s="50">
        <v>14446.9401227</v>
      </c>
      <c r="G46" s="50">
        <v>8502.2452106000001</v>
      </c>
      <c r="H46" s="50">
        <v>5024.2248535299996</v>
      </c>
      <c r="I46" s="50">
        <v>920.47005856999999</v>
      </c>
      <c r="J46" s="50">
        <v>6048.2997708399998</v>
      </c>
      <c r="K46" s="50">
        <v>2342.0656240899998</v>
      </c>
      <c r="L46" s="50">
        <v>3256.2725776799998</v>
      </c>
      <c r="M46" s="50">
        <v>449.96156907</v>
      </c>
      <c r="N46" s="50"/>
      <c r="O46" s="50"/>
      <c r="P46" s="50"/>
      <c r="Q46" s="50"/>
    </row>
    <row r="47" spans="1:17" hidden="1" outlineLevel="1">
      <c r="A47" s="16">
        <v>41640</v>
      </c>
      <c r="B47" s="50">
        <v>20632.896928210001</v>
      </c>
      <c r="C47" s="50">
        <f t="shared" si="1"/>
        <v>11052.352415050002</v>
      </c>
      <c r="D47" s="50">
        <f t="shared" si="2"/>
        <v>8216.4045012299994</v>
      </c>
      <c r="E47" s="50">
        <f t="shared" si="3"/>
        <v>1364.1400119300001</v>
      </c>
      <c r="F47" s="50">
        <v>14715.435789270001</v>
      </c>
      <c r="G47" s="50">
        <v>8785.5025483000009</v>
      </c>
      <c r="H47" s="50">
        <v>5014.5230885999999</v>
      </c>
      <c r="I47" s="50">
        <v>915.41015236999999</v>
      </c>
      <c r="J47" s="50">
        <v>5917.4611389399997</v>
      </c>
      <c r="K47" s="50">
        <v>2266.8498667499998</v>
      </c>
      <c r="L47" s="50">
        <v>3201.8814126299999</v>
      </c>
      <c r="M47" s="50">
        <v>448.72985956000002</v>
      </c>
      <c r="N47" s="50"/>
      <c r="O47" s="50"/>
      <c r="P47" s="50"/>
      <c r="Q47" s="50"/>
    </row>
    <row r="48" spans="1:17" hidden="1" outlineLevel="1">
      <c r="A48" s="16">
        <v>41671</v>
      </c>
      <c r="B48" s="50">
        <v>22705.351917069998</v>
      </c>
      <c r="C48" s="50">
        <f t="shared" si="1"/>
        <v>12098.171745150001</v>
      </c>
      <c r="D48" s="50">
        <f t="shared" si="2"/>
        <v>9135.45734042</v>
      </c>
      <c r="E48" s="50">
        <f t="shared" si="3"/>
        <v>1471.7228315</v>
      </c>
      <c r="F48" s="50">
        <v>14954.51580668</v>
      </c>
      <c r="G48" s="50">
        <v>8995.4652599000001</v>
      </c>
      <c r="H48" s="50">
        <v>5048.93238905</v>
      </c>
      <c r="I48" s="50">
        <v>910.11815773000001</v>
      </c>
      <c r="J48" s="50">
        <v>7750.8361103899997</v>
      </c>
      <c r="K48" s="50">
        <v>3102.7064852499998</v>
      </c>
      <c r="L48" s="50">
        <v>4086.5249513700001</v>
      </c>
      <c r="M48" s="50">
        <v>561.60467376999998</v>
      </c>
      <c r="N48" s="50"/>
      <c r="O48" s="50"/>
      <c r="P48" s="50"/>
      <c r="Q48" s="50"/>
    </row>
    <row r="49" spans="1:17" hidden="1" outlineLevel="1">
      <c r="A49" s="16">
        <v>41699</v>
      </c>
      <c r="B49" s="50">
        <v>23245.557431410001</v>
      </c>
      <c r="C49" s="50">
        <f t="shared" si="1"/>
        <v>12020.122834199999</v>
      </c>
      <c r="D49" s="50">
        <f t="shared" si="2"/>
        <v>9605.7782899999984</v>
      </c>
      <c r="E49" s="50">
        <f t="shared" si="3"/>
        <v>1619.65630721</v>
      </c>
      <c r="F49" s="50">
        <v>14688.555271429999</v>
      </c>
      <c r="G49" s="50">
        <v>8733.4918318399996</v>
      </c>
      <c r="H49" s="50">
        <v>5053.9147251699997</v>
      </c>
      <c r="I49" s="50">
        <v>901.14871442000003</v>
      </c>
      <c r="J49" s="50">
        <v>8557.0021599800002</v>
      </c>
      <c r="K49" s="50">
        <v>3286.6310023599999</v>
      </c>
      <c r="L49" s="50">
        <v>4551.8635648299996</v>
      </c>
      <c r="M49" s="50">
        <v>718.50759278999999</v>
      </c>
      <c r="N49" s="50"/>
      <c r="O49" s="50"/>
      <c r="P49" s="50"/>
      <c r="Q49" s="50"/>
    </row>
    <row r="50" spans="1:17" hidden="1" outlineLevel="1">
      <c r="A50" s="16">
        <v>41730</v>
      </c>
      <c r="B50" s="50">
        <v>23075.516018480001</v>
      </c>
      <c r="C50" s="50">
        <f t="shared" si="1"/>
        <v>11772.63111966</v>
      </c>
      <c r="D50" s="50">
        <f t="shared" si="2"/>
        <v>9663.3602169900005</v>
      </c>
      <c r="E50" s="50">
        <f t="shared" si="3"/>
        <v>1639.52468183</v>
      </c>
      <c r="F50" s="50">
        <v>14228.71643662</v>
      </c>
      <c r="G50" s="50">
        <v>8287.2738510399995</v>
      </c>
      <c r="H50" s="50">
        <v>5049.0080860899998</v>
      </c>
      <c r="I50" s="50">
        <v>892.43449949000001</v>
      </c>
      <c r="J50" s="50">
        <v>8846.7995818599993</v>
      </c>
      <c r="K50" s="50">
        <v>3485.35726862</v>
      </c>
      <c r="L50" s="50">
        <v>4614.3521308999998</v>
      </c>
      <c r="M50" s="50">
        <v>747.09018233999996</v>
      </c>
      <c r="N50" s="50"/>
      <c r="O50" s="50"/>
      <c r="P50" s="50"/>
      <c r="Q50" s="50"/>
    </row>
    <row r="51" spans="1:17" hidden="1" outlineLevel="1">
      <c r="A51" s="16">
        <v>41760</v>
      </c>
      <c r="B51" s="50">
        <v>17755.480858139999</v>
      </c>
      <c r="C51" s="50">
        <f t="shared" si="1"/>
        <v>7553.8547690400001</v>
      </c>
      <c r="D51" s="50">
        <f t="shared" si="2"/>
        <v>8984.7524301400008</v>
      </c>
      <c r="E51" s="50">
        <f t="shared" si="3"/>
        <v>1216.8736589600001</v>
      </c>
      <c r="F51" s="50">
        <v>9033.1531138400005</v>
      </c>
      <c r="G51" s="50">
        <v>4336.1915747100002</v>
      </c>
      <c r="H51" s="50">
        <v>4257.4887203099997</v>
      </c>
      <c r="I51" s="50">
        <v>439.47281881999999</v>
      </c>
      <c r="J51" s="50">
        <v>8722.3277443000006</v>
      </c>
      <c r="K51" s="50">
        <v>3217.6631943299999</v>
      </c>
      <c r="L51" s="50">
        <v>4727.2637098300002</v>
      </c>
      <c r="M51" s="50">
        <v>777.40084014000001</v>
      </c>
      <c r="N51" s="50"/>
      <c r="O51" s="50"/>
      <c r="P51" s="50"/>
      <c r="Q51" s="50"/>
    </row>
    <row r="52" spans="1:17" hidden="1" outlineLevel="1">
      <c r="A52" s="16">
        <v>41791</v>
      </c>
      <c r="B52" s="50">
        <v>16425.217383349998</v>
      </c>
      <c r="C52" s="50">
        <f t="shared" si="1"/>
        <v>6453.3701000399997</v>
      </c>
      <c r="D52" s="50">
        <f t="shared" si="2"/>
        <v>8760.922396760001</v>
      </c>
      <c r="E52" s="50">
        <f t="shared" si="3"/>
        <v>1210.9248865499999</v>
      </c>
      <c r="F52" s="50">
        <v>8183.2192902799998</v>
      </c>
      <c r="G52" s="50">
        <v>3583.3072272300001</v>
      </c>
      <c r="H52" s="50">
        <v>4164.2377949800002</v>
      </c>
      <c r="I52" s="50">
        <v>435.67426806999998</v>
      </c>
      <c r="J52" s="50">
        <v>8241.9980930700003</v>
      </c>
      <c r="K52" s="50">
        <v>2870.06287281</v>
      </c>
      <c r="L52" s="50">
        <v>4596.6846017799999</v>
      </c>
      <c r="M52" s="50">
        <v>775.25061847999996</v>
      </c>
      <c r="N52" s="50"/>
      <c r="O52" s="50"/>
      <c r="P52" s="50"/>
      <c r="Q52" s="50"/>
    </row>
    <row r="53" spans="1:17" hidden="1" outlineLevel="1">
      <c r="A53" s="16">
        <v>41821</v>
      </c>
      <c r="B53" s="50">
        <v>15989.2969596</v>
      </c>
      <c r="C53" s="50">
        <f t="shared" si="1"/>
        <v>6316.4561733800001</v>
      </c>
      <c r="D53" s="50">
        <f t="shared" si="2"/>
        <v>8427.873802690001</v>
      </c>
      <c r="E53" s="50">
        <f t="shared" si="3"/>
        <v>1244.9669835300001</v>
      </c>
      <c r="F53" s="50">
        <v>8016.3801297399996</v>
      </c>
      <c r="G53" s="50">
        <v>3763.3072639000002</v>
      </c>
      <c r="H53" s="50">
        <v>3800.9478614300001</v>
      </c>
      <c r="I53" s="50">
        <v>452.12500440999997</v>
      </c>
      <c r="J53" s="50">
        <v>7972.9168298599998</v>
      </c>
      <c r="K53" s="50">
        <v>2553.1489094799999</v>
      </c>
      <c r="L53" s="50">
        <v>4626.9259412600004</v>
      </c>
      <c r="M53" s="50">
        <v>792.84197912000002</v>
      </c>
      <c r="N53" s="50"/>
      <c r="O53" s="50"/>
      <c r="P53" s="50"/>
      <c r="Q53" s="50"/>
    </row>
    <row r="54" spans="1:17" hidden="1" outlineLevel="1">
      <c r="A54" s="16">
        <v>41852</v>
      </c>
      <c r="B54" s="50">
        <v>17384.33369662</v>
      </c>
      <c r="C54" s="50">
        <f t="shared" si="1"/>
        <v>6874.5739006599997</v>
      </c>
      <c r="D54" s="50">
        <f t="shared" si="2"/>
        <v>9183.6811099200004</v>
      </c>
      <c r="E54" s="50">
        <f t="shared" si="3"/>
        <v>1326.0786860399999</v>
      </c>
      <c r="F54" s="50">
        <v>7905.9969256000004</v>
      </c>
      <c r="G54" s="50">
        <v>3692.6734703000002</v>
      </c>
      <c r="H54" s="50">
        <v>3779.5505925000002</v>
      </c>
      <c r="I54" s="50">
        <v>433.77286279999998</v>
      </c>
      <c r="J54" s="50">
        <v>9478.33677102</v>
      </c>
      <c r="K54" s="50">
        <v>3181.90043036</v>
      </c>
      <c r="L54" s="50">
        <v>5404.1305174199997</v>
      </c>
      <c r="M54" s="50">
        <v>892.30582324</v>
      </c>
      <c r="N54" s="50"/>
      <c r="O54" s="50"/>
      <c r="P54" s="50"/>
      <c r="Q54" s="50"/>
    </row>
    <row r="55" spans="1:17" hidden="1" outlineLevel="1" collapsed="1">
      <c r="A55" s="16">
        <v>41883</v>
      </c>
      <c r="B55" s="50">
        <v>16809.21153026</v>
      </c>
      <c r="C55" s="50">
        <f t="shared" si="1"/>
        <v>6439.5126903300006</v>
      </c>
      <c r="D55" s="50">
        <f t="shared" si="2"/>
        <v>9097.3064879400008</v>
      </c>
      <c r="E55" s="50">
        <f t="shared" si="3"/>
        <v>1272.39235199</v>
      </c>
      <c r="F55" s="50">
        <v>8069.8727749199998</v>
      </c>
      <c r="G55" s="50">
        <v>3775.4948858900002</v>
      </c>
      <c r="H55" s="50">
        <v>3857.08213325</v>
      </c>
      <c r="I55" s="50">
        <v>437.29575577999998</v>
      </c>
      <c r="J55" s="50">
        <v>8739.3387553400007</v>
      </c>
      <c r="K55" s="50">
        <v>2664.01780444</v>
      </c>
      <c r="L55" s="50">
        <v>5240.2243546899999</v>
      </c>
      <c r="M55" s="50">
        <v>835.09659621000003</v>
      </c>
      <c r="N55" s="50"/>
      <c r="O55" s="50"/>
      <c r="P55" s="50"/>
      <c r="Q55" s="50"/>
    </row>
    <row r="56" spans="1:17" hidden="1" outlineLevel="1" collapsed="1">
      <c r="A56" s="16">
        <v>41913</v>
      </c>
      <c r="B56" s="50">
        <v>16684.76096417</v>
      </c>
      <c r="C56" s="50">
        <f t="shared" si="1"/>
        <v>6574.9339373700004</v>
      </c>
      <c r="D56" s="50">
        <f t="shared" si="2"/>
        <v>8879.9956102199994</v>
      </c>
      <c r="E56" s="50">
        <f t="shared" si="3"/>
        <v>1229.83141658</v>
      </c>
      <c r="F56" s="50">
        <v>8272.7101390900007</v>
      </c>
      <c r="G56" s="50">
        <v>4053.4884307100001</v>
      </c>
      <c r="H56" s="50">
        <v>3782.3605444700001</v>
      </c>
      <c r="I56" s="50">
        <v>436.86116391000002</v>
      </c>
      <c r="J56" s="50">
        <v>8412.0508250799994</v>
      </c>
      <c r="K56" s="50">
        <v>2521.4455066599999</v>
      </c>
      <c r="L56" s="50">
        <v>5097.6350657499997</v>
      </c>
      <c r="M56" s="50">
        <v>792.97025267000004</v>
      </c>
      <c r="N56" s="50"/>
      <c r="O56" s="50"/>
      <c r="P56" s="50"/>
      <c r="Q56" s="50"/>
    </row>
    <row r="57" spans="1:17" hidden="1" outlineLevel="1" collapsed="1">
      <c r="A57" s="16">
        <v>41944</v>
      </c>
      <c r="B57" s="50">
        <v>17658.26200853</v>
      </c>
      <c r="C57" s="50">
        <f t="shared" si="1"/>
        <v>6836.5557645000008</v>
      </c>
      <c r="D57" s="50">
        <f t="shared" si="2"/>
        <v>9414.7046768</v>
      </c>
      <c r="E57" s="50">
        <f t="shared" si="3"/>
        <v>1407.0015672300001</v>
      </c>
      <c r="F57" s="50">
        <v>8213.9984616199999</v>
      </c>
      <c r="G57" s="50">
        <v>4052.5751113400001</v>
      </c>
      <c r="H57" s="50">
        <v>3722.0860979399999</v>
      </c>
      <c r="I57" s="50">
        <v>439.33725234000002</v>
      </c>
      <c r="J57" s="50">
        <v>9444.2635469100005</v>
      </c>
      <c r="K57" s="50">
        <v>2783.9806531600002</v>
      </c>
      <c r="L57" s="50">
        <v>5692.6185788599996</v>
      </c>
      <c r="M57" s="50">
        <v>967.66431489000001</v>
      </c>
      <c r="N57" s="50"/>
      <c r="O57" s="50"/>
      <c r="P57" s="50"/>
      <c r="Q57" s="50"/>
    </row>
    <row r="58" spans="1:17" hidden="1" outlineLevel="1" collapsed="1">
      <c r="A58" s="16">
        <v>41974</v>
      </c>
      <c r="B58" s="50">
        <v>18490.70703075</v>
      </c>
      <c r="C58" s="50">
        <f t="shared" si="1"/>
        <v>7340.8111973199993</v>
      </c>
      <c r="D58" s="50">
        <f t="shared" si="2"/>
        <v>9745.0458655399998</v>
      </c>
      <c r="E58" s="50">
        <f t="shared" si="3"/>
        <v>1404.84996789</v>
      </c>
      <c r="F58" s="50">
        <v>8227.2965406000003</v>
      </c>
      <c r="G58" s="50">
        <v>4008.2942153499998</v>
      </c>
      <c r="H58" s="50">
        <v>3784.0302751600002</v>
      </c>
      <c r="I58" s="50">
        <v>434.97205008999998</v>
      </c>
      <c r="J58" s="50">
        <v>10263.41049015</v>
      </c>
      <c r="K58" s="50">
        <v>3332.51698197</v>
      </c>
      <c r="L58" s="50">
        <v>5961.0155903799996</v>
      </c>
      <c r="M58" s="50">
        <v>969.87791779999998</v>
      </c>
      <c r="N58" s="50"/>
      <c r="O58" s="50"/>
      <c r="P58" s="50"/>
      <c r="Q58" s="50"/>
    </row>
    <row r="59" spans="1:17" hidden="1" outlineLevel="1" collapsed="1">
      <c r="A59" s="16">
        <v>42005</v>
      </c>
      <c r="B59" s="50">
        <v>18547.752355749999</v>
      </c>
      <c r="C59" s="50">
        <f t="shared" si="1"/>
        <v>6781.1316758899993</v>
      </c>
      <c r="D59" s="50">
        <f t="shared" si="2"/>
        <v>10552.966709390001</v>
      </c>
      <c r="E59" s="50">
        <f t="shared" si="3"/>
        <v>1213.6539704699999</v>
      </c>
      <c r="F59" s="50">
        <v>8276.5735449900003</v>
      </c>
      <c r="G59" s="50">
        <v>3792.2441330699999</v>
      </c>
      <c r="H59" s="50">
        <v>4050.5889999400001</v>
      </c>
      <c r="I59" s="50">
        <v>433.74041197999998</v>
      </c>
      <c r="J59" s="50">
        <v>10271.17881076</v>
      </c>
      <c r="K59" s="50">
        <v>2988.8875428199999</v>
      </c>
      <c r="L59" s="50">
        <v>6502.3777094500001</v>
      </c>
      <c r="M59" s="50">
        <v>779.91355849000001</v>
      </c>
      <c r="N59" s="50"/>
      <c r="O59" s="50"/>
      <c r="P59" s="50"/>
      <c r="Q59" s="50"/>
    </row>
    <row r="60" spans="1:17" hidden="1" outlineLevel="1" collapsed="1">
      <c r="A60" s="16">
        <v>42036</v>
      </c>
      <c r="B60" s="50">
        <v>25294.343009069999</v>
      </c>
      <c r="C60" s="50">
        <f t="shared" si="1"/>
        <v>9265.2690463599993</v>
      </c>
      <c r="D60" s="50">
        <f t="shared" si="2"/>
        <v>14260.3269719</v>
      </c>
      <c r="E60" s="50">
        <f t="shared" si="3"/>
        <v>1768.7469908099999</v>
      </c>
      <c r="F60" s="50">
        <v>8370.4497904799991</v>
      </c>
      <c r="G60" s="50">
        <v>3512.2013412299998</v>
      </c>
      <c r="H60" s="50">
        <v>4425.5775489799998</v>
      </c>
      <c r="I60" s="50">
        <v>432.67090027</v>
      </c>
      <c r="J60" s="50">
        <v>16923.893218590001</v>
      </c>
      <c r="K60" s="50">
        <v>5753.0677051299999</v>
      </c>
      <c r="L60" s="50">
        <v>9834.7494229200001</v>
      </c>
      <c r="M60" s="50">
        <v>1336.07609054</v>
      </c>
      <c r="N60" s="50"/>
      <c r="O60" s="50"/>
      <c r="P60" s="50"/>
      <c r="Q60" s="50"/>
    </row>
    <row r="61" spans="1:17" hidden="1" outlineLevel="1" collapsed="1">
      <c r="A61" s="16">
        <v>42064</v>
      </c>
      <c r="B61" s="50">
        <v>22623.767172010001</v>
      </c>
      <c r="C61" s="50">
        <f t="shared" si="1"/>
        <v>8347.9788123899998</v>
      </c>
      <c r="D61" s="50">
        <f t="shared" si="2"/>
        <v>12728.253041110002</v>
      </c>
      <c r="E61" s="50">
        <f t="shared" si="3"/>
        <v>1547.5353185099998</v>
      </c>
      <c r="F61" s="50">
        <v>8479.1743083799993</v>
      </c>
      <c r="G61" s="50">
        <v>3533.0493939799999</v>
      </c>
      <c r="H61" s="50">
        <v>4504.06669857</v>
      </c>
      <c r="I61" s="50">
        <v>442.05821582999999</v>
      </c>
      <c r="J61" s="50">
        <v>14144.59286363</v>
      </c>
      <c r="K61" s="50">
        <v>4814.9294184099999</v>
      </c>
      <c r="L61" s="50">
        <v>8224.1863425400006</v>
      </c>
      <c r="M61" s="50">
        <v>1105.4771026799999</v>
      </c>
      <c r="N61" s="50"/>
      <c r="O61" s="50"/>
      <c r="P61" s="50"/>
      <c r="Q61" s="50"/>
    </row>
    <row r="62" spans="1:17" hidden="1" outlineLevel="1" collapsed="1">
      <c r="A62" s="16">
        <v>42095</v>
      </c>
      <c r="B62" s="50">
        <v>20967.573676979999</v>
      </c>
      <c r="C62" s="50">
        <f t="shared" si="1"/>
        <v>7669.36592853</v>
      </c>
      <c r="D62" s="50">
        <f t="shared" si="2"/>
        <v>11841.34726085</v>
      </c>
      <c r="E62" s="50">
        <f t="shared" si="3"/>
        <v>1456.8604875999999</v>
      </c>
      <c r="F62" s="50">
        <v>8318.1394021300002</v>
      </c>
      <c r="G62" s="50">
        <v>3326.10046857</v>
      </c>
      <c r="H62" s="50">
        <v>4538.8244387599998</v>
      </c>
      <c r="I62" s="50">
        <v>453.21449480000001</v>
      </c>
      <c r="J62" s="50">
        <v>12649.43427485</v>
      </c>
      <c r="K62" s="50">
        <v>4343.26545996</v>
      </c>
      <c r="L62" s="50">
        <v>7302.5228220899999</v>
      </c>
      <c r="M62" s="50">
        <v>1003.6459928</v>
      </c>
      <c r="N62" s="50"/>
      <c r="O62" s="50"/>
      <c r="P62" s="50"/>
      <c r="Q62" s="50"/>
    </row>
    <row r="63" spans="1:17" hidden="1" outlineLevel="1" collapsed="1">
      <c r="A63" s="16">
        <v>42125</v>
      </c>
      <c r="B63" s="50">
        <v>20275.42808193</v>
      </c>
      <c r="C63" s="50">
        <f t="shared" si="1"/>
        <v>7353.5050829800002</v>
      </c>
      <c r="D63" s="50">
        <f t="shared" si="2"/>
        <v>11534.6594986</v>
      </c>
      <c r="E63" s="50">
        <f t="shared" si="3"/>
        <v>1387.26350035</v>
      </c>
      <c r="F63" s="50">
        <v>8287.0895192299995</v>
      </c>
      <c r="G63" s="50">
        <v>3204.3220051500002</v>
      </c>
      <c r="H63" s="50">
        <v>4667.8200561900003</v>
      </c>
      <c r="I63" s="50">
        <v>414.94745789000001</v>
      </c>
      <c r="J63" s="50">
        <v>11988.338562700001</v>
      </c>
      <c r="K63" s="50">
        <v>4149.18307783</v>
      </c>
      <c r="L63" s="50">
        <v>6866.8394424099997</v>
      </c>
      <c r="M63" s="50">
        <v>972.31604245999995</v>
      </c>
      <c r="N63" s="50"/>
      <c r="O63" s="50"/>
      <c r="P63" s="50"/>
      <c r="Q63" s="50"/>
    </row>
    <row r="64" spans="1:17" hidden="1" outlineLevel="1" collapsed="1">
      <c r="A64" s="16">
        <v>42156</v>
      </c>
      <c r="B64" s="50">
        <v>20139.978729589999</v>
      </c>
      <c r="C64" s="50">
        <f t="shared" si="1"/>
        <v>7747.7750229600006</v>
      </c>
      <c r="D64" s="50">
        <f t="shared" si="2"/>
        <v>11083.304031260001</v>
      </c>
      <c r="E64" s="50">
        <f t="shared" si="3"/>
        <v>1308.8996753700001</v>
      </c>
      <c r="F64" s="50">
        <v>8216.4716800200003</v>
      </c>
      <c r="G64" s="50">
        <v>3360.4238200700001</v>
      </c>
      <c r="H64" s="50">
        <v>4461.7141995000002</v>
      </c>
      <c r="I64" s="50">
        <v>394.33366045000002</v>
      </c>
      <c r="J64" s="50">
        <v>11923.50704957</v>
      </c>
      <c r="K64" s="50">
        <v>4387.3512028900004</v>
      </c>
      <c r="L64" s="50">
        <v>6621.5898317600004</v>
      </c>
      <c r="M64" s="50">
        <v>914.56601492000004</v>
      </c>
      <c r="N64" s="50"/>
      <c r="O64" s="50"/>
      <c r="P64" s="50"/>
      <c r="Q64" s="50"/>
    </row>
    <row r="65" spans="1:17" hidden="1" outlineLevel="1" collapsed="1">
      <c r="A65" s="16">
        <v>42186</v>
      </c>
      <c r="B65" s="50">
        <v>20204.420019789999</v>
      </c>
      <c r="C65" s="50">
        <f t="shared" si="1"/>
        <v>7533.3068926699998</v>
      </c>
      <c r="D65" s="50">
        <f t="shared" si="2"/>
        <v>11341.26895353</v>
      </c>
      <c r="E65" s="50">
        <f t="shared" si="3"/>
        <v>1329.8441735900001</v>
      </c>
      <c r="F65" s="50">
        <v>8317.1400128900004</v>
      </c>
      <c r="G65" s="50">
        <v>3269.5422793900002</v>
      </c>
      <c r="H65" s="50">
        <v>4651.44105322</v>
      </c>
      <c r="I65" s="50">
        <v>396.15668027999999</v>
      </c>
      <c r="J65" s="50">
        <v>11887.2800069</v>
      </c>
      <c r="K65" s="50">
        <v>4263.76461328</v>
      </c>
      <c r="L65" s="50">
        <v>6689.8279003099997</v>
      </c>
      <c r="M65" s="50">
        <v>933.68749331000004</v>
      </c>
      <c r="N65" s="50"/>
      <c r="O65" s="50"/>
      <c r="P65" s="50"/>
      <c r="Q65" s="50"/>
    </row>
    <row r="66" spans="1:17" hidden="1" outlineLevel="1" collapsed="1">
      <c r="A66" s="16">
        <v>42217</v>
      </c>
      <c r="B66" s="50">
        <v>19995.329732170001</v>
      </c>
      <c r="C66" s="50">
        <f t="shared" si="1"/>
        <v>7432.18347842</v>
      </c>
      <c r="D66" s="50">
        <f t="shared" si="2"/>
        <v>11216.207993010001</v>
      </c>
      <c r="E66" s="50">
        <f t="shared" si="3"/>
        <v>1346.93826074</v>
      </c>
      <c r="F66" s="50">
        <v>8577.6579379199993</v>
      </c>
      <c r="G66" s="50">
        <v>3451.82140746</v>
      </c>
      <c r="H66" s="50">
        <v>4704.4027566699997</v>
      </c>
      <c r="I66" s="50">
        <v>421.43377378999998</v>
      </c>
      <c r="J66" s="50">
        <v>11417.67179425</v>
      </c>
      <c r="K66" s="50">
        <v>3980.36207096</v>
      </c>
      <c r="L66" s="50">
        <v>6511.8052363400002</v>
      </c>
      <c r="M66" s="50">
        <v>925.50448695</v>
      </c>
      <c r="N66" s="50"/>
      <c r="O66" s="50"/>
      <c r="P66" s="50"/>
      <c r="Q66" s="50"/>
    </row>
    <row r="67" spans="1:17" hidden="1" outlineLevel="1" collapsed="1">
      <c r="A67" s="16">
        <v>42248</v>
      </c>
      <c r="B67" s="50">
        <v>20366.296908939999</v>
      </c>
      <c r="C67" s="50">
        <f t="shared" si="1"/>
        <v>7695.250016</v>
      </c>
      <c r="D67" s="50">
        <f t="shared" si="2"/>
        <v>11481.028961839998</v>
      </c>
      <c r="E67" s="50">
        <f t="shared" si="3"/>
        <v>1190.0179310999999</v>
      </c>
      <c r="F67" s="50">
        <v>8793.2981858599996</v>
      </c>
      <c r="G67" s="50">
        <v>3607.8701718699999</v>
      </c>
      <c r="H67" s="50">
        <v>4748.1292962099997</v>
      </c>
      <c r="I67" s="50">
        <v>437.29871778</v>
      </c>
      <c r="J67" s="50">
        <v>11572.99872308</v>
      </c>
      <c r="K67" s="50">
        <v>4087.37984413</v>
      </c>
      <c r="L67" s="50">
        <v>6732.8996656299996</v>
      </c>
      <c r="M67" s="50">
        <v>752.71921331999999</v>
      </c>
      <c r="N67" s="50"/>
      <c r="O67" s="50"/>
      <c r="P67" s="50"/>
      <c r="Q67" s="50"/>
    </row>
    <row r="68" spans="1:17" hidden="1" outlineLevel="1" collapsed="1">
      <c r="A68" s="16">
        <v>42278</v>
      </c>
      <c r="B68" s="50">
        <v>21059.838020499999</v>
      </c>
      <c r="C68" s="50">
        <f t="shared" ref="C68" si="4">G68+K68</f>
        <v>8484.1097295700001</v>
      </c>
      <c r="D68" s="50">
        <f t="shared" ref="D68" si="5">H68+L68</f>
        <v>11372.152509129999</v>
      </c>
      <c r="E68" s="50">
        <f t="shared" ref="E68" si="6">I68+M68</f>
        <v>1203.5757818</v>
      </c>
      <c r="F68" s="50">
        <v>8761.6177414600006</v>
      </c>
      <c r="G68" s="50">
        <v>3606.9530300400002</v>
      </c>
      <c r="H68" s="50">
        <v>4739.5952832100002</v>
      </c>
      <c r="I68" s="50">
        <v>415.06942821000001</v>
      </c>
      <c r="J68" s="50">
        <v>12298.220279040001</v>
      </c>
      <c r="K68" s="50">
        <v>4877.15669953</v>
      </c>
      <c r="L68" s="50">
        <v>6632.5572259199998</v>
      </c>
      <c r="M68" s="50">
        <v>788.50635359</v>
      </c>
      <c r="N68" s="50"/>
      <c r="O68" s="50"/>
      <c r="P68" s="50"/>
      <c r="Q68" s="50"/>
    </row>
    <row r="69" spans="1:17" hidden="1" outlineLevel="1" collapsed="1">
      <c r="A69" s="16">
        <v>42309</v>
      </c>
      <c r="B69" s="50">
        <v>20584.74096933</v>
      </c>
      <c r="C69" s="50">
        <f t="shared" ref="C69" si="7">G69+K69</f>
        <v>8646.377595599999</v>
      </c>
      <c r="D69" s="50">
        <f t="shared" ref="D69" si="8">H69+L69</f>
        <v>10760.268549799999</v>
      </c>
      <c r="E69" s="50">
        <f t="shared" ref="E69" si="9">I69+M69</f>
        <v>1178.0948239300001</v>
      </c>
      <c r="F69" s="50">
        <v>7919.7158261599998</v>
      </c>
      <c r="G69" s="50">
        <v>3504.3192916600001</v>
      </c>
      <c r="H69" s="50">
        <v>4054.1192222099999</v>
      </c>
      <c r="I69" s="50">
        <v>361.27731229</v>
      </c>
      <c r="J69" s="50">
        <v>12665.02514317</v>
      </c>
      <c r="K69" s="50">
        <v>5142.0583039399999</v>
      </c>
      <c r="L69" s="50">
        <v>6706.1493275900002</v>
      </c>
      <c r="M69" s="50">
        <v>816.81751164000002</v>
      </c>
      <c r="N69" s="50"/>
      <c r="O69" s="50"/>
      <c r="P69" s="50"/>
      <c r="Q69" s="50"/>
    </row>
    <row r="70" spans="1:17" hidden="1" outlineLevel="1" collapsed="1">
      <c r="A70" s="16">
        <v>42339</v>
      </c>
      <c r="B70" s="50">
        <v>20473.74636288</v>
      </c>
      <c r="C70" s="50">
        <f t="shared" ref="C70" si="10">G70+K70</f>
        <v>8625.6379223500007</v>
      </c>
      <c r="D70" s="50">
        <f t="shared" ref="D70" si="11">H70+L70</f>
        <v>10822.40223582</v>
      </c>
      <c r="E70" s="50">
        <f t="shared" ref="E70" si="12">I70+M70</f>
        <v>1025.7062047100001</v>
      </c>
      <c r="F70" s="50">
        <v>7745.3694544199998</v>
      </c>
      <c r="G70" s="50">
        <v>3543.3769025199999</v>
      </c>
      <c r="H70" s="50">
        <v>3869.9638383500001</v>
      </c>
      <c r="I70" s="50">
        <v>332.02871355000002</v>
      </c>
      <c r="J70" s="50">
        <v>12728.376908460001</v>
      </c>
      <c r="K70" s="50">
        <v>5082.2610198299999</v>
      </c>
      <c r="L70" s="50">
        <v>6952.4383974700004</v>
      </c>
      <c r="M70" s="50">
        <v>693.67749116000005</v>
      </c>
      <c r="N70" s="50"/>
      <c r="O70" s="50"/>
      <c r="P70" s="50"/>
      <c r="Q70" s="50"/>
    </row>
    <row r="71" spans="1:17" hidden="1" outlineLevel="1" collapsed="1">
      <c r="A71" s="16">
        <v>42370</v>
      </c>
      <c r="B71" s="50">
        <v>21123.920841390001</v>
      </c>
      <c r="C71" s="50">
        <f t="shared" ref="C71" si="13">G71+K71</f>
        <v>8912.3077152999995</v>
      </c>
      <c r="D71" s="50">
        <f t="shared" ref="D71" si="14">H71+L71</f>
        <v>11124.27860478</v>
      </c>
      <c r="E71" s="50">
        <f t="shared" ref="E71" si="15">I71+M71</f>
        <v>1087.3345213100001</v>
      </c>
      <c r="F71" s="50">
        <v>8064.5114651000004</v>
      </c>
      <c r="G71" s="50">
        <v>3594.5559548199999</v>
      </c>
      <c r="H71" s="50">
        <v>3895.1462430000001</v>
      </c>
      <c r="I71" s="50">
        <v>574.80926727999997</v>
      </c>
      <c r="J71" s="50">
        <v>13059.409376289999</v>
      </c>
      <c r="K71" s="50">
        <v>5317.7517604799996</v>
      </c>
      <c r="L71" s="50">
        <v>7229.1323617799999</v>
      </c>
      <c r="M71" s="50">
        <v>512.52525403000004</v>
      </c>
      <c r="N71" s="50"/>
      <c r="O71" s="50"/>
      <c r="P71" s="50"/>
      <c r="Q71" s="50"/>
    </row>
    <row r="72" spans="1:17" hidden="1" outlineLevel="1" collapsed="1">
      <c r="A72" s="16">
        <v>42401</v>
      </c>
      <c r="B72" s="50">
        <v>22120.72524466</v>
      </c>
      <c r="C72" s="50">
        <f t="shared" ref="C72" si="16">G72+K72</f>
        <v>9546.1750252000002</v>
      </c>
      <c r="D72" s="50">
        <f t="shared" ref="D72" si="17">H72+L72</f>
        <v>11497.99931162</v>
      </c>
      <c r="E72" s="50">
        <f t="shared" ref="E72" si="18">I72+M72</f>
        <v>1076.55090784</v>
      </c>
      <c r="F72" s="50">
        <v>8193.7611850499998</v>
      </c>
      <c r="G72" s="50">
        <v>3650.0056463000001</v>
      </c>
      <c r="H72" s="50">
        <v>3994.94657302</v>
      </c>
      <c r="I72" s="50">
        <v>548.80896572999995</v>
      </c>
      <c r="J72" s="50">
        <v>13926.96405961</v>
      </c>
      <c r="K72" s="50">
        <v>5896.1693789000001</v>
      </c>
      <c r="L72" s="50">
        <v>7503.0527386000003</v>
      </c>
      <c r="M72" s="50">
        <v>527.74194210999997</v>
      </c>
      <c r="N72" s="50"/>
      <c r="O72" s="50"/>
      <c r="P72" s="50"/>
      <c r="Q72" s="50"/>
    </row>
    <row r="73" spans="1:17" hidden="1" outlineLevel="1" collapsed="1">
      <c r="A73" s="16">
        <v>42430</v>
      </c>
      <c r="B73" s="50">
        <v>22707.83618667</v>
      </c>
      <c r="C73" s="50">
        <f t="shared" ref="C73" si="19">G73+K73</f>
        <v>9587.5187635799994</v>
      </c>
      <c r="D73" s="50">
        <f t="shared" ref="D73" si="20">H73+L73</f>
        <v>12042.980021859999</v>
      </c>
      <c r="E73" s="50">
        <f t="shared" ref="E73" si="21">I73+M73</f>
        <v>1077.3374012300001</v>
      </c>
      <c r="F73" s="50">
        <v>9374.3743600899998</v>
      </c>
      <c r="G73" s="50">
        <v>4054.46040834</v>
      </c>
      <c r="H73" s="50">
        <v>4751.9801347700004</v>
      </c>
      <c r="I73" s="50">
        <v>567.93381697999996</v>
      </c>
      <c r="J73" s="50">
        <v>13333.46182658</v>
      </c>
      <c r="K73" s="50">
        <v>5533.0583552400003</v>
      </c>
      <c r="L73" s="50">
        <v>7290.9998870899999</v>
      </c>
      <c r="M73" s="50">
        <v>509.40358424999999</v>
      </c>
      <c r="N73" s="50"/>
      <c r="O73" s="50"/>
      <c r="P73" s="50"/>
      <c r="Q73" s="50"/>
    </row>
    <row r="74" spans="1:17" hidden="1" outlineLevel="1" collapsed="1">
      <c r="A74" s="16">
        <v>42461</v>
      </c>
      <c r="B74" s="50">
        <v>22048.50016946</v>
      </c>
      <c r="C74" s="50">
        <f t="shared" ref="C74" si="22">G74+K74</f>
        <v>9365.4000531900001</v>
      </c>
      <c r="D74" s="50">
        <f t="shared" ref="D74" si="23">H74+L74</f>
        <v>11630.73249251</v>
      </c>
      <c r="E74" s="50">
        <f t="shared" ref="E74" si="24">I74+M74</f>
        <v>1052.36762376</v>
      </c>
      <c r="F74" s="50">
        <v>9298.1635803600002</v>
      </c>
      <c r="G74" s="50">
        <v>4072.8701443599998</v>
      </c>
      <c r="H74" s="50">
        <v>4657.46548575</v>
      </c>
      <c r="I74" s="50">
        <v>567.82795024999996</v>
      </c>
      <c r="J74" s="50">
        <v>12750.336589099999</v>
      </c>
      <c r="K74" s="50">
        <v>5292.5299088299998</v>
      </c>
      <c r="L74" s="50">
        <v>6973.2670067600002</v>
      </c>
      <c r="M74" s="50">
        <v>484.53967351</v>
      </c>
      <c r="N74" s="50"/>
      <c r="O74" s="50"/>
      <c r="P74" s="50"/>
      <c r="Q74" s="50"/>
    </row>
    <row r="75" spans="1:17" hidden="1" outlineLevel="1" collapsed="1">
      <c r="A75" s="16">
        <v>42491</v>
      </c>
      <c r="B75" s="50">
        <v>21996.308676870001</v>
      </c>
      <c r="C75" s="50">
        <f t="shared" ref="C75" si="25">G75+K75</f>
        <v>9306.8324865800005</v>
      </c>
      <c r="D75" s="50">
        <f t="shared" ref="D75" si="26">H75+L75</f>
        <v>11657.628544669999</v>
      </c>
      <c r="E75" s="50">
        <f t="shared" ref="E75" si="27">I75+M75</f>
        <v>1031.8476456200001</v>
      </c>
      <c r="F75" s="50">
        <v>9315.5969182699992</v>
      </c>
      <c r="G75" s="50">
        <v>4101.5370030900003</v>
      </c>
      <c r="H75" s="50">
        <v>4654.5817693299996</v>
      </c>
      <c r="I75" s="50">
        <v>559.47814585000003</v>
      </c>
      <c r="J75" s="50">
        <v>12680.7117586</v>
      </c>
      <c r="K75" s="50">
        <v>5205.2954834900002</v>
      </c>
      <c r="L75" s="50">
        <v>7003.0467753399998</v>
      </c>
      <c r="M75" s="50">
        <v>472.36949977</v>
      </c>
      <c r="N75" s="50"/>
      <c r="O75" s="50"/>
      <c r="P75" s="50"/>
      <c r="Q75" s="50"/>
    </row>
    <row r="76" spans="1:17" hidden="1" outlineLevel="1" collapsed="1">
      <c r="A76" s="16">
        <v>42522</v>
      </c>
      <c r="B76" s="50">
        <v>22430.079000680002</v>
      </c>
      <c r="C76" s="50">
        <f t="shared" ref="C76" si="28">G76+K76</f>
        <v>9501.6571209100002</v>
      </c>
      <c r="D76" s="50">
        <f t="shared" ref="D76" si="29">H76+L76</f>
        <v>12015.154962590001</v>
      </c>
      <c r="E76" s="50">
        <f t="shared" ref="E76" si="30">I76+M76</f>
        <v>913.26691718000006</v>
      </c>
      <c r="F76" s="50">
        <v>9242.25630361</v>
      </c>
      <c r="G76" s="50">
        <v>4207.8858575000004</v>
      </c>
      <c r="H76" s="50">
        <v>4513.5713339800004</v>
      </c>
      <c r="I76" s="50">
        <v>520.79911213000003</v>
      </c>
      <c r="J76" s="50">
        <v>13187.82269707</v>
      </c>
      <c r="K76" s="50">
        <v>5293.7712634099998</v>
      </c>
      <c r="L76" s="50">
        <v>7501.5836286100002</v>
      </c>
      <c r="M76" s="50">
        <v>392.46780504999998</v>
      </c>
      <c r="N76" s="50"/>
      <c r="O76" s="50"/>
      <c r="P76" s="50"/>
      <c r="Q76" s="50"/>
    </row>
    <row r="77" spans="1:17" hidden="1" outlineLevel="1" collapsed="1">
      <c r="A77" s="16">
        <v>42552</v>
      </c>
      <c r="B77" s="50">
        <v>22429.239472559999</v>
      </c>
      <c r="C77" s="50">
        <f t="shared" ref="C77" si="31">G77+K77</f>
        <v>9301.6181077500005</v>
      </c>
      <c r="D77" s="50">
        <f t="shared" ref="D77" si="32">H77+L77</f>
        <v>12237.413365389999</v>
      </c>
      <c r="E77" s="50">
        <f t="shared" ref="E77" si="33">I77+M77</f>
        <v>890.20799941999996</v>
      </c>
      <c r="F77" s="50">
        <v>9359.1380901100001</v>
      </c>
      <c r="G77" s="50">
        <v>4075.2286138899999</v>
      </c>
      <c r="H77" s="50">
        <v>4764.1729679099999</v>
      </c>
      <c r="I77" s="50">
        <v>519.73650830999998</v>
      </c>
      <c r="J77" s="50">
        <v>13070.101382450001</v>
      </c>
      <c r="K77" s="50">
        <v>5226.3894938599997</v>
      </c>
      <c r="L77" s="50">
        <v>7473.24039748</v>
      </c>
      <c r="M77" s="50">
        <v>370.47149110999999</v>
      </c>
      <c r="N77" s="50"/>
      <c r="O77" s="50"/>
      <c r="P77" s="50"/>
      <c r="Q77" s="50"/>
    </row>
    <row r="78" spans="1:17" hidden="1" outlineLevel="1" collapsed="1">
      <c r="A78" s="16">
        <v>42583</v>
      </c>
      <c r="B78" s="50">
        <v>23232.508575719999</v>
      </c>
      <c r="C78" s="50">
        <f t="shared" ref="C78" si="34">G78+K78</f>
        <v>9908.9396386000008</v>
      </c>
      <c r="D78" s="50">
        <f t="shared" ref="D78" si="35">H78+L78</f>
        <v>12419.787467869999</v>
      </c>
      <c r="E78" s="50">
        <f t="shared" ref="E78" si="36">I78+M78</f>
        <v>903.7814692500001</v>
      </c>
      <c r="F78" s="50">
        <v>10033.129983250001</v>
      </c>
      <c r="G78" s="50">
        <v>4617.7550310699999</v>
      </c>
      <c r="H78" s="50">
        <v>4890.7738955300001</v>
      </c>
      <c r="I78" s="50">
        <v>524.60105665000003</v>
      </c>
      <c r="J78" s="50">
        <v>13199.378592470001</v>
      </c>
      <c r="K78" s="50">
        <v>5291.18460753</v>
      </c>
      <c r="L78" s="50">
        <v>7529.0135723399999</v>
      </c>
      <c r="M78" s="50">
        <v>379.18041260000001</v>
      </c>
      <c r="N78" s="50"/>
      <c r="O78" s="50"/>
      <c r="P78" s="50"/>
      <c r="Q78" s="50"/>
    </row>
    <row r="79" spans="1:17" hidden="1" outlineLevel="1" collapsed="1">
      <c r="A79" s="16">
        <v>42614</v>
      </c>
      <c r="B79" s="50">
        <v>23167.07021274</v>
      </c>
      <c r="C79" s="50">
        <f t="shared" ref="C79" si="37">G79+K79</f>
        <v>9912.4974435700005</v>
      </c>
      <c r="D79" s="50">
        <f t="shared" ref="D79" si="38">H79+L79</f>
        <v>12353.28814964</v>
      </c>
      <c r="E79" s="50">
        <f t="shared" ref="E79" si="39">I79+M79</f>
        <v>901.28461952999999</v>
      </c>
      <c r="F79" s="50">
        <v>9952.4654306899993</v>
      </c>
      <c r="G79" s="50">
        <v>4605.0244371600002</v>
      </c>
      <c r="H79" s="50">
        <v>4825.0514512999998</v>
      </c>
      <c r="I79" s="50">
        <v>522.38954222999996</v>
      </c>
      <c r="J79" s="50">
        <v>13214.604782050001</v>
      </c>
      <c r="K79" s="50">
        <v>5307.4730064100004</v>
      </c>
      <c r="L79" s="50">
        <v>7528.2366983399997</v>
      </c>
      <c r="M79" s="50">
        <v>378.89507730000003</v>
      </c>
      <c r="N79" s="50"/>
      <c r="O79" s="50"/>
      <c r="P79" s="50"/>
      <c r="Q79" s="50"/>
    </row>
    <row r="80" spans="1:17" hidden="1" outlineLevel="1" collapsed="1">
      <c r="A80" s="16">
        <v>42644</v>
      </c>
      <c r="B80" s="50">
        <v>23219.574215609999</v>
      </c>
      <c r="C80" s="50">
        <f t="shared" ref="C80" si="40">G80+K80</f>
        <v>9734.5885527099999</v>
      </c>
      <c r="D80" s="50">
        <f t="shared" ref="D80" si="41">H80+L80</f>
        <v>12607.19587154</v>
      </c>
      <c r="E80" s="50">
        <f t="shared" ref="E80" si="42">I80+M80</f>
        <v>877.78979135999998</v>
      </c>
      <c r="F80" s="50">
        <v>10189.40563204</v>
      </c>
      <c r="G80" s="50">
        <v>4866.54950543</v>
      </c>
      <c r="H80" s="50">
        <v>4804.7955155400005</v>
      </c>
      <c r="I80" s="50">
        <v>518.06061107000005</v>
      </c>
      <c r="J80" s="50">
        <v>13030.168583569999</v>
      </c>
      <c r="K80" s="50">
        <v>4868.03904728</v>
      </c>
      <c r="L80" s="50">
        <v>7802.4003560000001</v>
      </c>
      <c r="M80" s="50">
        <v>359.72918028999999</v>
      </c>
      <c r="N80" s="50"/>
      <c r="O80" s="50"/>
      <c r="P80" s="50"/>
      <c r="Q80" s="50"/>
    </row>
    <row r="81" spans="1:17" hidden="1" outlineLevel="1" collapsed="1">
      <c r="A81" s="16">
        <v>42675</v>
      </c>
      <c r="B81" s="50">
        <v>23416.419311559999</v>
      </c>
      <c r="C81" s="50">
        <f t="shared" ref="C81" si="43">G81+K81</f>
        <v>9838.2666131100013</v>
      </c>
      <c r="D81" s="50">
        <f t="shared" ref="D81" si="44">H81+L81</f>
        <v>12714.84852662</v>
      </c>
      <c r="E81" s="50">
        <f t="shared" ref="E81" si="45">I81+M81</f>
        <v>863.30417182999997</v>
      </c>
      <c r="F81" s="50">
        <v>10473.63278355</v>
      </c>
      <c r="G81" s="50">
        <v>5051.5249712200002</v>
      </c>
      <c r="H81" s="50">
        <v>4911.6994748099996</v>
      </c>
      <c r="I81" s="50">
        <v>510.40833751999998</v>
      </c>
      <c r="J81" s="50">
        <v>12942.78652801</v>
      </c>
      <c r="K81" s="50">
        <v>4786.7416418900002</v>
      </c>
      <c r="L81" s="50">
        <v>7803.1490518099999</v>
      </c>
      <c r="M81" s="50">
        <v>352.89583431</v>
      </c>
      <c r="N81" s="50"/>
      <c r="O81" s="50"/>
      <c r="P81" s="50"/>
      <c r="Q81" s="50"/>
    </row>
    <row r="82" spans="1:17" hidden="1" outlineLevel="1" collapsed="1">
      <c r="A82" s="16">
        <v>42705</v>
      </c>
      <c r="B82" s="50">
        <v>24104.12767265</v>
      </c>
      <c r="C82" s="50">
        <f t="shared" ref="C82" si="46">G82+K82</f>
        <v>9792.9437250999999</v>
      </c>
      <c r="D82" s="50">
        <f t="shared" ref="D82" si="47">H82+L82</f>
        <v>12934.879999500001</v>
      </c>
      <c r="E82" s="50">
        <f t="shared" ref="E82" si="48">I82+M82</f>
        <v>1376.3039480499999</v>
      </c>
      <c r="F82" s="50">
        <v>10554.003611030001</v>
      </c>
      <c r="G82" s="50">
        <v>4949.4883608399996</v>
      </c>
      <c r="H82" s="50">
        <v>4626.1581007000004</v>
      </c>
      <c r="I82" s="50">
        <v>978.35714948999998</v>
      </c>
      <c r="J82" s="50">
        <v>13550.124061619999</v>
      </c>
      <c r="K82" s="50">
        <v>4843.4553642600004</v>
      </c>
      <c r="L82" s="50">
        <v>8308.7218988000004</v>
      </c>
      <c r="M82" s="50">
        <v>397.94679855999999</v>
      </c>
      <c r="N82" s="50"/>
      <c r="O82" s="50"/>
      <c r="P82" s="50"/>
      <c r="Q82" s="50"/>
    </row>
    <row r="83" spans="1:17" hidden="1" outlineLevel="1" collapsed="1">
      <c r="A83" s="16">
        <v>42736</v>
      </c>
      <c r="B83" s="50">
        <v>24072.77025555</v>
      </c>
      <c r="C83" s="50">
        <f t="shared" ref="C83" si="49">G83+K83</f>
        <v>9443.9046767600012</v>
      </c>
      <c r="D83" s="50">
        <f t="shared" ref="D83" si="50">H83+L83</f>
        <v>13256.692522590001</v>
      </c>
      <c r="E83" s="50">
        <f t="shared" ref="E83" si="51">I83+M83</f>
        <v>1372.1730562</v>
      </c>
      <c r="F83" s="50">
        <v>10560.5372393</v>
      </c>
      <c r="G83" s="50">
        <v>4629.5919693400001</v>
      </c>
      <c r="H83" s="50">
        <v>4954.4855683300002</v>
      </c>
      <c r="I83" s="50">
        <v>976.45970163000004</v>
      </c>
      <c r="J83" s="50">
        <v>13512.23301625</v>
      </c>
      <c r="K83" s="50">
        <v>4814.3127074200002</v>
      </c>
      <c r="L83" s="50">
        <v>8302.2069542600002</v>
      </c>
      <c r="M83" s="50">
        <v>395.71335456999998</v>
      </c>
      <c r="N83" s="50"/>
      <c r="O83" s="50"/>
      <c r="P83" s="50"/>
      <c r="Q83" s="50"/>
    </row>
    <row r="84" spans="1:17" hidden="1" outlineLevel="1" collapsed="1">
      <c r="A84" s="16">
        <v>42767</v>
      </c>
      <c r="B84" s="50">
        <v>23941.420077300001</v>
      </c>
      <c r="C84" s="50">
        <f t="shared" ref="C84" si="52">G84+K84</f>
        <v>10135.54032086</v>
      </c>
      <c r="D84" s="50">
        <f t="shared" ref="D84" si="53">H84+L84</f>
        <v>12401.67006334</v>
      </c>
      <c r="E84" s="50">
        <f t="shared" ref="E84" si="54">I84+M84</f>
        <v>1404.2096931000001</v>
      </c>
      <c r="F84" s="50">
        <v>10558.49498718</v>
      </c>
      <c r="G84" s="50">
        <v>4610.0961225199999</v>
      </c>
      <c r="H84" s="50">
        <v>4936.3141467900004</v>
      </c>
      <c r="I84" s="50">
        <v>1012.08471787</v>
      </c>
      <c r="J84" s="50">
        <v>13382.925090119999</v>
      </c>
      <c r="K84" s="50">
        <v>5525.4441983400002</v>
      </c>
      <c r="L84" s="50">
        <v>7465.3559165500001</v>
      </c>
      <c r="M84" s="50">
        <v>392.12497523000002</v>
      </c>
      <c r="N84" s="50"/>
      <c r="O84" s="50"/>
      <c r="P84" s="50"/>
      <c r="Q84" s="50"/>
    </row>
    <row r="85" spans="1:17" hidden="1" outlineLevel="1" collapsed="1">
      <c r="A85" s="16">
        <v>42795</v>
      </c>
      <c r="B85" s="50">
        <v>24853.0442912</v>
      </c>
      <c r="C85" s="50">
        <f t="shared" ref="C85" si="55">G85+K85</f>
        <v>10466.129211219999</v>
      </c>
      <c r="D85" s="50">
        <f t="shared" ref="D85" si="56">H85+L85</f>
        <v>12979.45509053</v>
      </c>
      <c r="E85" s="50">
        <f t="shared" ref="E85" si="57">I85+M85</f>
        <v>1407.45998945</v>
      </c>
      <c r="F85" s="50">
        <v>10766.450867809999</v>
      </c>
      <c r="G85" s="50">
        <v>4657.0650682300002</v>
      </c>
      <c r="H85" s="50">
        <v>5100.9103486399999</v>
      </c>
      <c r="I85" s="50">
        <v>1008.47545094</v>
      </c>
      <c r="J85" s="50">
        <v>14086.593423390001</v>
      </c>
      <c r="K85" s="50">
        <v>5809.0641429899997</v>
      </c>
      <c r="L85" s="50">
        <v>7878.5447418900003</v>
      </c>
      <c r="M85" s="50">
        <v>398.98453850999999</v>
      </c>
      <c r="N85" s="50"/>
      <c r="O85" s="50"/>
      <c r="P85" s="50"/>
      <c r="Q85" s="50"/>
    </row>
    <row r="86" spans="1:17" hidden="1" outlineLevel="1" collapsed="1">
      <c r="A86" s="16">
        <v>42826</v>
      </c>
      <c r="B86" s="50">
        <v>24713.53133804</v>
      </c>
      <c r="C86" s="50">
        <f t="shared" ref="C86" si="58">G86+K86</f>
        <v>10242.0241489</v>
      </c>
      <c r="D86" s="50">
        <f t="shared" ref="D86" si="59">H86+L86</f>
        <v>13072.81527934</v>
      </c>
      <c r="E86" s="50">
        <f t="shared" ref="E86" si="60">I86+M86</f>
        <v>1398.6919097999998</v>
      </c>
      <c r="F86" s="50">
        <v>10775.465728270001</v>
      </c>
      <c r="G86" s="50">
        <v>4504.3494446300001</v>
      </c>
      <c r="H86" s="50">
        <v>5266.1487580000003</v>
      </c>
      <c r="I86" s="50">
        <v>1004.96752564</v>
      </c>
      <c r="J86" s="50">
        <v>13938.065609769999</v>
      </c>
      <c r="K86" s="50">
        <v>5737.6747042699999</v>
      </c>
      <c r="L86" s="50">
        <v>7806.6665213400001</v>
      </c>
      <c r="M86" s="50">
        <v>393.72438416</v>
      </c>
      <c r="N86" s="50"/>
      <c r="O86" s="50"/>
      <c r="P86" s="50"/>
      <c r="Q86" s="50"/>
    </row>
    <row r="87" spans="1:17" hidden="1" outlineLevel="1" collapsed="1">
      <c r="A87" s="16">
        <v>42856</v>
      </c>
      <c r="B87" s="50">
        <v>24933.862623780002</v>
      </c>
      <c r="C87" s="50">
        <f t="shared" ref="C87" si="61">G87+K87</f>
        <v>10223.130610960001</v>
      </c>
      <c r="D87" s="50">
        <f t="shared" ref="D87" si="62">H87+L87</f>
        <v>13335.99355843</v>
      </c>
      <c r="E87" s="50">
        <f t="shared" ref="E87" si="63">I87+M87</f>
        <v>1374.73845439</v>
      </c>
      <c r="F87" s="50">
        <v>10980.09725379</v>
      </c>
      <c r="G87" s="50">
        <v>4415.7642300999996</v>
      </c>
      <c r="H87" s="50">
        <v>5565.6038477399998</v>
      </c>
      <c r="I87" s="50">
        <v>998.72917595000001</v>
      </c>
      <c r="J87" s="50">
        <v>13953.76536999</v>
      </c>
      <c r="K87" s="50">
        <v>5807.3663808600004</v>
      </c>
      <c r="L87" s="50">
        <v>7770.3897106900004</v>
      </c>
      <c r="M87" s="50">
        <v>376.00927844</v>
      </c>
      <c r="N87" s="50"/>
      <c r="O87" s="50"/>
      <c r="P87" s="50"/>
      <c r="Q87" s="50"/>
    </row>
    <row r="88" spans="1:17" hidden="1" outlineLevel="1" collapsed="1">
      <c r="A88" s="16">
        <v>42887</v>
      </c>
      <c r="B88" s="50">
        <v>24368.501624659999</v>
      </c>
      <c r="C88" s="50">
        <f t="shared" ref="C88" si="64">G88+K88</f>
        <v>9904.690820830001</v>
      </c>
      <c r="D88" s="50">
        <f t="shared" ref="D88" si="65">H88+L88</f>
        <v>13155.458672019999</v>
      </c>
      <c r="E88" s="50">
        <f t="shared" ref="E88" si="66">I88+M88</f>
        <v>1308.3521318099999</v>
      </c>
      <c r="F88" s="50">
        <v>10790.42907403</v>
      </c>
      <c r="G88" s="50">
        <v>4142.64059972</v>
      </c>
      <c r="H88" s="50">
        <v>5713.3144476999996</v>
      </c>
      <c r="I88" s="50">
        <v>934.47402661000001</v>
      </c>
      <c r="J88" s="50">
        <v>13578.07255063</v>
      </c>
      <c r="K88" s="50">
        <v>5762.0502211100002</v>
      </c>
      <c r="L88" s="50">
        <v>7442.1442243199999</v>
      </c>
      <c r="M88" s="50">
        <v>373.87810519999999</v>
      </c>
      <c r="N88" s="50"/>
      <c r="O88" s="50"/>
      <c r="P88" s="50"/>
      <c r="Q88" s="50"/>
    </row>
    <row r="89" spans="1:17" hidden="1" outlineLevel="1" collapsed="1">
      <c r="A89" s="16">
        <v>42917</v>
      </c>
      <c r="B89" s="50">
        <v>23498.758369169998</v>
      </c>
      <c r="C89" s="50">
        <f t="shared" ref="C89" si="67">G89+K89</f>
        <v>9075.6935406400007</v>
      </c>
      <c r="D89" s="50">
        <f t="shared" ref="D89" si="68">H89+L89</f>
        <v>13183.73021888</v>
      </c>
      <c r="E89" s="50">
        <f t="shared" ref="E89" si="69">I89+M89</f>
        <v>1239.3346096499999</v>
      </c>
      <c r="F89" s="50">
        <v>10670.539748269999</v>
      </c>
      <c r="G89" s="50">
        <v>4261.5253688700004</v>
      </c>
      <c r="H89" s="50">
        <v>5748.9049240000004</v>
      </c>
      <c r="I89" s="50">
        <v>660.1094554</v>
      </c>
      <c r="J89" s="50">
        <v>12828.218620899999</v>
      </c>
      <c r="K89" s="50">
        <v>4814.1681717700003</v>
      </c>
      <c r="L89" s="50">
        <v>7434.82529488</v>
      </c>
      <c r="M89" s="50">
        <v>579.22515424999995</v>
      </c>
      <c r="N89" s="50"/>
      <c r="O89" s="50"/>
      <c r="P89" s="50"/>
      <c r="Q89" s="50"/>
    </row>
    <row r="90" spans="1:17" hidden="1" outlineLevel="1" collapsed="1">
      <c r="A90" s="16">
        <v>42948</v>
      </c>
      <c r="B90" s="50">
        <v>23854.827552219998</v>
      </c>
      <c r="C90" s="50">
        <f t="shared" ref="C90" si="70">G90+K90</f>
        <v>9310.0455193999987</v>
      </c>
      <c r="D90" s="50">
        <f t="shared" ref="D90" si="71">H90+L90</f>
        <v>12670.023029100001</v>
      </c>
      <c r="E90" s="50">
        <f t="shared" ref="E90" si="72">I90+M90</f>
        <v>1874.7590037199998</v>
      </c>
      <c r="F90" s="50">
        <v>11112.129440320001</v>
      </c>
      <c r="G90" s="50">
        <v>4568.0586819199998</v>
      </c>
      <c r="H90" s="50">
        <v>5249.6458538799998</v>
      </c>
      <c r="I90" s="50">
        <v>1294.4249045199999</v>
      </c>
      <c r="J90" s="50">
        <v>12742.698111899999</v>
      </c>
      <c r="K90" s="50">
        <v>4741.9868374799998</v>
      </c>
      <c r="L90" s="50">
        <v>7420.37717522</v>
      </c>
      <c r="M90" s="50">
        <v>580.33409919999997</v>
      </c>
      <c r="N90" s="50"/>
      <c r="O90" s="50"/>
      <c r="P90" s="50"/>
      <c r="Q90" s="50"/>
    </row>
    <row r="91" spans="1:17" hidden="1" outlineLevel="1" collapsed="1">
      <c r="A91" s="16">
        <v>42979</v>
      </c>
      <c r="B91" s="50">
        <v>24697.46080493</v>
      </c>
      <c r="C91" s="50">
        <f t="shared" ref="C91" si="73">G91+K91</f>
        <v>9851.7560313100003</v>
      </c>
      <c r="D91" s="50">
        <f t="shared" ref="D91" si="74">H91+L91</f>
        <v>12946.227581319999</v>
      </c>
      <c r="E91" s="50">
        <f t="shared" ref="E91" si="75">I91+M91</f>
        <v>1899.4771922999998</v>
      </c>
      <c r="F91" s="50">
        <v>11618.826997059999</v>
      </c>
      <c r="G91" s="50">
        <v>4876.1228224899996</v>
      </c>
      <c r="H91" s="50">
        <v>5442.5049826699997</v>
      </c>
      <c r="I91" s="50">
        <v>1300.1991919</v>
      </c>
      <c r="J91" s="50">
        <v>13078.633807869999</v>
      </c>
      <c r="K91" s="50">
        <v>4975.6332088199997</v>
      </c>
      <c r="L91" s="50">
        <v>7503.7225986499998</v>
      </c>
      <c r="M91" s="50">
        <v>599.2780004</v>
      </c>
      <c r="N91" s="50"/>
      <c r="O91" s="50"/>
      <c r="P91" s="50"/>
      <c r="Q91" s="50"/>
    </row>
    <row r="92" spans="1:17" hidden="1" outlineLevel="1" collapsed="1">
      <c r="A92" s="16">
        <v>43009</v>
      </c>
      <c r="B92" s="50">
        <v>25186.17019832</v>
      </c>
      <c r="C92" s="50">
        <f t="shared" ref="C92" si="76">G92+K92</f>
        <v>10020.18860295</v>
      </c>
      <c r="D92" s="50">
        <f t="shared" ref="D92" si="77">H92+L92</f>
        <v>13246.692635560001</v>
      </c>
      <c r="E92" s="50">
        <f t="shared" ref="E92" si="78">I92+M92</f>
        <v>1919.2889598100001</v>
      </c>
      <c r="F92" s="50">
        <v>11700.64062</v>
      </c>
      <c r="G92" s="50">
        <v>4910.7519245900003</v>
      </c>
      <c r="H92" s="50">
        <v>5482.6421972099997</v>
      </c>
      <c r="I92" s="50">
        <v>1307.2464981999999</v>
      </c>
      <c r="J92" s="50">
        <v>13485.52957832</v>
      </c>
      <c r="K92" s="50">
        <v>5109.4366783599999</v>
      </c>
      <c r="L92" s="50">
        <v>7764.0504383500001</v>
      </c>
      <c r="M92" s="50">
        <v>612.04246161000003</v>
      </c>
      <c r="N92" s="50"/>
      <c r="O92" s="50"/>
      <c r="P92" s="50"/>
      <c r="Q92" s="50"/>
    </row>
    <row r="93" spans="1:17" hidden="1" outlineLevel="1" collapsed="1">
      <c r="A93" s="16">
        <v>43040</v>
      </c>
      <c r="B93" s="50">
        <v>25746.97121222</v>
      </c>
      <c r="C93" s="50">
        <f t="shared" ref="C93" si="79">G93+K93</f>
        <v>10192.612286520001</v>
      </c>
      <c r="D93" s="50">
        <f t="shared" ref="D93" si="80">H93+L93</f>
        <v>13642.61916129</v>
      </c>
      <c r="E93" s="50">
        <f t="shared" ref="E93" si="81">I93+M93</f>
        <v>1911.7397644100001</v>
      </c>
      <c r="F93" s="50">
        <v>11983.549196489999</v>
      </c>
      <c r="G93" s="50">
        <v>5077.7174977200002</v>
      </c>
      <c r="H93" s="50">
        <v>5625.5511246300002</v>
      </c>
      <c r="I93" s="50">
        <v>1280.28057414</v>
      </c>
      <c r="J93" s="50">
        <v>13763.422015730001</v>
      </c>
      <c r="K93" s="50">
        <v>5114.8947888000002</v>
      </c>
      <c r="L93" s="50">
        <v>8017.06803666</v>
      </c>
      <c r="M93" s="50">
        <v>631.45919027000002</v>
      </c>
      <c r="N93" s="50"/>
      <c r="O93" s="50"/>
      <c r="P93" s="50"/>
      <c r="Q93" s="50"/>
    </row>
    <row r="94" spans="1:17" hidden="1" outlineLevel="1" collapsed="1">
      <c r="A94" s="16">
        <v>43070</v>
      </c>
      <c r="B94" s="50">
        <v>26622.754165030001</v>
      </c>
      <c r="C94" s="50">
        <f t="shared" ref="C94" si="82">G94+K94</f>
        <v>10957.82532245</v>
      </c>
      <c r="D94" s="50">
        <f t="shared" ref="D94" si="83">H94+L94</f>
        <v>13415.372828829999</v>
      </c>
      <c r="E94" s="50">
        <f t="shared" ref="E94" si="84">I94+M94</f>
        <v>2249.5560137499997</v>
      </c>
      <c r="F94" s="50">
        <v>12161.62332599</v>
      </c>
      <c r="G94" s="50">
        <v>5552.9934258100002</v>
      </c>
      <c r="H94" s="50">
        <v>5023.8856540899997</v>
      </c>
      <c r="I94" s="50">
        <v>1584.7442460899999</v>
      </c>
      <c r="J94" s="50">
        <v>14461.130839040001</v>
      </c>
      <c r="K94" s="50">
        <v>5404.8318966400002</v>
      </c>
      <c r="L94" s="50">
        <v>8391.4871747399993</v>
      </c>
      <c r="M94" s="50">
        <v>664.81176765999999</v>
      </c>
      <c r="N94" s="50"/>
      <c r="O94" s="50"/>
      <c r="P94" s="50"/>
      <c r="Q94" s="50"/>
    </row>
    <row r="95" spans="1:17" hidden="1" outlineLevel="1" collapsed="1">
      <c r="A95" s="16">
        <v>43101</v>
      </c>
      <c r="B95" s="50">
        <v>27513.589986849998</v>
      </c>
      <c r="C95" s="50">
        <f t="shared" ref="C95" si="85">G95+K95</f>
        <v>11397.10524671</v>
      </c>
      <c r="D95" s="50">
        <f t="shared" ref="D95" si="86">H95+L95</f>
        <v>14395.6586016</v>
      </c>
      <c r="E95" s="50">
        <f t="shared" ref="E95" si="87">I95+M95</f>
        <v>1720.8261385400001</v>
      </c>
      <c r="F95" s="50">
        <v>12199.972099799999</v>
      </c>
      <c r="G95" s="50">
        <v>5552.1071927499997</v>
      </c>
      <c r="H95" s="50">
        <v>5654.10534663</v>
      </c>
      <c r="I95" s="50">
        <v>993.75956041999996</v>
      </c>
      <c r="J95" s="50">
        <v>15313.617887050001</v>
      </c>
      <c r="K95" s="50">
        <v>5844.9980539600001</v>
      </c>
      <c r="L95" s="50">
        <v>8741.5532549700001</v>
      </c>
      <c r="M95" s="50">
        <v>727.06657812000003</v>
      </c>
      <c r="N95" s="50"/>
      <c r="O95" s="50"/>
      <c r="P95" s="50"/>
      <c r="Q95" s="50"/>
    </row>
    <row r="96" spans="1:17" hidden="1" outlineLevel="1" collapsed="1">
      <c r="A96" s="16">
        <v>43132</v>
      </c>
      <c r="B96" s="50">
        <v>26711.263055989999</v>
      </c>
      <c r="C96" s="50">
        <f t="shared" ref="C96" si="88">G96+K96</f>
        <v>10680.71407088</v>
      </c>
      <c r="D96" s="50">
        <f t="shared" ref="D96" si="89">H96+L96</f>
        <v>14336.921631770001</v>
      </c>
      <c r="E96" s="50">
        <f t="shared" ref="E96" si="90">I96+M96</f>
        <v>1693.6273533399999</v>
      </c>
      <c r="F96" s="50">
        <v>12559.42350619</v>
      </c>
      <c r="G96" s="50">
        <v>5768.3072454200001</v>
      </c>
      <c r="H96" s="50">
        <v>5795.8819100700002</v>
      </c>
      <c r="I96" s="50">
        <v>995.23435070000005</v>
      </c>
      <c r="J96" s="50">
        <v>14151.839549800001</v>
      </c>
      <c r="K96" s="50">
        <v>4912.4068254599997</v>
      </c>
      <c r="L96" s="50">
        <v>8541.0397217000009</v>
      </c>
      <c r="M96" s="50">
        <v>698.39300263999996</v>
      </c>
      <c r="N96" s="50"/>
      <c r="O96" s="50"/>
      <c r="P96" s="50"/>
      <c r="Q96" s="50"/>
    </row>
    <row r="97" spans="1:17" hidden="1" outlineLevel="1" collapsed="1">
      <c r="A97" s="16">
        <v>43160</v>
      </c>
      <c r="B97" s="50">
        <v>26998.61750706</v>
      </c>
      <c r="C97" s="50">
        <f t="shared" ref="C97" si="91">G97+K97</f>
        <v>10878.16186575</v>
      </c>
      <c r="D97" s="50">
        <f t="shared" ref="D97" si="92">H97+L97</f>
        <v>14420.49713113</v>
      </c>
      <c r="E97" s="50">
        <f t="shared" ref="E97" si="93">I97+M97</f>
        <v>1699.9585101799998</v>
      </c>
      <c r="F97" s="50">
        <v>12861.20632444</v>
      </c>
      <c r="G97" s="50">
        <v>6192.9888571800002</v>
      </c>
      <c r="H97" s="50">
        <v>5656.6387626200003</v>
      </c>
      <c r="I97" s="50">
        <v>1011.57870464</v>
      </c>
      <c r="J97" s="50">
        <v>14137.411182620001</v>
      </c>
      <c r="K97" s="50">
        <v>4685.1730085700001</v>
      </c>
      <c r="L97" s="50">
        <v>8763.8583685100002</v>
      </c>
      <c r="M97" s="50">
        <v>688.37980554000001</v>
      </c>
      <c r="N97" s="50"/>
      <c r="O97" s="50"/>
      <c r="P97" s="50"/>
      <c r="Q97" s="50"/>
    </row>
    <row r="98" spans="1:17" hidden="1" outlineLevel="1" collapsed="1">
      <c r="A98" s="16">
        <v>43191</v>
      </c>
      <c r="B98" s="50">
        <v>27245.209882480001</v>
      </c>
      <c r="C98" s="50">
        <f t="shared" ref="C98" si="94">G98+K98</f>
        <v>11043.687959160001</v>
      </c>
      <c r="D98" s="50">
        <f t="shared" ref="D98" si="95">H98+L98</f>
        <v>14522.96012475</v>
      </c>
      <c r="E98" s="50">
        <f t="shared" ref="E98" si="96">I98+M98</f>
        <v>1678.5617985700001</v>
      </c>
      <c r="F98" s="50">
        <v>13107.47639955</v>
      </c>
      <c r="G98" s="50">
        <v>6367.33518327</v>
      </c>
      <c r="H98" s="50">
        <v>5747.2599105099998</v>
      </c>
      <c r="I98" s="50">
        <v>992.88130577000004</v>
      </c>
      <c r="J98" s="50">
        <v>14137.73348293</v>
      </c>
      <c r="K98" s="50">
        <v>4676.35277589</v>
      </c>
      <c r="L98" s="50">
        <v>8775.7002142399997</v>
      </c>
      <c r="M98" s="50">
        <v>685.68049280000002</v>
      </c>
      <c r="N98" s="50"/>
      <c r="O98" s="50"/>
      <c r="P98" s="50"/>
      <c r="Q98" s="50"/>
    </row>
    <row r="99" spans="1:17" hidden="1" outlineLevel="1" collapsed="1">
      <c r="A99" s="16">
        <v>43221</v>
      </c>
      <c r="B99" s="50">
        <v>27956.02220539</v>
      </c>
      <c r="C99" s="50">
        <f t="shared" ref="C99" si="97">G99+K99</f>
        <v>11250.78857981</v>
      </c>
      <c r="D99" s="50">
        <f t="shared" ref="D99" si="98">H99+L99</f>
        <v>15079.725725759999</v>
      </c>
      <c r="E99" s="50">
        <f t="shared" ref="E99" si="99">I99+M99</f>
        <v>1625.5078998200001</v>
      </c>
      <c r="F99" s="50">
        <v>13246.41927703</v>
      </c>
      <c r="G99" s="50">
        <v>6038.6488656700003</v>
      </c>
      <c r="H99" s="50">
        <v>6238.4651052099998</v>
      </c>
      <c r="I99" s="50">
        <v>969.30530614999998</v>
      </c>
      <c r="J99" s="50">
        <v>14709.60292836</v>
      </c>
      <c r="K99" s="50">
        <v>5212.1397141400003</v>
      </c>
      <c r="L99" s="50">
        <v>8841.2606205499997</v>
      </c>
      <c r="M99" s="50">
        <v>656.20259367000006</v>
      </c>
      <c r="N99" s="50"/>
      <c r="O99" s="50"/>
      <c r="P99" s="50"/>
      <c r="Q99" s="50"/>
    </row>
    <row r="100" spans="1:17" hidden="1" outlineLevel="1" collapsed="1">
      <c r="A100" s="16">
        <v>43252</v>
      </c>
      <c r="B100" s="50">
        <v>28770.847194559999</v>
      </c>
      <c r="C100" s="50">
        <f t="shared" ref="C100" si="100">G100+K100</f>
        <v>11645.767111180001</v>
      </c>
      <c r="D100" s="50">
        <f t="shared" ref="D100" si="101">H100+L100</f>
        <v>15472.944656690001</v>
      </c>
      <c r="E100" s="50">
        <f t="shared" ref="E100" si="102">I100+M100</f>
        <v>1652.13542669</v>
      </c>
      <c r="F100" s="50">
        <v>14249.183628430001</v>
      </c>
      <c r="G100" s="50">
        <v>6772.01194794</v>
      </c>
      <c r="H100" s="50">
        <v>6480.52541002</v>
      </c>
      <c r="I100" s="50">
        <v>996.64627046999999</v>
      </c>
      <c r="J100" s="50">
        <v>14521.663566130001</v>
      </c>
      <c r="K100" s="50">
        <v>4873.75516324</v>
      </c>
      <c r="L100" s="50">
        <v>8992.4192466700006</v>
      </c>
      <c r="M100" s="50">
        <v>655.48915622000004</v>
      </c>
      <c r="N100" s="50"/>
      <c r="O100" s="50"/>
      <c r="P100" s="50"/>
      <c r="Q100" s="50"/>
    </row>
    <row r="101" spans="1:17" hidden="1" outlineLevel="1" collapsed="1">
      <c r="A101" s="16">
        <v>43282</v>
      </c>
      <c r="B101" s="50">
        <v>29145.31437625</v>
      </c>
      <c r="C101" s="50">
        <f t="shared" ref="C101" si="103">G101+K101</f>
        <v>11350.515841330001</v>
      </c>
      <c r="D101" s="50">
        <f t="shared" ref="D101" si="104">H101+L101</f>
        <v>16118.167577199998</v>
      </c>
      <c r="E101" s="50">
        <f t="shared" ref="E101" si="105">I101+M101</f>
        <v>1676.63095772</v>
      </c>
      <c r="F101" s="50">
        <v>14162.12382725</v>
      </c>
      <c r="G101" s="50">
        <v>6550.9563076900004</v>
      </c>
      <c r="H101" s="50">
        <v>6603.1118113399998</v>
      </c>
      <c r="I101" s="50">
        <v>1008.05570822</v>
      </c>
      <c r="J101" s="50">
        <v>14983.190549000001</v>
      </c>
      <c r="K101" s="50">
        <v>4799.5595336400002</v>
      </c>
      <c r="L101" s="50">
        <v>9515.0557658599992</v>
      </c>
      <c r="M101" s="50">
        <v>668.57524950000004</v>
      </c>
      <c r="N101" s="50"/>
      <c r="O101" s="50"/>
      <c r="P101" s="50"/>
      <c r="Q101" s="50"/>
    </row>
    <row r="102" spans="1:17" hidden="1" outlineLevel="1" collapsed="1">
      <c r="A102" s="16">
        <v>43313</v>
      </c>
      <c r="B102" s="50">
        <v>30893.022391679999</v>
      </c>
      <c r="C102" s="50">
        <f t="shared" ref="C102" si="106">G102+K102</f>
        <v>12291.062204040001</v>
      </c>
      <c r="D102" s="50">
        <f t="shared" ref="D102" si="107">H102+L102</f>
        <v>16743.01328273</v>
      </c>
      <c r="E102" s="50">
        <f t="shared" ref="E102" si="108">I102+M102</f>
        <v>1858.9469049100001</v>
      </c>
      <c r="F102" s="50">
        <v>14911.747304799999</v>
      </c>
      <c r="G102" s="50">
        <v>6966.0926440000003</v>
      </c>
      <c r="H102" s="50">
        <v>6792.6504370000002</v>
      </c>
      <c r="I102" s="50">
        <v>1153.0042238000001</v>
      </c>
      <c r="J102" s="50">
        <v>15981.275086879999</v>
      </c>
      <c r="K102" s="50">
        <v>5324.96956004</v>
      </c>
      <c r="L102" s="50">
        <v>9950.3628457300001</v>
      </c>
      <c r="M102" s="50">
        <v>705.94268110999997</v>
      </c>
      <c r="N102" s="50"/>
      <c r="O102" s="50"/>
      <c r="P102" s="50"/>
      <c r="Q102" s="50"/>
    </row>
    <row r="103" spans="1:17" hidden="1" outlineLevel="1" collapsed="1">
      <c r="A103" s="16">
        <v>43344</v>
      </c>
      <c r="B103" s="50">
        <v>31508.718859730001</v>
      </c>
      <c r="C103" s="50">
        <f t="shared" ref="C103" si="109">G103+K103</f>
        <v>12524.41976719</v>
      </c>
      <c r="D103" s="50">
        <f t="shared" ref="D103" si="110">H103+L103</f>
        <v>17090.0551954</v>
      </c>
      <c r="E103" s="50">
        <f t="shared" ref="E103" si="111">I103+M103</f>
        <v>1894.2438971399999</v>
      </c>
      <c r="F103" s="50">
        <v>15410.569037040001</v>
      </c>
      <c r="G103" s="50">
        <v>7149.8745496900001</v>
      </c>
      <c r="H103" s="50">
        <v>7096.2591148199999</v>
      </c>
      <c r="I103" s="50">
        <v>1164.43537253</v>
      </c>
      <c r="J103" s="50">
        <v>16098.14982269</v>
      </c>
      <c r="K103" s="50">
        <v>5374.5452175</v>
      </c>
      <c r="L103" s="50">
        <v>9993.7960805799994</v>
      </c>
      <c r="M103" s="50">
        <v>729.80852460999995</v>
      </c>
      <c r="N103" s="50"/>
      <c r="O103" s="50"/>
      <c r="P103" s="50"/>
      <c r="Q103" s="50"/>
    </row>
    <row r="104" spans="1:17" hidden="1" outlineLevel="1" collapsed="1">
      <c r="A104" s="16">
        <v>43374</v>
      </c>
      <c r="B104" s="50">
        <v>31516.028517679999</v>
      </c>
      <c r="C104" s="50">
        <f t="shared" ref="C104" si="112">G104+K104</f>
        <v>12151.82884815</v>
      </c>
      <c r="D104" s="50">
        <f t="shared" ref="D104" si="113">H104+L104</f>
        <v>17296.329998070003</v>
      </c>
      <c r="E104" s="50">
        <f t="shared" ref="E104" si="114">I104+M104</f>
        <v>2067.8696714600001</v>
      </c>
      <c r="F104" s="50">
        <v>15329.10680129</v>
      </c>
      <c r="G104" s="50">
        <v>6792.3579439200003</v>
      </c>
      <c r="H104" s="50">
        <v>7273.2436070000003</v>
      </c>
      <c r="I104" s="50">
        <v>1263.5052503700001</v>
      </c>
      <c r="J104" s="50">
        <v>16186.921716389999</v>
      </c>
      <c r="K104" s="50">
        <v>5359.4709042300001</v>
      </c>
      <c r="L104" s="50">
        <v>10023.086391070001</v>
      </c>
      <c r="M104" s="50">
        <v>804.36442108999995</v>
      </c>
      <c r="N104" s="50"/>
      <c r="O104" s="50"/>
      <c r="P104" s="50"/>
      <c r="Q104" s="50"/>
    </row>
    <row r="105" spans="1:17" hidden="1" outlineLevel="1" collapsed="1">
      <c r="A105" s="16">
        <v>43405</v>
      </c>
      <c r="B105" s="50">
        <v>30414.06790636</v>
      </c>
      <c r="C105" s="50">
        <f t="shared" ref="C105" si="115">G105+K105</f>
        <v>12180.921507980001</v>
      </c>
      <c r="D105" s="50">
        <f t="shared" ref="D105" si="116">H105+L105</f>
        <v>15779.066229920001</v>
      </c>
      <c r="E105" s="50">
        <f t="shared" ref="E105" si="117">I105+M105</f>
        <v>2454.0801684600001</v>
      </c>
      <c r="F105" s="50">
        <v>15397.22097853</v>
      </c>
      <c r="G105" s="50">
        <v>6807.2431160400001</v>
      </c>
      <c r="H105" s="50">
        <v>7323.4831619099996</v>
      </c>
      <c r="I105" s="50">
        <v>1266.49470058</v>
      </c>
      <c r="J105" s="50">
        <v>15016.84692783</v>
      </c>
      <c r="K105" s="50">
        <v>5373.6783919400004</v>
      </c>
      <c r="L105" s="50">
        <v>8455.5830680100007</v>
      </c>
      <c r="M105" s="50">
        <v>1187.5854678799999</v>
      </c>
      <c r="N105" s="50"/>
      <c r="O105" s="50"/>
      <c r="P105" s="50"/>
      <c r="Q105" s="50"/>
    </row>
    <row r="106" spans="1:17" hidden="1" outlineLevel="1" collapsed="1">
      <c r="A106" s="16">
        <v>43435</v>
      </c>
      <c r="B106" s="50">
        <v>30178.23777372</v>
      </c>
      <c r="C106" s="50">
        <f t="shared" ref="C106" si="118">G106+K106</f>
        <v>12709.611167750001</v>
      </c>
      <c r="D106" s="50">
        <f t="shared" ref="D106" si="119">H106+L106</f>
        <v>15132.475908069999</v>
      </c>
      <c r="E106" s="50">
        <f t="shared" ref="E106" si="120">I106+M106</f>
        <v>2336.1506979000001</v>
      </c>
      <c r="F106" s="50">
        <v>15464.048827680001</v>
      </c>
      <c r="G106" s="50">
        <v>7064.1672755700001</v>
      </c>
      <c r="H106" s="50">
        <v>7218.92281103</v>
      </c>
      <c r="I106" s="50">
        <v>1180.95874108</v>
      </c>
      <c r="J106" s="50">
        <v>14714.18894604</v>
      </c>
      <c r="K106" s="50">
        <v>5645.4438921800001</v>
      </c>
      <c r="L106" s="50">
        <v>7913.5530970399996</v>
      </c>
      <c r="M106" s="50">
        <v>1155.1919568200001</v>
      </c>
      <c r="N106" s="50"/>
      <c r="O106" s="50"/>
      <c r="P106" s="50"/>
      <c r="Q106" s="50"/>
    </row>
    <row r="107" spans="1:17" hidden="1" outlineLevel="1" collapsed="1">
      <c r="A107" s="16">
        <v>43466</v>
      </c>
      <c r="B107" s="50">
        <v>29538.054754090001</v>
      </c>
      <c r="C107" s="50">
        <f t="shared" ref="C107" si="121">G107+K107</f>
        <v>12072.65563866</v>
      </c>
      <c r="D107" s="50">
        <f t="shared" ref="D107" si="122">H107+L107</f>
        <v>15122.356581209999</v>
      </c>
      <c r="E107" s="50">
        <f t="shared" ref="E107" si="123">I107+M107</f>
        <v>2343.0425342199997</v>
      </c>
      <c r="F107" s="50">
        <v>15009.62768471</v>
      </c>
      <c r="G107" s="50">
        <v>6752.0924422500002</v>
      </c>
      <c r="H107" s="50">
        <v>7083.9758911199997</v>
      </c>
      <c r="I107" s="50">
        <v>1173.5593513399999</v>
      </c>
      <c r="J107" s="50">
        <v>14528.427069380001</v>
      </c>
      <c r="K107" s="50">
        <v>5320.5631964100003</v>
      </c>
      <c r="L107" s="50">
        <v>8038.3806900899999</v>
      </c>
      <c r="M107" s="50">
        <v>1169.48318288</v>
      </c>
      <c r="N107" s="50"/>
      <c r="O107" s="50"/>
      <c r="P107" s="50"/>
      <c r="Q107" s="50"/>
    </row>
    <row r="108" spans="1:17" hidden="1" outlineLevel="1" collapsed="1">
      <c r="A108" s="16">
        <v>43497</v>
      </c>
      <c r="B108" s="50">
        <v>29450.268227929999</v>
      </c>
      <c r="C108" s="50">
        <f t="shared" ref="C108" si="124">G108+K108</f>
        <v>12110.30716172</v>
      </c>
      <c r="D108" s="50">
        <f t="shared" ref="D108" si="125">H108+L108</f>
        <v>15036.0139127</v>
      </c>
      <c r="E108" s="50">
        <f t="shared" ref="E108" si="126">I108+M108</f>
        <v>2303.9471535100001</v>
      </c>
      <c r="F108" s="50">
        <v>15304.296593859999</v>
      </c>
      <c r="G108" s="50">
        <v>6843.1482167599997</v>
      </c>
      <c r="H108" s="50">
        <v>7254.9969192899998</v>
      </c>
      <c r="I108" s="50">
        <v>1206.15145781</v>
      </c>
      <c r="J108" s="50">
        <v>14145.97163407</v>
      </c>
      <c r="K108" s="50">
        <v>5267.1589449599996</v>
      </c>
      <c r="L108" s="50">
        <v>7781.0169934100004</v>
      </c>
      <c r="M108" s="50">
        <v>1097.7956956999999</v>
      </c>
      <c r="N108" s="50"/>
      <c r="O108" s="50"/>
      <c r="P108" s="50"/>
      <c r="Q108" s="50"/>
    </row>
    <row r="109" spans="1:17" hidden="1" outlineLevel="1" collapsed="1">
      <c r="A109" s="16">
        <v>43525</v>
      </c>
      <c r="B109" s="50">
        <v>29752.189584960001</v>
      </c>
      <c r="C109" s="50">
        <f t="shared" ref="C109" si="127">G109+K109</f>
        <v>12256.66025411</v>
      </c>
      <c r="D109" s="50">
        <f t="shared" ref="D109" si="128">H109+L109</f>
        <v>14817.61266241</v>
      </c>
      <c r="E109" s="50">
        <f t="shared" ref="E109" si="129">I109+M109</f>
        <v>2677.9166684399997</v>
      </c>
      <c r="F109" s="50">
        <v>15769.805504370001</v>
      </c>
      <c r="G109" s="50">
        <v>6977.9793995800001</v>
      </c>
      <c r="H109" s="50">
        <v>7435.5290649500002</v>
      </c>
      <c r="I109" s="50">
        <v>1356.29703984</v>
      </c>
      <c r="J109" s="50">
        <v>13982.38408059</v>
      </c>
      <c r="K109" s="50">
        <v>5278.68085453</v>
      </c>
      <c r="L109" s="50">
        <v>7382.0835974600004</v>
      </c>
      <c r="M109" s="50">
        <v>1321.6196285999999</v>
      </c>
      <c r="N109" s="50"/>
      <c r="O109" s="50"/>
      <c r="P109" s="50"/>
      <c r="Q109" s="50"/>
    </row>
    <row r="110" spans="1:17" hidden="1" outlineLevel="1" collapsed="1">
      <c r="A110" s="16">
        <v>43556</v>
      </c>
      <c r="B110" s="50">
        <v>29740.022830220001</v>
      </c>
      <c r="C110" s="50">
        <f t="shared" ref="C110" si="130">G110+K110</f>
        <v>12339.59465836</v>
      </c>
      <c r="D110" s="50">
        <f t="shared" ref="D110" si="131">H110+L110</f>
        <v>14722.610641629999</v>
      </c>
      <c r="E110" s="50">
        <f t="shared" ref="E110" si="132">I110+M110</f>
        <v>2677.8175302300001</v>
      </c>
      <c r="F110" s="50">
        <v>15819.331186130001</v>
      </c>
      <c r="G110" s="50">
        <v>7200.3337767200001</v>
      </c>
      <c r="H110" s="50">
        <v>7248.0149036299999</v>
      </c>
      <c r="I110" s="50">
        <v>1370.9825057800001</v>
      </c>
      <c r="J110" s="50">
        <v>13920.69164409</v>
      </c>
      <c r="K110" s="50">
        <v>5139.2608816399998</v>
      </c>
      <c r="L110" s="50">
        <v>7474.595738</v>
      </c>
      <c r="M110" s="50">
        <v>1306.83502445</v>
      </c>
      <c r="N110" s="50"/>
      <c r="O110" s="50"/>
      <c r="P110" s="50"/>
      <c r="Q110" s="50"/>
    </row>
    <row r="111" spans="1:17" hidden="1" outlineLevel="1" collapsed="1">
      <c r="A111" s="16">
        <v>43586</v>
      </c>
      <c r="B111" s="50">
        <v>29521.383647039998</v>
      </c>
      <c r="C111" s="50">
        <f t="shared" ref="C111" si="133">G111+K111</f>
        <v>12456.36780892</v>
      </c>
      <c r="D111" s="50">
        <f t="shared" ref="D111" si="134">H111+L111</f>
        <v>14379.35998904</v>
      </c>
      <c r="E111" s="50">
        <f t="shared" ref="E111" si="135">I111+M111</f>
        <v>2685.6558490799998</v>
      </c>
      <c r="F111" s="50">
        <v>15317.673545920001</v>
      </c>
      <c r="G111" s="50">
        <v>7122.9326228899999</v>
      </c>
      <c r="H111" s="50">
        <v>6830.6560552600004</v>
      </c>
      <c r="I111" s="50">
        <v>1364.0848677700001</v>
      </c>
      <c r="J111" s="50">
        <v>14203.710101119999</v>
      </c>
      <c r="K111" s="50">
        <v>5333.4351860300003</v>
      </c>
      <c r="L111" s="50">
        <v>7548.7039337799997</v>
      </c>
      <c r="M111" s="50">
        <v>1321.57098131</v>
      </c>
      <c r="N111" s="50"/>
      <c r="O111" s="50"/>
      <c r="P111" s="50"/>
      <c r="Q111" s="50"/>
    </row>
    <row r="112" spans="1:17" hidden="1" outlineLevel="1" collapsed="1">
      <c r="A112" s="16">
        <v>43617</v>
      </c>
      <c r="B112" s="50">
        <v>28998.983190840001</v>
      </c>
      <c r="C112" s="50">
        <f t="shared" ref="C112" si="136">G112+K112</f>
        <v>12665.166895509999</v>
      </c>
      <c r="D112" s="50">
        <f t="shared" ref="D112" si="137">H112+L112</f>
        <v>14006.650484960001</v>
      </c>
      <c r="E112" s="50">
        <f t="shared" ref="E112" si="138">I112+M112</f>
        <v>2327.1658103700001</v>
      </c>
      <c r="F112" s="50">
        <v>15330.06342773</v>
      </c>
      <c r="G112" s="50">
        <v>7359.6575804800004</v>
      </c>
      <c r="H112" s="50">
        <v>6919.8120163200001</v>
      </c>
      <c r="I112" s="50">
        <v>1050.59383093</v>
      </c>
      <c r="J112" s="50">
        <v>13668.91976311</v>
      </c>
      <c r="K112" s="50">
        <v>5305.5093150299999</v>
      </c>
      <c r="L112" s="50">
        <v>7086.8384686400004</v>
      </c>
      <c r="M112" s="50">
        <v>1276.57197944</v>
      </c>
      <c r="N112" s="50"/>
      <c r="O112" s="50"/>
      <c r="P112" s="50"/>
      <c r="Q112" s="50"/>
    </row>
    <row r="113" spans="1:17" hidden="1" outlineLevel="1" collapsed="1">
      <c r="A113" s="16">
        <v>43647</v>
      </c>
      <c r="B113" s="50">
        <v>28135.68644967</v>
      </c>
      <c r="C113" s="50">
        <f t="shared" ref="C113" si="139">G113+K113</f>
        <v>12788.381256159999</v>
      </c>
      <c r="D113" s="50">
        <f t="shared" ref="D113" si="140">H113+L113</f>
        <v>13055.13822855</v>
      </c>
      <c r="E113" s="50">
        <f t="shared" ref="E113" si="141">I113+M113</f>
        <v>2292.1669649599999</v>
      </c>
      <c r="F113" s="50">
        <v>15099.279438559999</v>
      </c>
      <c r="G113" s="50">
        <v>7752.2618823499997</v>
      </c>
      <c r="H113" s="50">
        <v>6271.7341654499996</v>
      </c>
      <c r="I113" s="50">
        <v>1075.28339076</v>
      </c>
      <c r="J113" s="50">
        <v>13036.407011110001</v>
      </c>
      <c r="K113" s="50">
        <v>5036.1193738100001</v>
      </c>
      <c r="L113" s="50">
        <v>6783.4040630999998</v>
      </c>
      <c r="M113" s="50">
        <v>1216.8835742000001</v>
      </c>
      <c r="N113" s="50"/>
      <c r="O113" s="50"/>
      <c r="P113" s="50"/>
      <c r="Q113" s="50"/>
    </row>
    <row r="114" spans="1:17" hidden="1" outlineLevel="1" collapsed="1">
      <c r="A114" s="16">
        <v>43678</v>
      </c>
      <c r="B114" s="50">
        <v>28408.571399470002</v>
      </c>
      <c r="C114" s="50">
        <f t="shared" ref="C114" si="142">G114+K114</f>
        <v>12978.820655669999</v>
      </c>
      <c r="D114" s="50">
        <f t="shared" ref="D114" si="143">H114+L114</f>
        <v>13080.039827430001</v>
      </c>
      <c r="E114" s="50">
        <f t="shared" ref="E114" si="144">I114+M114</f>
        <v>2349.7109163699997</v>
      </c>
      <c r="F114" s="50">
        <v>15316.351550810001</v>
      </c>
      <c r="G114" s="50">
        <v>7946.9892509499996</v>
      </c>
      <c r="H114" s="50">
        <v>6288.5298979600002</v>
      </c>
      <c r="I114" s="50">
        <v>1080.8324018999999</v>
      </c>
      <c r="J114" s="50">
        <v>13092.219848659999</v>
      </c>
      <c r="K114" s="50">
        <v>5031.8314047200001</v>
      </c>
      <c r="L114" s="50">
        <v>6791.5099294700003</v>
      </c>
      <c r="M114" s="50">
        <v>1268.87851447</v>
      </c>
      <c r="N114" s="50"/>
      <c r="O114" s="50"/>
      <c r="P114" s="50"/>
      <c r="Q114" s="50"/>
    </row>
    <row r="115" spans="1:17" hidden="1" outlineLevel="1" collapsed="1">
      <c r="A115" s="16">
        <v>43709</v>
      </c>
      <c r="B115" s="50">
        <v>28199.823960049998</v>
      </c>
      <c r="C115" s="50">
        <f t="shared" ref="C115" si="145">G115+K115</f>
        <v>13055.58038902</v>
      </c>
      <c r="D115" s="50">
        <f t="shared" ref="D115" si="146">H115+L115</f>
        <v>12879.20035811</v>
      </c>
      <c r="E115" s="50">
        <f t="shared" ref="E115" si="147">I115+M115</f>
        <v>2265.0432129199999</v>
      </c>
      <c r="F115" s="50">
        <v>15562.130241409999</v>
      </c>
      <c r="G115" s="50">
        <v>7884.93502601</v>
      </c>
      <c r="H115" s="50">
        <v>6597.0665594700004</v>
      </c>
      <c r="I115" s="50">
        <v>1080.1286559299999</v>
      </c>
      <c r="J115" s="50">
        <v>12637.693718639999</v>
      </c>
      <c r="K115" s="50">
        <v>5170.6453630100004</v>
      </c>
      <c r="L115" s="50">
        <v>6282.1337986400004</v>
      </c>
      <c r="M115" s="50">
        <v>1184.9145569899999</v>
      </c>
      <c r="N115" s="50"/>
      <c r="O115" s="50"/>
      <c r="P115" s="50"/>
      <c r="Q115" s="50"/>
    </row>
    <row r="116" spans="1:17" hidden="1" outlineLevel="1" collapsed="1">
      <c r="A116" s="16">
        <v>43739</v>
      </c>
      <c r="B116" s="50">
        <v>28628.48188363</v>
      </c>
      <c r="C116" s="50">
        <f t="shared" ref="C116" si="148">G116+K116</f>
        <v>13387.709052530001</v>
      </c>
      <c r="D116" s="50">
        <f t="shared" ref="D116" si="149">H116+L116</f>
        <v>13044.50195285</v>
      </c>
      <c r="E116" s="50">
        <f t="shared" ref="E116" si="150">I116+M116</f>
        <v>2196.2708782499999</v>
      </c>
      <c r="F116" s="50">
        <v>15196.97472833</v>
      </c>
      <c r="G116" s="50">
        <v>7663.5472108699996</v>
      </c>
      <c r="H116" s="50">
        <v>6564.40313358</v>
      </c>
      <c r="I116" s="50">
        <v>969.02438387999996</v>
      </c>
      <c r="J116" s="50">
        <v>13431.5071553</v>
      </c>
      <c r="K116" s="50">
        <v>5724.1618416600004</v>
      </c>
      <c r="L116" s="50">
        <v>6480.0988192699997</v>
      </c>
      <c r="M116" s="50">
        <v>1227.2464943699999</v>
      </c>
      <c r="N116" s="50"/>
      <c r="O116" s="50"/>
      <c r="P116" s="50"/>
      <c r="Q116" s="50"/>
    </row>
    <row r="117" spans="1:17" hidden="1" outlineLevel="1" collapsed="1">
      <c r="A117" s="16">
        <v>43770</v>
      </c>
      <c r="B117" s="50">
        <v>27745.450617629998</v>
      </c>
      <c r="C117" s="50">
        <f t="shared" ref="C117" si="151">G117+K117</f>
        <v>13318.59299929</v>
      </c>
      <c r="D117" s="50">
        <f t="shared" ref="D117" si="152">H117+L117</f>
        <v>12023.98401095</v>
      </c>
      <c r="E117" s="50">
        <f t="shared" ref="E117" si="153">I117+M117</f>
        <v>2402.87360739</v>
      </c>
      <c r="F117" s="50">
        <v>14876.69370233</v>
      </c>
      <c r="G117" s="50">
        <v>7548.45865667</v>
      </c>
      <c r="H117" s="50">
        <v>6414.0742266400002</v>
      </c>
      <c r="I117" s="50">
        <v>914.16081901999996</v>
      </c>
      <c r="J117" s="50">
        <v>12868.7569153</v>
      </c>
      <c r="K117" s="50">
        <v>5770.1343426200001</v>
      </c>
      <c r="L117" s="50">
        <v>5609.9097843099998</v>
      </c>
      <c r="M117" s="50">
        <v>1488.71278837</v>
      </c>
      <c r="N117" s="50"/>
      <c r="O117" s="50"/>
      <c r="P117" s="50"/>
      <c r="Q117" s="50"/>
    </row>
    <row r="118" spans="1:17" hidden="1" outlineLevel="1" collapsed="1">
      <c r="A118" s="16">
        <v>43800</v>
      </c>
      <c r="B118" s="50">
        <v>27293.230455460001</v>
      </c>
      <c r="C118" s="50">
        <f t="shared" ref="C118" si="154">G118+K118</f>
        <v>13108.793458650001</v>
      </c>
      <c r="D118" s="50">
        <f t="shared" ref="D118" si="155">H118+L118</f>
        <v>11812.58789579</v>
      </c>
      <c r="E118" s="50">
        <f t="shared" ref="E118" si="156">I118+M118</f>
        <v>2371.84910102</v>
      </c>
      <c r="F118" s="50">
        <v>14970.158752589999</v>
      </c>
      <c r="G118" s="50">
        <v>7826.5225674000003</v>
      </c>
      <c r="H118" s="50">
        <v>6232.7578064600002</v>
      </c>
      <c r="I118" s="50">
        <v>910.87837873000001</v>
      </c>
      <c r="J118" s="50">
        <v>12323.07170287</v>
      </c>
      <c r="K118" s="50">
        <v>5282.2708912500002</v>
      </c>
      <c r="L118" s="50">
        <v>5579.8300893300002</v>
      </c>
      <c r="M118" s="50">
        <v>1460.9707222899999</v>
      </c>
      <c r="N118" s="50"/>
      <c r="O118" s="50"/>
      <c r="P118" s="50"/>
      <c r="Q118" s="50"/>
    </row>
    <row r="119" spans="1:17" hidden="1" outlineLevel="1" collapsed="1">
      <c r="A119" s="16">
        <v>43831</v>
      </c>
      <c r="B119" s="50">
        <v>26816.324008809999</v>
      </c>
      <c r="C119" s="50">
        <f t="shared" ref="C119" si="157">G119+K119</f>
        <v>12437.54780543</v>
      </c>
      <c r="D119" s="50">
        <f t="shared" ref="D119" si="158">H119+L119</f>
        <v>11588.583748680001</v>
      </c>
      <c r="E119" s="50">
        <f t="shared" ref="E119" si="159">I119+M119</f>
        <v>2790.1924546999999</v>
      </c>
      <c r="F119" s="50">
        <v>13761.12812712</v>
      </c>
      <c r="G119" s="50">
        <v>6811.6492976099998</v>
      </c>
      <c r="H119" s="50">
        <v>5708.50279297</v>
      </c>
      <c r="I119" s="50">
        <v>1240.97603654</v>
      </c>
      <c r="J119" s="50">
        <v>13055.195881690001</v>
      </c>
      <c r="K119" s="50">
        <v>5625.8985078200003</v>
      </c>
      <c r="L119" s="50">
        <v>5880.0809557100001</v>
      </c>
      <c r="M119" s="50">
        <v>1549.2164181600001</v>
      </c>
      <c r="N119" s="50"/>
      <c r="O119" s="50"/>
      <c r="P119" s="50"/>
      <c r="Q119" s="50"/>
    </row>
    <row r="120" spans="1:17" hidden="1" outlineLevel="1" collapsed="1">
      <c r="A120" s="16">
        <v>43862</v>
      </c>
      <c r="B120" s="50">
        <v>26834.376781120001</v>
      </c>
      <c r="C120" s="50">
        <f t="shared" ref="C120" si="160">G120+K120</f>
        <v>12519.426755500001</v>
      </c>
      <c r="D120" s="50">
        <f t="shared" ref="D120" si="161">H120+L120</f>
        <v>11522.50746194</v>
      </c>
      <c r="E120" s="50">
        <f t="shared" ref="E120" si="162">I120+M120</f>
        <v>2792.4425636799997</v>
      </c>
      <c r="F120" s="50">
        <v>13633.05905043</v>
      </c>
      <c r="G120" s="50">
        <v>6730.7901800700001</v>
      </c>
      <c r="H120" s="50">
        <v>5639.7500696699999</v>
      </c>
      <c r="I120" s="50">
        <v>1262.51880069</v>
      </c>
      <c r="J120" s="50">
        <v>13201.31773069</v>
      </c>
      <c r="K120" s="50">
        <v>5788.6365754300004</v>
      </c>
      <c r="L120" s="50">
        <v>5882.7573922700003</v>
      </c>
      <c r="M120" s="50">
        <v>1529.9237629899999</v>
      </c>
      <c r="N120" s="50"/>
      <c r="O120" s="50"/>
      <c r="P120" s="50"/>
      <c r="Q120" s="50"/>
    </row>
    <row r="121" spans="1:17" hidden="1" outlineLevel="1" collapsed="1">
      <c r="A121" s="16">
        <v>43891</v>
      </c>
      <c r="B121" s="50">
        <v>29486.236724229999</v>
      </c>
      <c r="C121" s="50">
        <f t="shared" ref="C121" si="163">G121+K121</f>
        <v>14150.95820936</v>
      </c>
      <c r="D121" s="50">
        <f t="shared" ref="D121" si="164">H121+L121</f>
        <v>12358.61518665</v>
      </c>
      <c r="E121" s="50">
        <f t="shared" ref="E121" si="165">I121+M121</f>
        <v>2976.66332822</v>
      </c>
      <c r="F121" s="50">
        <v>14585.739664549999</v>
      </c>
      <c r="G121" s="50">
        <v>7666.7837320799999</v>
      </c>
      <c r="H121" s="50">
        <v>5680.7675965799999</v>
      </c>
      <c r="I121" s="50">
        <v>1238.18833589</v>
      </c>
      <c r="J121" s="50">
        <v>14900.497059679999</v>
      </c>
      <c r="K121" s="50">
        <v>6484.1744772800002</v>
      </c>
      <c r="L121" s="50">
        <v>6677.8475900699996</v>
      </c>
      <c r="M121" s="50">
        <v>1738.4749923300001</v>
      </c>
      <c r="N121" s="50"/>
      <c r="O121" s="50"/>
      <c r="P121" s="50"/>
      <c r="Q121" s="50"/>
    </row>
    <row r="122" spans="1:17" hidden="1" outlineLevel="1" collapsed="1">
      <c r="A122" s="16">
        <v>43922</v>
      </c>
      <c r="B122" s="50">
        <v>28139.526372109998</v>
      </c>
      <c r="C122" s="50">
        <f t="shared" ref="C122" si="166">G122+K122</f>
        <v>13501.74952474</v>
      </c>
      <c r="D122" s="50">
        <f t="shared" ref="D122" si="167">H122+L122</f>
        <v>11664.172828999999</v>
      </c>
      <c r="E122" s="50">
        <f t="shared" ref="E122" si="168">I122+M122</f>
        <v>2973.6040183699997</v>
      </c>
      <c r="F122" s="50">
        <v>14004.1803996</v>
      </c>
      <c r="G122" s="50">
        <v>7394.5765249599999</v>
      </c>
      <c r="H122" s="50">
        <v>5370.1312069699998</v>
      </c>
      <c r="I122" s="50">
        <v>1239.47266767</v>
      </c>
      <c r="J122" s="50">
        <v>14135.34597251</v>
      </c>
      <c r="K122" s="50">
        <v>6107.1729997800003</v>
      </c>
      <c r="L122" s="50">
        <v>6294.0416220300003</v>
      </c>
      <c r="M122" s="50">
        <v>1734.1313507</v>
      </c>
      <c r="N122" s="50"/>
      <c r="O122" s="50"/>
      <c r="P122" s="50"/>
      <c r="Q122" s="50"/>
    </row>
    <row r="123" spans="1:17" hidden="1" outlineLevel="1" collapsed="1">
      <c r="A123" s="16">
        <v>43952</v>
      </c>
      <c r="B123" s="50">
        <v>27707.994231429999</v>
      </c>
      <c r="C123" s="50">
        <f t="shared" ref="C123" si="169">G123+K123</f>
        <v>13436.113264719999</v>
      </c>
      <c r="D123" s="50">
        <f t="shared" ref="D123" si="170">H123+L123</f>
        <v>11026.405687390001</v>
      </c>
      <c r="E123" s="50">
        <f t="shared" ref="E123" si="171">I123+M123</f>
        <v>3245.4752793199996</v>
      </c>
      <c r="F123" s="50">
        <v>13524.83069631</v>
      </c>
      <c r="G123" s="50">
        <v>7163.9163825799997</v>
      </c>
      <c r="H123" s="50">
        <v>5095.5445038799999</v>
      </c>
      <c r="I123" s="50">
        <v>1265.3698098499999</v>
      </c>
      <c r="J123" s="50">
        <v>14183.16353512</v>
      </c>
      <c r="K123" s="50">
        <v>6272.1968821399996</v>
      </c>
      <c r="L123" s="50">
        <v>5930.86118351</v>
      </c>
      <c r="M123" s="50">
        <v>1980.1054694699999</v>
      </c>
      <c r="N123" s="50"/>
      <c r="O123" s="50"/>
      <c r="P123" s="50"/>
      <c r="Q123" s="50"/>
    </row>
    <row r="124" spans="1:17" hidden="1" outlineLevel="1" collapsed="1">
      <c r="A124" s="16">
        <v>43983</v>
      </c>
      <c r="B124" s="50">
        <v>27406.503645280001</v>
      </c>
      <c r="C124" s="50">
        <f t="shared" ref="C124" si="172">G124+K124</f>
        <v>13281.811585179999</v>
      </c>
      <c r="D124" s="50">
        <f t="shared" ref="D124" si="173">H124+L124</f>
        <v>10899.669935189999</v>
      </c>
      <c r="E124" s="50">
        <f t="shared" ref="E124" si="174">I124+M124</f>
        <v>3225.02212491</v>
      </c>
      <c r="F124" s="50">
        <v>13537.87518696</v>
      </c>
      <c r="G124" s="50">
        <v>7190.0795769899996</v>
      </c>
      <c r="H124" s="50">
        <v>5051.3408047599996</v>
      </c>
      <c r="I124" s="50">
        <v>1296.4548052099999</v>
      </c>
      <c r="J124" s="50">
        <v>13868.628458319999</v>
      </c>
      <c r="K124" s="50">
        <v>6091.7320081899998</v>
      </c>
      <c r="L124" s="50">
        <v>5848.3291304300001</v>
      </c>
      <c r="M124" s="50">
        <v>1928.5673197000001</v>
      </c>
      <c r="N124" s="50"/>
      <c r="O124" s="50"/>
      <c r="P124" s="50"/>
      <c r="Q124" s="50"/>
    </row>
    <row r="125" spans="1:17" hidden="1" outlineLevel="1" collapsed="1">
      <c r="A125" s="16">
        <v>44013</v>
      </c>
      <c r="B125" s="50">
        <v>28250.769067329999</v>
      </c>
      <c r="C125" s="50">
        <f t="shared" ref="C125" si="175">G125+K125</f>
        <v>13605.28220277</v>
      </c>
      <c r="D125" s="50">
        <f t="shared" ref="D125" si="176">H125+L125</f>
        <v>11177.40633503</v>
      </c>
      <c r="E125" s="50">
        <f t="shared" ref="E125" si="177">I125+M125</f>
        <v>3468.0805295299997</v>
      </c>
      <c r="F125" s="50">
        <v>13917.662338509999</v>
      </c>
      <c r="G125" s="50">
        <v>7441.10760003</v>
      </c>
      <c r="H125" s="50">
        <v>5032.5033641700002</v>
      </c>
      <c r="I125" s="50">
        <v>1444.05137431</v>
      </c>
      <c r="J125" s="50">
        <v>14333.106728819999</v>
      </c>
      <c r="K125" s="50">
        <v>6164.1746027400004</v>
      </c>
      <c r="L125" s="50">
        <v>6144.9029708600001</v>
      </c>
      <c r="M125" s="50">
        <v>2024.0291552199999</v>
      </c>
      <c r="N125" s="50"/>
      <c r="O125" s="50"/>
      <c r="P125" s="50"/>
      <c r="Q125" s="50"/>
    </row>
    <row r="126" spans="1:17" hidden="1" outlineLevel="1" collapsed="1">
      <c r="A126" s="16">
        <v>44044</v>
      </c>
      <c r="B126" s="50">
        <v>28297.69325556</v>
      </c>
      <c r="C126" s="50">
        <f t="shared" ref="C126" si="178">G126+K126</f>
        <v>13849.01677303</v>
      </c>
      <c r="D126" s="50">
        <f t="shared" ref="D126" si="179">H126+L126</f>
        <v>10962.562029230001</v>
      </c>
      <c r="E126" s="50">
        <f t="shared" ref="E126" si="180">I126+M126</f>
        <v>3486.1144533000002</v>
      </c>
      <c r="F126" s="50">
        <v>13979.225528720001</v>
      </c>
      <c r="G126" s="50">
        <v>7595.7893004999996</v>
      </c>
      <c r="H126" s="50">
        <v>4931.6747953900003</v>
      </c>
      <c r="I126" s="50">
        <v>1451.7614328300001</v>
      </c>
      <c r="J126" s="50">
        <v>14318.467726839999</v>
      </c>
      <c r="K126" s="50">
        <v>6253.2274725300003</v>
      </c>
      <c r="L126" s="50">
        <v>6030.8872338399997</v>
      </c>
      <c r="M126" s="50">
        <v>2034.35302047</v>
      </c>
      <c r="N126" s="50"/>
      <c r="O126" s="50"/>
      <c r="P126" s="50"/>
      <c r="Q126" s="50"/>
    </row>
    <row r="127" spans="1:17" hidden="1" outlineLevel="1" collapsed="1">
      <c r="A127" s="16">
        <v>44075</v>
      </c>
      <c r="B127" s="50">
        <v>28641.01052923</v>
      </c>
      <c r="C127" s="50">
        <f t="shared" ref="C127" si="181">G127+K127</f>
        <v>14314.768057180001</v>
      </c>
      <c r="D127" s="50">
        <f t="shared" ref="D127" si="182">H127+L127</f>
        <v>11137.324221520001</v>
      </c>
      <c r="E127" s="50">
        <f t="shared" ref="E127" si="183">I127+M127</f>
        <v>3188.91825053</v>
      </c>
      <c r="F127" s="50">
        <v>13883.40953748</v>
      </c>
      <c r="G127" s="50">
        <v>7698.86536428</v>
      </c>
      <c r="H127" s="50">
        <v>4784.66725245</v>
      </c>
      <c r="I127" s="50">
        <v>1399.87692075</v>
      </c>
      <c r="J127" s="50">
        <v>14757.60099175</v>
      </c>
      <c r="K127" s="50">
        <v>6615.9026929000001</v>
      </c>
      <c r="L127" s="50">
        <v>6352.6569690699998</v>
      </c>
      <c r="M127" s="50">
        <v>1789.0413297800001</v>
      </c>
      <c r="N127" s="50"/>
      <c r="O127" s="50"/>
      <c r="P127" s="50"/>
      <c r="Q127" s="50"/>
    </row>
    <row r="128" spans="1:17" hidden="1" outlineLevel="1" collapsed="1">
      <c r="A128" s="16">
        <v>44105</v>
      </c>
      <c r="B128" s="50">
        <v>28968.20511164</v>
      </c>
      <c r="C128" s="50">
        <f t="shared" ref="C128" si="184">G128+K128</f>
        <v>14489.214728430001</v>
      </c>
      <c r="D128" s="50">
        <f t="shared" ref="D128" si="185">H128+L128</f>
        <v>11236.30389793</v>
      </c>
      <c r="E128" s="50">
        <f t="shared" ref="E128" si="186">I128+M128</f>
        <v>3242.6864852799999</v>
      </c>
      <c r="F128" s="50">
        <v>14023.30449579</v>
      </c>
      <c r="G128" s="50">
        <v>7811.1891955299998</v>
      </c>
      <c r="H128" s="50">
        <v>4799.0645421600002</v>
      </c>
      <c r="I128" s="50">
        <v>1413.0507580999999</v>
      </c>
      <c r="J128" s="50">
        <v>14944.90061585</v>
      </c>
      <c r="K128" s="50">
        <v>6678.0255329000001</v>
      </c>
      <c r="L128" s="50">
        <v>6437.2393557699997</v>
      </c>
      <c r="M128" s="50">
        <v>1829.63572718</v>
      </c>
      <c r="N128" s="50"/>
      <c r="O128" s="50"/>
      <c r="P128" s="50"/>
      <c r="Q128" s="50"/>
    </row>
    <row r="129" spans="1:17" hidden="1" outlineLevel="1" collapsed="1">
      <c r="A129" s="16">
        <v>44136</v>
      </c>
      <c r="B129" s="50">
        <v>29909.610582289999</v>
      </c>
      <c r="C129" s="50">
        <f t="shared" ref="C129" si="187">G129+K129</f>
        <v>15412.132789769999</v>
      </c>
      <c r="D129" s="50">
        <f t="shared" ref="D129" si="188">H129+L129</f>
        <v>11236.254700289999</v>
      </c>
      <c r="E129" s="50">
        <f t="shared" ref="E129" si="189">I129+M129</f>
        <v>3261.22309223</v>
      </c>
      <c r="F129" s="50">
        <v>14673.29514815</v>
      </c>
      <c r="G129" s="50">
        <v>8538.9511213299993</v>
      </c>
      <c r="H129" s="50">
        <v>4719.78673531</v>
      </c>
      <c r="I129" s="50">
        <v>1414.5572915099999</v>
      </c>
      <c r="J129" s="50">
        <v>15236.31543414</v>
      </c>
      <c r="K129" s="50">
        <v>6873.1816684400001</v>
      </c>
      <c r="L129" s="50">
        <v>6516.46796498</v>
      </c>
      <c r="M129" s="50">
        <v>1846.6658007200001</v>
      </c>
      <c r="N129" s="50"/>
      <c r="O129" s="50"/>
      <c r="P129" s="50"/>
      <c r="Q129" s="50"/>
    </row>
    <row r="130" spans="1:17" hidden="1" outlineLevel="1" collapsed="1">
      <c r="A130" s="16">
        <v>44166</v>
      </c>
      <c r="B130" s="50">
        <v>27810.588696399998</v>
      </c>
      <c r="C130" s="50">
        <f t="shared" ref="C130" si="190">G130+K130</f>
        <v>15101.792355279998</v>
      </c>
      <c r="D130" s="50">
        <f t="shared" ref="D130" si="191">H130+L130</f>
        <v>9244.7697421199991</v>
      </c>
      <c r="E130" s="50">
        <f t="shared" ref="E130" si="192">I130+M130</f>
        <v>3464.0265989999998</v>
      </c>
      <c r="F130" s="50">
        <v>15077.8294135</v>
      </c>
      <c r="G130" s="50">
        <v>8736.3292786599995</v>
      </c>
      <c r="H130" s="50">
        <v>4819.73107205</v>
      </c>
      <c r="I130" s="50">
        <v>1521.7690627899999</v>
      </c>
      <c r="J130" s="50">
        <v>12732.7592829</v>
      </c>
      <c r="K130" s="50">
        <v>6365.4630766199998</v>
      </c>
      <c r="L130" s="50">
        <v>4425.0386700700001</v>
      </c>
      <c r="M130" s="50">
        <v>1942.2575362099999</v>
      </c>
      <c r="N130" s="50"/>
      <c r="O130" s="50"/>
      <c r="P130" s="50"/>
      <c r="Q130" s="50"/>
    </row>
    <row r="131" spans="1:17" hidden="1" outlineLevel="1" collapsed="1">
      <c r="A131" s="16">
        <v>44197</v>
      </c>
      <c r="B131" s="50">
        <v>29134.090033019998</v>
      </c>
      <c r="C131" s="50">
        <f t="shared" ref="C131" si="193">G131+K131</f>
        <v>15878.032774830001</v>
      </c>
      <c r="D131" s="50">
        <f t="shared" ref="D131" si="194">H131+L131</f>
        <v>9098.9146871000012</v>
      </c>
      <c r="E131" s="50">
        <f t="shared" ref="E131" si="195">I131+M131</f>
        <v>4157.1425710900003</v>
      </c>
      <c r="F131" s="50">
        <v>15850.0429969</v>
      </c>
      <c r="G131" s="50">
        <v>9409.9525589599998</v>
      </c>
      <c r="H131" s="50">
        <v>4903.4499547599999</v>
      </c>
      <c r="I131" s="50">
        <v>1536.64048318</v>
      </c>
      <c r="J131" s="50">
        <v>13284.04703612</v>
      </c>
      <c r="K131" s="50">
        <v>6468.0802158699998</v>
      </c>
      <c r="L131" s="50">
        <v>4195.4647323400004</v>
      </c>
      <c r="M131" s="50">
        <v>2620.5020879099998</v>
      </c>
      <c r="N131" s="50"/>
      <c r="O131" s="50"/>
      <c r="P131" s="50"/>
      <c r="Q131" s="50"/>
    </row>
    <row r="132" spans="1:17" hidden="1" outlineLevel="1" collapsed="1">
      <c r="A132" s="16">
        <v>44228</v>
      </c>
      <c r="B132" s="50">
        <v>29064.239965150002</v>
      </c>
      <c r="C132" s="50">
        <f t="shared" ref="C132" si="196">G132+K132</f>
        <v>15847.418713079998</v>
      </c>
      <c r="D132" s="50">
        <f t="shared" ref="D132" si="197">H132+L132</f>
        <v>9080.9378647000012</v>
      </c>
      <c r="E132" s="50">
        <f t="shared" ref="E132" si="198">I132+M132</f>
        <v>4135.8833873699996</v>
      </c>
      <c r="F132" s="50">
        <v>16220.052456969999</v>
      </c>
      <c r="G132" s="50">
        <v>9604.5715402299993</v>
      </c>
      <c r="H132" s="50">
        <v>5076.9954870000001</v>
      </c>
      <c r="I132" s="50">
        <v>1538.48542974</v>
      </c>
      <c r="J132" s="50">
        <v>12844.187508180001</v>
      </c>
      <c r="K132" s="50">
        <v>6242.8471728499999</v>
      </c>
      <c r="L132" s="50">
        <v>4003.9423777000002</v>
      </c>
      <c r="M132" s="50">
        <v>2597.3979576299998</v>
      </c>
      <c r="N132" s="50"/>
      <c r="O132" s="50"/>
      <c r="P132" s="50"/>
      <c r="Q132" s="50"/>
    </row>
    <row r="133" spans="1:17" collapsed="1">
      <c r="A133" s="16">
        <v>44256</v>
      </c>
      <c r="B133" s="50">
        <v>29708.862069399998</v>
      </c>
      <c r="C133" s="50">
        <f t="shared" ref="C133" si="199">G133+K133</f>
        <v>16159.667937369999</v>
      </c>
      <c r="D133" s="50">
        <f t="shared" ref="D133" si="200">H133+L133</f>
        <v>9449.4018579700005</v>
      </c>
      <c r="E133" s="50">
        <f t="shared" ref="E133" si="201">I133+M133</f>
        <v>4099.7922740599997</v>
      </c>
      <c r="F133" s="50">
        <v>17207.493584280001</v>
      </c>
      <c r="G133" s="50">
        <v>10133.869358219999</v>
      </c>
      <c r="H133" s="50">
        <v>5503.2720092899999</v>
      </c>
      <c r="I133" s="50">
        <v>1570.35221677</v>
      </c>
      <c r="J133" s="50">
        <v>12501.36848512</v>
      </c>
      <c r="K133" s="50">
        <v>6025.7985791499996</v>
      </c>
      <c r="L133" s="50">
        <v>3946.1298486800001</v>
      </c>
      <c r="M133" s="50">
        <v>2529.4400572899999</v>
      </c>
      <c r="N133" s="50"/>
      <c r="O133" s="50"/>
      <c r="P133" s="50"/>
      <c r="Q133" s="50"/>
    </row>
    <row r="134" spans="1:17">
      <c r="A134" s="16">
        <v>44287</v>
      </c>
      <c r="B134" s="50">
        <v>30906.9152894</v>
      </c>
      <c r="C134" s="50">
        <f t="shared" ref="C134" si="202">G134+K134</f>
        <v>16796.53859891</v>
      </c>
      <c r="D134" s="50">
        <f t="shared" ref="D134" si="203">H134+L134</f>
        <v>10034.60286345</v>
      </c>
      <c r="E134" s="50">
        <f t="shared" ref="E134" si="204">I134+M134</f>
        <v>4075.7738270400005</v>
      </c>
      <c r="F134" s="50">
        <v>18205.5386445</v>
      </c>
      <c r="G134" s="50">
        <v>10700.377128620001</v>
      </c>
      <c r="H134" s="50">
        <v>5932.4248530200002</v>
      </c>
      <c r="I134" s="50">
        <v>1572.73666286</v>
      </c>
      <c r="J134" s="50">
        <v>12701.3766449</v>
      </c>
      <c r="K134" s="50">
        <v>6096.1614702899997</v>
      </c>
      <c r="L134" s="50">
        <v>4102.1780104299996</v>
      </c>
      <c r="M134" s="50">
        <v>2503.0371641800002</v>
      </c>
      <c r="N134" s="50"/>
      <c r="O134" s="50"/>
      <c r="P134" s="50"/>
      <c r="Q134" s="50"/>
    </row>
    <row r="135" spans="1:17">
      <c r="A135" s="16">
        <v>44317</v>
      </c>
      <c r="B135" s="50">
        <v>31291.94609705</v>
      </c>
      <c r="C135" s="50">
        <f t="shared" ref="C135" si="205">G135+K135</f>
        <v>17096.317692559998</v>
      </c>
      <c r="D135" s="50">
        <f t="shared" ref="D135" si="206">H135+L135</f>
        <v>10130.288646649999</v>
      </c>
      <c r="E135" s="50">
        <f t="shared" ref="E135" si="207">I135+M135</f>
        <v>4065.3397578399999</v>
      </c>
      <c r="F135" s="50">
        <v>18778.39469307</v>
      </c>
      <c r="G135" s="50">
        <v>10944.654981</v>
      </c>
      <c r="H135" s="50">
        <v>6240.4123819099996</v>
      </c>
      <c r="I135" s="50">
        <v>1593.32733016</v>
      </c>
      <c r="J135" s="50">
        <v>12513.55140398</v>
      </c>
      <c r="K135" s="50">
        <v>6151.6627115600004</v>
      </c>
      <c r="L135" s="50">
        <v>3889.8762647399999</v>
      </c>
      <c r="M135" s="50">
        <v>2472.0124276800002</v>
      </c>
      <c r="N135" s="50"/>
      <c r="O135" s="50"/>
      <c r="P135" s="50"/>
      <c r="Q135" s="50"/>
    </row>
    <row r="136" spans="1:17">
      <c r="A136" s="16">
        <v>44348</v>
      </c>
      <c r="B136" s="50">
        <v>32055.86673836</v>
      </c>
      <c r="C136" s="50">
        <f t="shared" ref="C136" si="208">G136+K136</f>
        <v>17501.112911820001</v>
      </c>
      <c r="D136" s="50">
        <f t="shared" ref="D136" si="209">H136+L136</f>
        <v>10448.392464819999</v>
      </c>
      <c r="E136" s="50">
        <f t="shared" ref="E136" si="210">I136+M136</f>
        <v>4106.3613617199999</v>
      </c>
      <c r="F136" s="50">
        <v>19801.686874759998</v>
      </c>
      <c r="G136" s="50">
        <v>11423.495829</v>
      </c>
      <c r="H136" s="50">
        <v>6654.4796395699996</v>
      </c>
      <c r="I136" s="50">
        <v>1723.7114061899999</v>
      </c>
      <c r="J136" s="50">
        <v>12254.1798636</v>
      </c>
      <c r="K136" s="50">
        <v>6077.6170828200002</v>
      </c>
      <c r="L136" s="50">
        <v>3793.91282525</v>
      </c>
      <c r="M136" s="50">
        <v>2382.6499555300002</v>
      </c>
      <c r="N136" s="50"/>
      <c r="O136" s="50"/>
      <c r="P136" s="50"/>
      <c r="Q136" s="50"/>
    </row>
    <row r="137" spans="1:17">
      <c r="A137" s="16">
        <v>44378</v>
      </c>
      <c r="B137" s="50">
        <v>32459.251396930002</v>
      </c>
      <c r="C137" s="50">
        <f t="shared" ref="C137" si="211">G137+K137</f>
        <v>17651.006567149998</v>
      </c>
      <c r="D137" s="50">
        <f t="shared" ref="D137" si="212">H137+L137</f>
        <v>10769.46289925</v>
      </c>
      <c r="E137" s="50">
        <f t="shared" ref="E137" si="213">I137+M137</f>
        <v>4038.78193053</v>
      </c>
      <c r="F137" s="50">
        <v>20471.583331819998</v>
      </c>
      <c r="G137" s="50">
        <v>11684.064034249999</v>
      </c>
      <c r="H137" s="50">
        <v>7093.5430865099997</v>
      </c>
      <c r="I137" s="50">
        <v>1693.97621106</v>
      </c>
      <c r="J137" s="50">
        <v>11987.66806511</v>
      </c>
      <c r="K137" s="50">
        <v>5966.9425328999996</v>
      </c>
      <c r="L137" s="50">
        <v>3675.91981274</v>
      </c>
      <c r="M137" s="50">
        <v>2344.80571947</v>
      </c>
      <c r="N137" s="50"/>
      <c r="O137" s="50"/>
      <c r="P137" s="50"/>
      <c r="Q137" s="50"/>
    </row>
    <row r="138" spans="1:17">
      <c r="A138" s="16">
        <v>44409</v>
      </c>
      <c r="B138" s="50">
        <v>34013.13789772</v>
      </c>
      <c r="C138" s="50">
        <f t="shared" ref="C138" si="214">G138+K138</f>
        <v>18476.062024520001</v>
      </c>
      <c r="D138" s="50">
        <f t="shared" ref="D138" si="215">H138+L138</f>
        <v>11495.61081292</v>
      </c>
      <c r="E138" s="50">
        <f t="shared" ref="E138" si="216">I138+M138</f>
        <v>4041.4650602800002</v>
      </c>
      <c r="F138" s="50">
        <v>21438.018650800001</v>
      </c>
      <c r="G138" s="50">
        <v>12122.3174236</v>
      </c>
      <c r="H138" s="50">
        <v>7671.6031113299996</v>
      </c>
      <c r="I138" s="50">
        <v>1644.0981158699999</v>
      </c>
      <c r="J138" s="50">
        <v>12575.11924692</v>
      </c>
      <c r="K138" s="50">
        <v>6353.7446009200003</v>
      </c>
      <c r="L138" s="50">
        <v>3824.0077015900001</v>
      </c>
      <c r="M138" s="50">
        <v>2397.3669444100001</v>
      </c>
      <c r="N138" s="50"/>
      <c r="O138" s="50"/>
      <c r="P138" s="50"/>
      <c r="Q138" s="50"/>
    </row>
    <row r="139" spans="1:17">
      <c r="A139" s="16">
        <v>44440</v>
      </c>
      <c r="B139" s="50">
        <v>35035.741889450001</v>
      </c>
      <c r="C139" s="50">
        <f t="shared" ref="C139" si="217">G139+K139</f>
        <v>19352.33907478</v>
      </c>
      <c r="D139" s="50">
        <f t="shared" ref="D139" si="218">H139+L139</f>
        <v>11802.917270649999</v>
      </c>
      <c r="E139" s="50">
        <f t="shared" ref="E139" si="219">I139+M139</f>
        <v>3880.4855440199999</v>
      </c>
      <c r="F139" s="50">
        <v>22233.67782501</v>
      </c>
      <c r="G139" s="50">
        <v>12648.53679498</v>
      </c>
      <c r="H139" s="50">
        <v>7992.9593148399999</v>
      </c>
      <c r="I139" s="50">
        <v>1592.18171519</v>
      </c>
      <c r="J139" s="50">
        <v>12802.064064439999</v>
      </c>
      <c r="K139" s="50">
        <v>6703.8022798000002</v>
      </c>
      <c r="L139" s="50">
        <v>3809.9579558099999</v>
      </c>
      <c r="M139" s="50">
        <v>2288.3038288299999</v>
      </c>
      <c r="N139" s="50"/>
      <c r="O139" s="50"/>
      <c r="P139" s="50"/>
      <c r="Q139" s="50"/>
    </row>
    <row r="140" spans="1:17">
      <c r="A140" s="16">
        <v>44470</v>
      </c>
      <c r="B140" s="50">
        <v>36231.690069620003</v>
      </c>
      <c r="C140" s="50">
        <f t="shared" ref="C140" si="220">G140+K140</f>
        <v>19785.953420829999</v>
      </c>
      <c r="D140" s="50">
        <f t="shared" ref="D140" si="221">H140+L140</f>
        <v>12631.92851455</v>
      </c>
      <c r="E140" s="50">
        <f t="shared" ref="E140" si="222">I140+M140</f>
        <v>3813.8081342400001</v>
      </c>
      <c r="F140" s="50">
        <v>23129.077258879999</v>
      </c>
      <c r="G140" s="50">
        <v>12909.663848480001</v>
      </c>
      <c r="H140" s="50">
        <v>8643.6240154200004</v>
      </c>
      <c r="I140" s="50">
        <v>1575.78939498</v>
      </c>
      <c r="J140" s="50">
        <v>13102.61281074</v>
      </c>
      <c r="K140" s="50">
        <v>6876.2895723499996</v>
      </c>
      <c r="L140" s="50">
        <v>3988.3044991299998</v>
      </c>
      <c r="M140" s="50">
        <v>2238.0187392600001</v>
      </c>
      <c r="N140" s="50"/>
      <c r="O140" s="50"/>
      <c r="P140" s="50"/>
      <c r="Q140" s="50"/>
    </row>
    <row r="141" spans="1:17">
      <c r="A141" s="16">
        <v>44501</v>
      </c>
      <c r="B141" s="50">
        <v>37418.611546499997</v>
      </c>
      <c r="C141" s="50">
        <f t="shared" ref="C141" si="223">G141+K141</f>
        <v>20449.579049200001</v>
      </c>
      <c r="D141" s="50">
        <f t="shared" ref="D141" si="224">H141+L141</f>
        <v>12894.993456479999</v>
      </c>
      <c r="E141" s="50">
        <f t="shared" ref="E141" si="225">I141+M141</f>
        <v>4074.0390408200001</v>
      </c>
      <c r="F141" s="50">
        <v>23712.191820529999</v>
      </c>
      <c r="G141" s="50">
        <v>13250.94569481</v>
      </c>
      <c r="H141" s="50">
        <v>8893.8340335899993</v>
      </c>
      <c r="I141" s="50">
        <v>1567.41209213</v>
      </c>
      <c r="J141" s="50">
        <v>13706.419725969999</v>
      </c>
      <c r="K141" s="50">
        <v>7198.63335439</v>
      </c>
      <c r="L141" s="50">
        <v>4001.1594228899999</v>
      </c>
      <c r="M141" s="50">
        <v>2506.6269486900001</v>
      </c>
      <c r="N141" s="50"/>
      <c r="O141" s="50"/>
      <c r="P141" s="50"/>
      <c r="Q141" s="50"/>
    </row>
    <row r="142" spans="1:17">
      <c r="A142" s="16">
        <v>44531</v>
      </c>
      <c r="B142" s="50">
        <v>38572.908003789998</v>
      </c>
      <c r="C142" s="50">
        <f t="shared" ref="C142" si="226">G142+K142</f>
        <v>20551.262130719999</v>
      </c>
      <c r="D142" s="50">
        <f t="shared" ref="D142" si="227">H142+L142</f>
        <v>13777.29245307</v>
      </c>
      <c r="E142" s="50">
        <f t="shared" ref="E142" si="228">I142+M142</f>
        <v>4244.3534200000004</v>
      </c>
      <c r="F142" s="50">
        <v>24491.404021229999</v>
      </c>
      <c r="G142" s="50">
        <v>13103.64476152</v>
      </c>
      <c r="H142" s="50">
        <v>9834.2882413799998</v>
      </c>
      <c r="I142" s="50">
        <v>1553.4710183300001</v>
      </c>
      <c r="J142" s="50">
        <v>14081.50398256</v>
      </c>
      <c r="K142" s="50">
        <v>7447.6173692000002</v>
      </c>
      <c r="L142" s="50">
        <v>3943.0042116899999</v>
      </c>
      <c r="M142" s="50">
        <v>2690.88240167</v>
      </c>
      <c r="N142" s="50"/>
      <c r="O142" s="50"/>
      <c r="P142" s="50"/>
      <c r="Q142" s="50"/>
    </row>
    <row r="143" spans="1:17">
      <c r="A143" s="16">
        <v>44562</v>
      </c>
      <c r="B143" s="50">
        <v>39737.560763280002</v>
      </c>
      <c r="C143" s="50">
        <f t="shared" ref="C143" si="229">G143+K143</f>
        <v>21248.886311679998</v>
      </c>
      <c r="D143" s="50">
        <f t="shared" ref="D143" si="230">H143+L143</f>
        <v>14259.884133790001</v>
      </c>
      <c r="E143" s="50">
        <f t="shared" ref="E143" si="231">I143+M143</f>
        <v>4228.7903178099996</v>
      </c>
      <c r="F143" s="50">
        <v>25422.665255200001</v>
      </c>
      <c r="G143" s="50">
        <v>13687.15605297</v>
      </c>
      <c r="H143" s="50">
        <v>10159.8479902</v>
      </c>
      <c r="I143" s="50">
        <v>1575.6612120299999</v>
      </c>
      <c r="J143" s="50">
        <v>14314.895508080001</v>
      </c>
      <c r="K143" s="50">
        <v>7561.7302587100003</v>
      </c>
      <c r="L143" s="50">
        <v>4100.0361435900004</v>
      </c>
      <c r="M143" s="50">
        <v>2653.1291057799999</v>
      </c>
      <c r="N143" s="50"/>
      <c r="O143" s="50"/>
      <c r="P143" s="50"/>
      <c r="Q143" s="50"/>
    </row>
    <row r="144" spans="1:17">
      <c r="A144" s="16">
        <v>44593</v>
      </c>
      <c r="B144" s="50">
        <v>39815.853486810003</v>
      </c>
      <c r="C144" s="50">
        <f t="shared" ref="C144" si="232">G144+K144</f>
        <v>20866.762541650001</v>
      </c>
      <c r="D144" s="50">
        <f t="shared" ref="D144" si="233">H144+L144</f>
        <v>14638.50197582</v>
      </c>
      <c r="E144" s="50">
        <f t="shared" ref="E144" si="234">I144+M144</f>
        <v>4310.5889693399995</v>
      </c>
      <c r="F144" s="50">
        <v>25762.947966479998</v>
      </c>
      <c r="G144" s="50">
        <v>13885.031912709999</v>
      </c>
      <c r="H144" s="50">
        <v>10287.80374856</v>
      </c>
      <c r="I144" s="50">
        <v>1590.1123052099999</v>
      </c>
      <c r="J144" s="50">
        <v>14052.905520329999</v>
      </c>
      <c r="K144" s="50">
        <v>6981.7306289400003</v>
      </c>
      <c r="L144" s="50">
        <v>4350.6982272599998</v>
      </c>
      <c r="M144" s="50">
        <v>2720.4766641299998</v>
      </c>
      <c r="N144" s="50"/>
      <c r="O144" s="50"/>
      <c r="P144" s="50"/>
      <c r="Q144" s="50"/>
    </row>
    <row r="145" spans="1:17">
      <c r="A145" s="16">
        <v>44621</v>
      </c>
      <c r="B145" s="50">
        <v>39551.453135199998</v>
      </c>
      <c r="C145" s="50">
        <f t="shared" ref="C145" si="235">G145+K145</f>
        <v>20629.094809639999</v>
      </c>
      <c r="D145" s="50">
        <f t="shared" ref="D145" si="236">H145+L145</f>
        <v>14549.213584730001</v>
      </c>
      <c r="E145" s="50">
        <f t="shared" ref="E145" si="237">I145+M145</f>
        <v>4373.14474083</v>
      </c>
      <c r="F145" s="50">
        <v>25856.36283813</v>
      </c>
      <c r="G145" s="50">
        <v>13938.641197679999</v>
      </c>
      <c r="H145" s="50">
        <v>10240.25379977</v>
      </c>
      <c r="I145" s="50">
        <v>1677.4678406800001</v>
      </c>
      <c r="J145" s="50">
        <v>13695.090297070001</v>
      </c>
      <c r="K145" s="50">
        <v>6690.4536119599998</v>
      </c>
      <c r="L145" s="50">
        <v>4308.9597849600004</v>
      </c>
      <c r="M145" s="50">
        <v>2695.6769001500002</v>
      </c>
      <c r="N145" s="50"/>
      <c r="O145" s="50"/>
      <c r="P145" s="50"/>
      <c r="Q145" s="50"/>
    </row>
  </sheetData>
  <mergeCells count="7">
    <mergeCell ref="A3:M3"/>
    <mergeCell ref="A6:A8"/>
    <mergeCell ref="F7:I7"/>
    <mergeCell ref="J7:M7"/>
    <mergeCell ref="B6:B8"/>
    <mergeCell ref="C6:E7"/>
    <mergeCell ref="F6:M6"/>
  </mergeCells>
  <hyperlinks>
    <hyperlink ref="A1" location="Зміст!A1" display="Зміст"/>
    <hyperlink ref="A3" location="'на звітну дату'!A1" display="'зміст'!A1"/>
  </hyperlinks>
  <printOptions horizontalCentere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theme="3" tint="0.39997558519241921"/>
  </sheetPr>
  <dimension ref="A1:Q145"/>
  <sheetViews>
    <sheetView showGridLines="0" zoomScaleNormal="100" zoomScaleSheetLayoutView="95" workbookViewId="0">
      <selection activeCell="A2" sqref="A2"/>
    </sheetView>
  </sheetViews>
  <sheetFormatPr defaultColWidth="9.109375" defaultRowHeight="13.8" outlineLevelRow="1"/>
  <cols>
    <col min="1" max="1" width="11" style="24" customWidth="1"/>
    <col min="2" max="2" width="9.6640625" style="24" customWidth="1"/>
    <col min="3" max="13" width="9.33203125" style="24" customWidth="1"/>
    <col min="14" max="16384" width="9.109375" style="24"/>
  </cols>
  <sheetData>
    <row r="1" spans="1:17" s="27" customFormat="1" ht="14.4">
      <c r="A1" s="11" t="s">
        <v>132</v>
      </c>
    </row>
    <row r="2" spans="1:17" s="27" customFormat="1" ht="5.25" customHeight="1"/>
    <row r="3" spans="1:17" ht="28.5" customHeight="1">
      <c r="A3" s="200" t="s">
        <v>79</v>
      </c>
      <c r="B3" s="201"/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</row>
    <row r="4" spans="1:17" ht="12.75" customHeight="1">
      <c r="A4" s="19" t="s">
        <v>131</v>
      </c>
    </row>
    <row r="5" spans="1:17" ht="12.75" customHeight="1">
      <c r="A5" s="20" t="s">
        <v>238</v>
      </c>
    </row>
    <row r="6" spans="1:17" s="25" customFormat="1" ht="12.75" customHeight="1">
      <c r="A6" s="202" t="s">
        <v>0</v>
      </c>
      <c r="B6" s="191" t="s">
        <v>16</v>
      </c>
      <c r="C6" s="210" t="s">
        <v>7</v>
      </c>
      <c r="D6" s="211"/>
      <c r="E6" s="212"/>
      <c r="F6" s="207" t="s">
        <v>2</v>
      </c>
      <c r="G6" s="208"/>
      <c r="H6" s="208"/>
      <c r="I6" s="208"/>
      <c r="J6" s="208"/>
      <c r="K6" s="208"/>
      <c r="L6" s="208"/>
      <c r="M6" s="209"/>
    </row>
    <row r="7" spans="1:17" s="25" customFormat="1" ht="16.5" customHeight="1">
      <c r="A7" s="203"/>
      <c r="B7" s="191"/>
      <c r="C7" s="213"/>
      <c r="D7" s="214"/>
      <c r="E7" s="215"/>
      <c r="F7" s="207" t="s">
        <v>17</v>
      </c>
      <c r="G7" s="208"/>
      <c r="H7" s="208"/>
      <c r="I7" s="209"/>
      <c r="J7" s="207" t="s">
        <v>9</v>
      </c>
      <c r="K7" s="208"/>
      <c r="L7" s="208"/>
      <c r="M7" s="209"/>
    </row>
    <row r="8" spans="1:17" s="25" customFormat="1" ht="82.5" customHeight="1">
      <c r="A8" s="204"/>
      <c r="B8" s="191"/>
      <c r="C8" s="26" t="s">
        <v>10</v>
      </c>
      <c r="D8" s="26" t="s">
        <v>11</v>
      </c>
      <c r="E8" s="26" t="s">
        <v>12</v>
      </c>
      <c r="F8" s="26" t="s">
        <v>13</v>
      </c>
      <c r="G8" s="26" t="s">
        <v>10</v>
      </c>
      <c r="H8" s="26" t="s">
        <v>11</v>
      </c>
      <c r="I8" s="26" t="s">
        <v>12</v>
      </c>
      <c r="J8" s="26" t="s">
        <v>13</v>
      </c>
      <c r="K8" s="26" t="s">
        <v>10</v>
      </c>
      <c r="L8" s="26" t="s">
        <v>11</v>
      </c>
      <c r="M8" s="26" t="s">
        <v>12</v>
      </c>
    </row>
    <row r="9" spans="1:17" s="25" customFormat="1" hidden="1">
      <c r="A9" s="120"/>
      <c r="B9" s="119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1"/>
    </row>
    <row r="10" spans="1:17" s="25" customFormat="1">
      <c r="A10" s="35">
        <v>1</v>
      </c>
      <c r="B10" s="23">
        <v>2</v>
      </c>
      <c r="C10" s="35">
        <v>3</v>
      </c>
      <c r="D10" s="23">
        <v>4</v>
      </c>
      <c r="E10" s="35">
        <v>5</v>
      </c>
      <c r="F10" s="23">
        <v>6</v>
      </c>
      <c r="G10" s="35">
        <v>7</v>
      </c>
      <c r="H10" s="23">
        <v>8</v>
      </c>
      <c r="I10" s="35">
        <v>9</v>
      </c>
      <c r="J10" s="23">
        <v>10</v>
      </c>
      <c r="K10" s="35">
        <v>11</v>
      </c>
      <c r="L10" s="23">
        <v>12</v>
      </c>
      <c r="M10" s="35">
        <v>13</v>
      </c>
    </row>
    <row r="11" spans="1:17" ht="12.75" hidden="1" customHeight="1" outlineLevel="1">
      <c r="A11" s="16">
        <v>40544</v>
      </c>
      <c r="B11" s="50">
        <v>12051.821001619999</v>
      </c>
      <c r="C11" s="50">
        <f>G11+K11</f>
        <v>1675.8666209799999</v>
      </c>
      <c r="D11" s="50">
        <f t="shared" ref="D11:E11" si="0">H11+L11</f>
        <v>1844.35356606</v>
      </c>
      <c r="E11" s="50">
        <f t="shared" si="0"/>
        <v>8531.6008145800006</v>
      </c>
      <c r="F11" s="50">
        <v>3420.6312147100002</v>
      </c>
      <c r="G11" s="50">
        <v>1300.2459379899999</v>
      </c>
      <c r="H11" s="50">
        <v>799.25446389000001</v>
      </c>
      <c r="I11" s="50">
        <v>1321.13081283</v>
      </c>
      <c r="J11" s="50">
        <v>8631.1897869099994</v>
      </c>
      <c r="K11" s="50">
        <v>375.62068298999998</v>
      </c>
      <c r="L11" s="50">
        <v>1045.0991021699999</v>
      </c>
      <c r="M11" s="50">
        <v>7210.4700017499999</v>
      </c>
      <c r="N11" s="50"/>
      <c r="O11" s="50"/>
      <c r="P11" s="50"/>
      <c r="Q11" s="50"/>
    </row>
    <row r="12" spans="1:17" ht="12.75" hidden="1" customHeight="1" outlineLevel="1">
      <c r="A12" s="16">
        <v>40575</v>
      </c>
      <c r="B12" s="50">
        <v>11994.64967463</v>
      </c>
      <c r="C12" s="50">
        <f t="shared" ref="C12:C67" si="1">G12+K12</f>
        <v>1709.7292366300001</v>
      </c>
      <c r="D12" s="50">
        <f t="shared" ref="D12:D67" si="2">H12+L12</f>
        <v>1681.8301842800001</v>
      </c>
      <c r="E12" s="50">
        <f t="shared" ref="E12:E67" si="3">I12+M12</f>
        <v>8603.09025372</v>
      </c>
      <c r="F12" s="50">
        <v>3457.2336878900001</v>
      </c>
      <c r="G12" s="50">
        <v>1332.5807656100001</v>
      </c>
      <c r="H12" s="50">
        <v>814.64593764000006</v>
      </c>
      <c r="I12" s="50">
        <v>1310.0069846399999</v>
      </c>
      <c r="J12" s="50">
        <v>8537.4159867399994</v>
      </c>
      <c r="K12" s="50">
        <v>377.14847101999999</v>
      </c>
      <c r="L12" s="50">
        <v>867.18424663999997</v>
      </c>
      <c r="M12" s="50">
        <v>7293.0832690799998</v>
      </c>
      <c r="N12" s="50"/>
      <c r="O12" s="50"/>
      <c r="P12" s="50"/>
      <c r="Q12" s="50"/>
    </row>
    <row r="13" spans="1:17" ht="12.75" hidden="1" customHeight="1" outlineLevel="1">
      <c r="A13" s="16">
        <v>40603</v>
      </c>
      <c r="B13" s="50">
        <v>11885.75509647</v>
      </c>
      <c r="C13" s="50">
        <f t="shared" si="1"/>
        <v>1737.7871702500001</v>
      </c>
      <c r="D13" s="50">
        <f t="shared" si="2"/>
        <v>1642.15343738</v>
      </c>
      <c r="E13" s="50">
        <f t="shared" si="3"/>
        <v>8505.8144888400002</v>
      </c>
      <c r="F13" s="50">
        <v>3499.99160841</v>
      </c>
      <c r="G13" s="50">
        <v>1365.4990573600001</v>
      </c>
      <c r="H13" s="50">
        <v>807.40569932999995</v>
      </c>
      <c r="I13" s="50">
        <v>1327.0868517199999</v>
      </c>
      <c r="J13" s="50">
        <v>8385.7634880599999</v>
      </c>
      <c r="K13" s="50">
        <v>372.28811288999998</v>
      </c>
      <c r="L13" s="50">
        <v>834.74773804999995</v>
      </c>
      <c r="M13" s="50">
        <v>7178.7276371199996</v>
      </c>
      <c r="N13" s="50"/>
      <c r="O13" s="50"/>
      <c r="P13" s="50"/>
      <c r="Q13" s="50"/>
    </row>
    <row r="14" spans="1:17" ht="12.75" hidden="1" customHeight="1" outlineLevel="1">
      <c r="A14" s="16">
        <v>40634</v>
      </c>
      <c r="B14" s="50">
        <v>11856.347065329999</v>
      </c>
      <c r="C14" s="50">
        <f t="shared" si="1"/>
        <v>1756.7483220200002</v>
      </c>
      <c r="D14" s="50">
        <f t="shared" si="2"/>
        <v>1587.9615968200001</v>
      </c>
      <c r="E14" s="50">
        <f t="shared" si="3"/>
        <v>8511.6371464900003</v>
      </c>
      <c r="F14" s="50">
        <v>3558.5455870699998</v>
      </c>
      <c r="G14" s="50">
        <v>1385.4166952400001</v>
      </c>
      <c r="H14" s="50">
        <v>857.69332308000003</v>
      </c>
      <c r="I14" s="50">
        <v>1315.4355687499999</v>
      </c>
      <c r="J14" s="50">
        <v>8297.8014782600003</v>
      </c>
      <c r="K14" s="50">
        <v>371.33162678000002</v>
      </c>
      <c r="L14" s="50">
        <v>730.26827374000004</v>
      </c>
      <c r="M14" s="50">
        <v>7196.2015777400002</v>
      </c>
      <c r="N14" s="50"/>
      <c r="O14" s="50"/>
      <c r="P14" s="50"/>
      <c r="Q14" s="50"/>
    </row>
    <row r="15" spans="1:17" ht="12.75" hidden="1" customHeight="1" outlineLevel="1">
      <c r="A15" s="16">
        <v>40664</v>
      </c>
      <c r="B15" s="50">
        <v>11839.103288320001</v>
      </c>
      <c r="C15" s="50">
        <f t="shared" si="1"/>
        <v>1818.3115878799999</v>
      </c>
      <c r="D15" s="50">
        <f t="shared" si="2"/>
        <v>1587.8770216399998</v>
      </c>
      <c r="E15" s="50">
        <f t="shared" si="3"/>
        <v>8432.9146787999998</v>
      </c>
      <c r="F15" s="50">
        <v>3643.29733541</v>
      </c>
      <c r="G15" s="50">
        <v>1439.7099823900001</v>
      </c>
      <c r="H15" s="50">
        <v>864.25509059000001</v>
      </c>
      <c r="I15" s="50">
        <v>1339.3322624299999</v>
      </c>
      <c r="J15" s="50">
        <v>8195.8059529099992</v>
      </c>
      <c r="K15" s="50">
        <v>378.60160549</v>
      </c>
      <c r="L15" s="50">
        <v>723.62193104999994</v>
      </c>
      <c r="M15" s="50">
        <v>7093.5824163699999</v>
      </c>
      <c r="N15" s="50"/>
      <c r="O15" s="50"/>
      <c r="P15" s="50"/>
      <c r="Q15" s="50"/>
    </row>
    <row r="16" spans="1:17" ht="12.75" hidden="1" customHeight="1" outlineLevel="1">
      <c r="A16" s="16">
        <v>40695</v>
      </c>
      <c r="B16" s="50">
        <v>11854.175524419999</v>
      </c>
      <c r="C16" s="50">
        <f t="shared" si="1"/>
        <v>1889.4339432000002</v>
      </c>
      <c r="D16" s="50">
        <f t="shared" si="2"/>
        <v>1645.1047175799999</v>
      </c>
      <c r="E16" s="50">
        <f t="shared" si="3"/>
        <v>8319.6368636400002</v>
      </c>
      <c r="F16" s="50">
        <v>3773.3690594599998</v>
      </c>
      <c r="G16" s="50">
        <v>1480.1247206600001</v>
      </c>
      <c r="H16" s="50">
        <v>929.37388782999994</v>
      </c>
      <c r="I16" s="50">
        <v>1363.8704509700001</v>
      </c>
      <c r="J16" s="50">
        <v>8080.8064649600001</v>
      </c>
      <c r="K16" s="50">
        <v>409.30922254000001</v>
      </c>
      <c r="L16" s="50">
        <v>715.73082975</v>
      </c>
      <c r="M16" s="50">
        <v>6955.7664126700001</v>
      </c>
      <c r="N16" s="50"/>
      <c r="O16" s="50"/>
      <c r="P16" s="50"/>
      <c r="Q16" s="50"/>
    </row>
    <row r="17" spans="1:17" ht="12.75" hidden="1" customHeight="1" outlineLevel="1">
      <c r="A17" s="16">
        <v>40725</v>
      </c>
      <c r="B17" s="50">
        <v>11922.845218910001</v>
      </c>
      <c r="C17" s="50">
        <f t="shared" si="1"/>
        <v>1980.97095876</v>
      </c>
      <c r="D17" s="50">
        <f t="shared" si="2"/>
        <v>1740.8007655599999</v>
      </c>
      <c r="E17" s="50">
        <f t="shared" si="3"/>
        <v>8201.0734945900003</v>
      </c>
      <c r="F17" s="50">
        <v>4002.5430258800002</v>
      </c>
      <c r="G17" s="50">
        <v>1562.08968187</v>
      </c>
      <c r="H17" s="50">
        <v>1008.26613019</v>
      </c>
      <c r="I17" s="50">
        <v>1432.1872138199999</v>
      </c>
      <c r="J17" s="50">
        <v>7920.3021930300001</v>
      </c>
      <c r="K17" s="50">
        <v>418.88127688999998</v>
      </c>
      <c r="L17" s="50">
        <v>732.53463537000005</v>
      </c>
      <c r="M17" s="50">
        <v>6768.8862807699998</v>
      </c>
      <c r="N17" s="50"/>
      <c r="O17" s="50"/>
      <c r="P17" s="50"/>
      <c r="Q17" s="50"/>
    </row>
    <row r="18" spans="1:17" ht="12.75" hidden="1" customHeight="1" outlineLevel="1">
      <c r="A18" s="16">
        <v>40756</v>
      </c>
      <c r="B18" s="50">
        <v>11987.11569658</v>
      </c>
      <c r="C18" s="50">
        <f t="shared" si="1"/>
        <v>2093.2437813000001</v>
      </c>
      <c r="D18" s="50">
        <f t="shared" si="2"/>
        <v>1763.5940037599999</v>
      </c>
      <c r="E18" s="50">
        <f t="shared" si="3"/>
        <v>8130.2779115200001</v>
      </c>
      <c r="F18" s="50">
        <v>4245.3089261699997</v>
      </c>
      <c r="G18" s="50">
        <v>1675.6093382900001</v>
      </c>
      <c r="H18" s="50">
        <v>1113.00848116</v>
      </c>
      <c r="I18" s="50">
        <v>1456.6911067200001</v>
      </c>
      <c r="J18" s="50">
        <v>7741.8067704100004</v>
      </c>
      <c r="K18" s="50">
        <v>417.63444300999998</v>
      </c>
      <c r="L18" s="50">
        <v>650.58552259999999</v>
      </c>
      <c r="M18" s="50">
        <v>6673.5868048000002</v>
      </c>
      <c r="N18" s="50"/>
      <c r="O18" s="50"/>
      <c r="P18" s="50"/>
      <c r="Q18" s="50"/>
    </row>
    <row r="19" spans="1:17" ht="12.75" hidden="1" customHeight="1" outlineLevel="1">
      <c r="A19" s="16">
        <v>40787</v>
      </c>
      <c r="B19" s="50">
        <v>11866.80533379</v>
      </c>
      <c r="C19" s="50">
        <f t="shared" si="1"/>
        <v>2122.6529727500001</v>
      </c>
      <c r="D19" s="50">
        <f t="shared" si="2"/>
        <v>1819.5861837800001</v>
      </c>
      <c r="E19" s="50">
        <f t="shared" si="3"/>
        <v>7924.5661772599997</v>
      </c>
      <c r="F19" s="50">
        <v>4402.56150454</v>
      </c>
      <c r="G19" s="50">
        <v>1725.1491391699999</v>
      </c>
      <c r="H19" s="50">
        <v>1109.93196891</v>
      </c>
      <c r="I19" s="50">
        <v>1567.4803964600001</v>
      </c>
      <c r="J19" s="50">
        <v>7464.2438292500001</v>
      </c>
      <c r="K19" s="50">
        <v>397.50383357999999</v>
      </c>
      <c r="L19" s="50">
        <v>709.65421487000003</v>
      </c>
      <c r="M19" s="50">
        <v>6357.0857808000001</v>
      </c>
      <c r="N19" s="50"/>
      <c r="O19" s="50"/>
      <c r="P19" s="50"/>
      <c r="Q19" s="50"/>
    </row>
    <row r="20" spans="1:17" ht="12.75" hidden="1" customHeight="1" outlineLevel="1">
      <c r="A20" s="16">
        <v>40817</v>
      </c>
      <c r="B20" s="50">
        <v>11789.787354730001</v>
      </c>
      <c r="C20" s="50">
        <f t="shared" si="1"/>
        <v>2132.04458183</v>
      </c>
      <c r="D20" s="50">
        <f t="shared" si="2"/>
        <v>1807.9421928500001</v>
      </c>
      <c r="E20" s="50">
        <f t="shared" si="3"/>
        <v>7849.8005800499996</v>
      </c>
      <c r="F20" s="50">
        <v>4518.8955298000001</v>
      </c>
      <c r="G20" s="50">
        <v>1756.4452838100001</v>
      </c>
      <c r="H20" s="50">
        <v>1152.97557532</v>
      </c>
      <c r="I20" s="50">
        <v>1609.47467067</v>
      </c>
      <c r="J20" s="50">
        <v>7270.8918249300004</v>
      </c>
      <c r="K20" s="50">
        <v>375.59929801999999</v>
      </c>
      <c r="L20" s="50">
        <v>654.96661753000001</v>
      </c>
      <c r="M20" s="50">
        <v>6240.3259093799998</v>
      </c>
      <c r="N20" s="50"/>
      <c r="O20" s="50"/>
      <c r="P20" s="50"/>
      <c r="Q20" s="50"/>
    </row>
    <row r="21" spans="1:17" ht="12.75" hidden="1" customHeight="1" outlineLevel="1">
      <c r="A21" s="16">
        <v>40848</v>
      </c>
      <c r="B21" s="50">
        <v>11591.66643067</v>
      </c>
      <c r="C21" s="50">
        <f t="shared" si="1"/>
        <v>2192.3306436299999</v>
      </c>
      <c r="D21" s="50">
        <f t="shared" si="2"/>
        <v>1848.5000519</v>
      </c>
      <c r="E21" s="50">
        <f t="shared" si="3"/>
        <v>7550.83573514</v>
      </c>
      <c r="F21" s="50">
        <v>4623.9477212600004</v>
      </c>
      <c r="G21" s="50">
        <v>1783.3425631</v>
      </c>
      <c r="H21" s="50">
        <v>1193.8037753399999</v>
      </c>
      <c r="I21" s="50">
        <v>1646.8013828200001</v>
      </c>
      <c r="J21" s="50">
        <v>6967.71870941</v>
      </c>
      <c r="K21" s="50">
        <v>408.98808052999999</v>
      </c>
      <c r="L21" s="50">
        <v>654.69627656</v>
      </c>
      <c r="M21" s="50">
        <v>5904.0343523199999</v>
      </c>
      <c r="N21" s="50"/>
      <c r="O21" s="50"/>
      <c r="P21" s="50"/>
      <c r="Q21" s="50"/>
    </row>
    <row r="22" spans="1:17" ht="12.75" hidden="1" customHeight="1" outlineLevel="1">
      <c r="A22" s="16">
        <v>40878</v>
      </c>
      <c r="B22" s="50">
        <v>11532.96341446</v>
      </c>
      <c r="C22" s="50">
        <f t="shared" si="1"/>
        <v>2231.0397804500003</v>
      </c>
      <c r="D22" s="50">
        <f t="shared" si="2"/>
        <v>1843.15740596</v>
      </c>
      <c r="E22" s="50">
        <f t="shared" si="3"/>
        <v>7458.7662280499999</v>
      </c>
      <c r="F22" s="50">
        <v>4701.78424404</v>
      </c>
      <c r="G22" s="50">
        <v>1807.6692875000001</v>
      </c>
      <c r="H22" s="50">
        <v>1211.4535485500001</v>
      </c>
      <c r="I22" s="50">
        <v>1682.66140799</v>
      </c>
      <c r="J22" s="50">
        <v>6831.1791704200004</v>
      </c>
      <c r="K22" s="50">
        <v>423.37049295000003</v>
      </c>
      <c r="L22" s="50">
        <v>631.70385740999996</v>
      </c>
      <c r="M22" s="50">
        <v>5776.1048200599998</v>
      </c>
      <c r="N22" s="50"/>
      <c r="O22" s="50"/>
      <c r="P22" s="50"/>
      <c r="Q22" s="50"/>
    </row>
    <row r="23" spans="1:17" ht="12.75" hidden="1" customHeight="1" outlineLevel="1">
      <c r="A23" s="16">
        <v>40909</v>
      </c>
      <c r="B23" s="50">
        <v>11451.7713559</v>
      </c>
      <c r="C23" s="50">
        <f t="shared" si="1"/>
        <v>2237.9378020700001</v>
      </c>
      <c r="D23" s="50">
        <f t="shared" si="2"/>
        <v>1864.6986026099999</v>
      </c>
      <c r="E23" s="50">
        <f t="shared" si="3"/>
        <v>7349.1349512199995</v>
      </c>
      <c r="F23" s="50">
        <v>4702.8557724000002</v>
      </c>
      <c r="G23" s="50">
        <v>1817.0844916200001</v>
      </c>
      <c r="H23" s="50">
        <v>1219.9364262399999</v>
      </c>
      <c r="I23" s="50">
        <v>1665.8348545399999</v>
      </c>
      <c r="J23" s="50">
        <v>6748.9155835000001</v>
      </c>
      <c r="K23" s="50">
        <v>420.85331044999998</v>
      </c>
      <c r="L23" s="50">
        <v>644.76217637000002</v>
      </c>
      <c r="M23" s="50">
        <v>5683.30009668</v>
      </c>
      <c r="N23" s="50"/>
      <c r="O23" s="50"/>
      <c r="P23" s="50"/>
      <c r="Q23" s="50"/>
    </row>
    <row r="24" spans="1:17" ht="12.75" hidden="1" customHeight="1" outlineLevel="1">
      <c r="A24" s="16">
        <v>40940</v>
      </c>
      <c r="B24" s="50">
        <v>11268.10728391</v>
      </c>
      <c r="C24" s="50">
        <f t="shared" si="1"/>
        <v>2100.8490790000001</v>
      </c>
      <c r="D24" s="50">
        <f t="shared" si="2"/>
        <v>1857.9273972999999</v>
      </c>
      <c r="E24" s="50">
        <f t="shared" si="3"/>
        <v>7309.3308076100002</v>
      </c>
      <c r="F24" s="50">
        <v>4682.6663324700003</v>
      </c>
      <c r="G24" s="50">
        <v>1773.3500359499999</v>
      </c>
      <c r="H24" s="50">
        <v>1222.94915485</v>
      </c>
      <c r="I24" s="50">
        <v>1686.3671416699999</v>
      </c>
      <c r="J24" s="50">
        <v>6585.4409514400004</v>
      </c>
      <c r="K24" s="50">
        <v>327.49904305000001</v>
      </c>
      <c r="L24" s="50">
        <v>634.97824245000004</v>
      </c>
      <c r="M24" s="50">
        <v>5622.9636659400003</v>
      </c>
      <c r="N24" s="50"/>
      <c r="O24" s="50"/>
      <c r="P24" s="50"/>
      <c r="Q24" s="50"/>
    </row>
    <row r="25" spans="1:17" ht="12.75" hidden="1" customHeight="1" outlineLevel="1">
      <c r="A25" s="16">
        <v>40969</v>
      </c>
      <c r="B25" s="50">
        <v>11051.414429210001</v>
      </c>
      <c r="C25" s="50">
        <f t="shared" si="1"/>
        <v>2096.6943413399999</v>
      </c>
      <c r="D25" s="50">
        <f t="shared" si="2"/>
        <v>1833.7047504500001</v>
      </c>
      <c r="E25" s="50">
        <f t="shared" si="3"/>
        <v>7121.0153374199999</v>
      </c>
      <c r="F25" s="50">
        <v>4678.5954457199996</v>
      </c>
      <c r="G25" s="50">
        <v>1767.31802874</v>
      </c>
      <c r="H25" s="50">
        <v>1224.9344894200001</v>
      </c>
      <c r="I25" s="50">
        <v>1686.3429275599999</v>
      </c>
      <c r="J25" s="50">
        <v>6372.8189834900004</v>
      </c>
      <c r="K25" s="50">
        <v>329.37631260000001</v>
      </c>
      <c r="L25" s="50">
        <v>608.77026103000003</v>
      </c>
      <c r="M25" s="50">
        <v>5434.6724098599998</v>
      </c>
      <c r="N25" s="50"/>
      <c r="O25" s="50"/>
      <c r="P25" s="50"/>
      <c r="Q25" s="50"/>
    </row>
    <row r="26" spans="1:17" ht="12.75" hidden="1" customHeight="1" outlineLevel="1">
      <c r="A26" s="16">
        <v>41000</v>
      </c>
      <c r="B26" s="50">
        <v>11034.50136104</v>
      </c>
      <c r="C26" s="50">
        <f t="shared" si="1"/>
        <v>2107.84318661</v>
      </c>
      <c r="D26" s="50">
        <f t="shared" si="2"/>
        <v>1855.62191796</v>
      </c>
      <c r="E26" s="50">
        <f t="shared" si="3"/>
        <v>7071.0362564699999</v>
      </c>
      <c r="F26" s="50">
        <v>4715.7215375899996</v>
      </c>
      <c r="G26" s="50">
        <v>1775.2044034400001</v>
      </c>
      <c r="H26" s="50">
        <v>1242.68545148</v>
      </c>
      <c r="I26" s="50">
        <v>1697.83168267</v>
      </c>
      <c r="J26" s="50">
        <v>6318.7798234499996</v>
      </c>
      <c r="K26" s="50">
        <v>332.63878317000001</v>
      </c>
      <c r="L26" s="50">
        <v>612.93646648000004</v>
      </c>
      <c r="M26" s="50">
        <v>5373.2045737999997</v>
      </c>
      <c r="N26" s="50"/>
      <c r="O26" s="50"/>
      <c r="P26" s="50"/>
      <c r="Q26" s="50"/>
    </row>
    <row r="27" spans="1:17" ht="12.75" hidden="1" customHeight="1" outlineLevel="1">
      <c r="A27" s="16">
        <v>41030</v>
      </c>
      <c r="B27" s="50">
        <v>10880.302469800001</v>
      </c>
      <c r="C27" s="50">
        <f t="shared" si="1"/>
        <v>2166.96920374</v>
      </c>
      <c r="D27" s="50">
        <f t="shared" si="2"/>
        <v>1868.6255600499999</v>
      </c>
      <c r="E27" s="50">
        <f t="shared" si="3"/>
        <v>6844.70770601</v>
      </c>
      <c r="F27" s="50">
        <v>4783.7452997399996</v>
      </c>
      <c r="G27" s="50">
        <v>1834.1141116199999</v>
      </c>
      <c r="H27" s="50">
        <v>1261.47351789</v>
      </c>
      <c r="I27" s="50">
        <v>1688.1576702299999</v>
      </c>
      <c r="J27" s="50">
        <v>6096.5571700600003</v>
      </c>
      <c r="K27" s="50">
        <v>332.85509211999999</v>
      </c>
      <c r="L27" s="50">
        <v>607.15204215999995</v>
      </c>
      <c r="M27" s="50">
        <v>5156.5500357800001</v>
      </c>
      <c r="N27" s="50"/>
      <c r="O27" s="50"/>
      <c r="P27" s="50"/>
      <c r="Q27" s="50"/>
    </row>
    <row r="28" spans="1:17" ht="12.75" hidden="1" customHeight="1" outlineLevel="1">
      <c r="A28" s="16">
        <v>41061</v>
      </c>
      <c r="B28" s="50">
        <v>10742.34485376</v>
      </c>
      <c r="C28" s="50">
        <f t="shared" si="1"/>
        <v>2118.4638391500002</v>
      </c>
      <c r="D28" s="50">
        <f t="shared" si="2"/>
        <v>1902.20332515</v>
      </c>
      <c r="E28" s="50">
        <f t="shared" si="3"/>
        <v>6721.6776894599998</v>
      </c>
      <c r="F28" s="50">
        <v>4809.0948359100003</v>
      </c>
      <c r="G28" s="50">
        <v>1816.6474828200001</v>
      </c>
      <c r="H28" s="50">
        <v>1292.26285678</v>
      </c>
      <c r="I28" s="50">
        <v>1700.18449631</v>
      </c>
      <c r="J28" s="50">
        <v>5933.2500178500004</v>
      </c>
      <c r="K28" s="50">
        <v>301.81635633000002</v>
      </c>
      <c r="L28" s="50">
        <v>609.94046836999996</v>
      </c>
      <c r="M28" s="50">
        <v>5021.4931931499996</v>
      </c>
      <c r="N28" s="50"/>
      <c r="O28" s="50"/>
      <c r="P28" s="50"/>
      <c r="Q28" s="50"/>
    </row>
    <row r="29" spans="1:17" ht="12.75" hidden="1" customHeight="1" outlineLevel="1">
      <c r="A29" s="16">
        <v>41091</v>
      </c>
      <c r="B29" s="50">
        <v>10636.98376083</v>
      </c>
      <c r="C29" s="50">
        <f t="shared" si="1"/>
        <v>2108.0516896099998</v>
      </c>
      <c r="D29" s="50">
        <f t="shared" si="2"/>
        <v>1894.2842984999997</v>
      </c>
      <c r="E29" s="50">
        <f t="shared" si="3"/>
        <v>6634.6477727199999</v>
      </c>
      <c r="F29" s="50">
        <v>4809.7651674600002</v>
      </c>
      <c r="G29" s="50">
        <v>1798.26959809</v>
      </c>
      <c r="H29" s="50">
        <v>1299.5231844499999</v>
      </c>
      <c r="I29" s="50">
        <v>1711.97238492</v>
      </c>
      <c r="J29" s="50">
        <v>5827.2185933700002</v>
      </c>
      <c r="K29" s="50">
        <v>309.78209151999999</v>
      </c>
      <c r="L29" s="50">
        <v>594.76111404999995</v>
      </c>
      <c r="M29" s="50">
        <v>4922.6753878</v>
      </c>
      <c r="N29" s="50"/>
      <c r="O29" s="50"/>
      <c r="P29" s="50"/>
      <c r="Q29" s="50"/>
    </row>
    <row r="30" spans="1:17" ht="12.75" hidden="1" customHeight="1" outlineLevel="1">
      <c r="A30" s="16">
        <v>41122</v>
      </c>
      <c r="B30" s="50">
        <v>10513.95872728</v>
      </c>
      <c r="C30" s="50">
        <f t="shared" si="1"/>
        <v>2080.6826030100001</v>
      </c>
      <c r="D30" s="50">
        <f t="shared" si="2"/>
        <v>1888.3416111699999</v>
      </c>
      <c r="E30" s="50">
        <f t="shared" si="3"/>
        <v>6544.9345131</v>
      </c>
      <c r="F30" s="50">
        <v>4853.8090374000003</v>
      </c>
      <c r="G30" s="50">
        <v>1816.9380443800001</v>
      </c>
      <c r="H30" s="50">
        <v>1322.3803579999999</v>
      </c>
      <c r="I30" s="50">
        <v>1714.4906350199999</v>
      </c>
      <c r="J30" s="50">
        <v>5660.1496898799996</v>
      </c>
      <c r="K30" s="50">
        <v>263.74455862999997</v>
      </c>
      <c r="L30" s="50">
        <v>565.96125316999996</v>
      </c>
      <c r="M30" s="50">
        <v>4830.4438780800001</v>
      </c>
      <c r="N30" s="50"/>
      <c r="O30" s="50"/>
      <c r="P30" s="50"/>
      <c r="Q30" s="50"/>
    </row>
    <row r="31" spans="1:17" ht="12.75" hidden="1" customHeight="1" outlineLevel="1">
      <c r="A31" s="16">
        <v>41153</v>
      </c>
      <c r="B31" s="50">
        <v>10378.272385730001</v>
      </c>
      <c r="C31" s="50">
        <f t="shared" si="1"/>
        <v>2053.43714937</v>
      </c>
      <c r="D31" s="50">
        <f t="shared" si="2"/>
        <v>1923.4079047300002</v>
      </c>
      <c r="E31" s="50">
        <f t="shared" si="3"/>
        <v>6401.4273316300005</v>
      </c>
      <c r="F31" s="50">
        <v>4850.4803974400002</v>
      </c>
      <c r="G31" s="50">
        <v>1791.8444743699999</v>
      </c>
      <c r="H31" s="50">
        <v>1368.2856243700001</v>
      </c>
      <c r="I31" s="50">
        <v>1690.3502986999999</v>
      </c>
      <c r="J31" s="50">
        <v>5527.7919882899996</v>
      </c>
      <c r="K31" s="50">
        <v>261.59267499999999</v>
      </c>
      <c r="L31" s="50">
        <v>555.12228035999999</v>
      </c>
      <c r="M31" s="50">
        <v>4711.0770329300003</v>
      </c>
      <c r="N31" s="50"/>
      <c r="O31" s="50"/>
      <c r="P31" s="50"/>
      <c r="Q31" s="50"/>
    </row>
    <row r="32" spans="1:17" ht="12.75" hidden="1" customHeight="1" outlineLevel="1">
      <c r="A32" s="16">
        <v>41183</v>
      </c>
      <c r="B32" s="50">
        <v>10327.33577315</v>
      </c>
      <c r="C32" s="50">
        <f t="shared" si="1"/>
        <v>2074.8290951500003</v>
      </c>
      <c r="D32" s="50">
        <f t="shared" si="2"/>
        <v>1892.7272777799999</v>
      </c>
      <c r="E32" s="50">
        <f t="shared" si="3"/>
        <v>6359.7794002199998</v>
      </c>
      <c r="F32" s="50">
        <v>4921.2725458900004</v>
      </c>
      <c r="G32" s="50">
        <v>1816.5553244800001</v>
      </c>
      <c r="H32" s="50">
        <v>1355.84535811</v>
      </c>
      <c r="I32" s="50">
        <v>1748.8718633000001</v>
      </c>
      <c r="J32" s="50">
        <v>5406.0632272599996</v>
      </c>
      <c r="K32" s="50">
        <v>258.27377066999998</v>
      </c>
      <c r="L32" s="50">
        <v>536.88191967</v>
      </c>
      <c r="M32" s="50">
        <v>4610.90753692</v>
      </c>
      <c r="N32" s="50"/>
      <c r="O32" s="50"/>
      <c r="P32" s="50"/>
      <c r="Q32" s="50"/>
    </row>
    <row r="33" spans="1:17" ht="12.75" hidden="1" customHeight="1" outlineLevel="1">
      <c r="A33" s="16">
        <v>41214</v>
      </c>
      <c r="B33" s="50">
        <v>10107.94732617</v>
      </c>
      <c r="C33" s="50">
        <f t="shared" si="1"/>
        <v>2053.6516598900002</v>
      </c>
      <c r="D33" s="50">
        <f t="shared" si="2"/>
        <v>1844.7211428599999</v>
      </c>
      <c r="E33" s="50">
        <f t="shared" si="3"/>
        <v>6209.5745234199994</v>
      </c>
      <c r="F33" s="50">
        <v>4922.8962964800003</v>
      </c>
      <c r="G33" s="50">
        <v>1806.9678816400001</v>
      </c>
      <c r="H33" s="50">
        <v>1360.7791900699999</v>
      </c>
      <c r="I33" s="50">
        <v>1755.14922477</v>
      </c>
      <c r="J33" s="50">
        <v>5185.0510296900002</v>
      </c>
      <c r="K33" s="50">
        <v>246.68377824999999</v>
      </c>
      <c r="L33" s="50">
        <v>483.94195279000002</v>
      </c>
      <c r="M33" s="50">
        <v>4454.4252986499996</v>
      </c>
      <c r="N33" s="50"/>
      <c r="O33" s="50"/>
      <c r="P33" s="50"/>
      <c r="Q33" s="50"/>
    </row>
    <row r="34" spans="1:17" ht="12.75" hidden="1" customHeight="1" outlineLevel="1">
      <c r="A34" s="16">
        <v>41244</v>
      </c>
      <c r="B34" s="50">
        <v>9920.9109211499999</v>
      </c>
      <c r="C34" s="50">
        <f t="shared" si="1"/>
        <v>2050.4047293100002</v>
      </c>
      <c r="D34" s="50">
        <f t="shared" si="2"/>
        <v>1838.6813956199999</v>
      </c>
      <c r="E34" s="50">
        <f t="shared" si="3"/>
        <v>6031.8247962199994</v>
      </c>
      <c r="F34" s="50">
        <v>4906.0979571799999</v>
      </c>
      <c r="G34" s="50">
        <v>1811.49899895</v>
      </c>
      <c r="H34" s="50">
        <v>1365.2596724299999</v>
      </c>
      <c r="I34" s="50">
        <v>1729.3392858</v>
      </c>
      <c r="J34" s="50">
        <v>5014.8129639700001</v>
      </c>
      <c r="K34" s="50">
        <v>238.90573036000001</v>
      </c>
      <c r="L34" s="50">
        <v>473.42172319000002</v>
      </c>
      <c r="M34" s="50">
        <v>4302.4855104199996</v>
      </c>
      <c r="N34" s="50"/>
      <c r="O34" s="50"/>
      <c r="P34" s="50"/>
      <c r="Q34" s="50"/>
    </row>
    <row r="35" spans="1:17" ht="12.75" hidden="1" customHeight="1" outlineLevel="1">
      <c r="A35" s="16">
        <v>41275</v>
      </c>
      <c r="B35" s="50">
        <v>9878.0556278200002</v>
      </c>
      <c r="C35" s="50">
        <f t="shared" si="1"/>
        <v>2079.9370415900003</v>
      </c>
      <c r="D35" s="50">
        <f t="shared" si="2"/>
        <v>1858.6613194199999</v>
      </c>
      <c r="E35" s="50">
        <f t="shared" si="3"/>
        <v>5939.45726681</v>
      </c>
      <c r="F35" s="50">
        <v>4914.2254793900001</v>
      </c>
      <c r="G35" s="50">
        <v>1838.3788862700001</v>
      </c>
      <c r="H35" s="50">
        <v>1378.1087230999999</v>
      </c>
      <c r="I35" s="50">
        <v>1697.7378700199999</v>
      </c>
      <c r="J35" s="50">
        <v>4963.83014843</v>
      </c>
      <c r="K35" s="50">
        <v>241.55815532</v>
      </c>
      <c r="L35" s="50">
        <v>480.55259632000002</v>
      </c>
      <c r="M35" s="50">
        <v>4241.7193967900002</v>
      </c>
      <c r="N35" s="50"/>
      <c r="O35" s="50"/>
      <c r="P35" s="50"/>
      <c r="Q35" s="50"/>
    </row>
    <row r="36" spans="1:17" ht="12.75" hidden="1" customHeight="1" outlineLevel="1">
      <c r="A36" s="16">
        <v>41306</v>
      </c>
      <c r="B36" s="50">
        <v>9871.8226610999991</v>
      </c>
      <c r="C36" s="50">
        <f t="shared" si="1"/>
        <v>2188.3561552700003</v>
      </c>
      <c r="D36" s="50">
        <f t="shared" si="2"/>
        <v>1758.8523379999999</v>
      </c>
      <c r="E36" s="50">
        <f t="shared" si="3"/>
        <v>5924.614167830001</v>
      </c>
      <c r="F36" s="50">
        <v>4952.9730129899999</v>
      </c>
      <c r="G36" s="50">
        <v>1924.7836165000001</v>
      </c>
      <c r="H36" s="50">
        <v>1326.0657576799999</v>
      </c>
      <c r="I36" s="50">
        <v>1702.1236388100001</v>
      </c>
      <c r="J36" s="50">
        <v>4918.8496481100001</v>
      </c>
      <c r="K36" s="50">
        <v>263.57253876999999</v>
      </c>
      <c r="L36" s="50">
        <v>432.78658031999998</v>
      </c>
      <c r="M36" s="50">
        <v>4222.4905290200004</v>
      </c>
      <c r="N36" s="50"/>
      <c r="O36" s="50"/>
      <c r="P36" s="50"/>
      <c r="Q36" s="50"/>
    </row>
    <row r="37" spans="1:17" ht="12.75" hidden="1" customHeight="1" outlineLevel="1">
      <c r="A37" s="16">
        <v>41334</v>
      </c>
      <c r="B37" s="50">
        <v>9775.1138832100005</v>
      </c>
      <c r="C37" s="50">
        <f t="shared" si="1"/>
        <v>2215.1140493500002</v>
      </c>
      <c r="D37" s="50">
        <f t="shared" si="2"/>
        <v>1753.6282739800001</v>
      </c>
      <c r="E37" s="50">
        <f t="shared" si="3"/>
        <v>5806.3715598799999</v>
      </c>
      <c r="F37" s="50">
        <v>4973.9783415000002</v>
      </c>
      <c r="G37" s="50">
        <v>1952.9660568500001</v>
      </c>
      <c r="H37" s="50">
        <v>1325.2922088600001</v>
      </c>
      <c r="I37" s="50">
        <v>1695.72007579</v>
      </c>
      <c r="J37" s="50">
        <v>4801.1355417100003</v>
      </c>
      <c r="K37" s="50">
        <v>262.14799249999999</v>
      </c>
      <c r="L37" s="50">
        <v>428.33606512</v>
      </c>
      <c r="M37" s="50">
        <v>4110.6514840899999</v>
      </c>
      <c r="N37" s="50"/>
      <c r="O37" s="50"/>
      <c r="P37" s="50"/>
      <c r="Q37" s="50"/>
    </row>
    <row r="38" spans="1:17" ht="12.75" hidden="1" customHeight="1" outlineLevel="1">
      <c r="A38" s="16">
        <v>41365</v>
      </c>
      <c r="B38" s="50">
        <v>9812.9081558599992</v>
      </c>
      <c r="C38" s="50">
        <f t="shared" si="1"/>
        <v>2282.4856086499999</v>
      </c>
      <c r="D38" s="50">
        <f t="shared" si="2"/>
        <v>1780.6209847700002</v>
      </c>
      <c r="E38" s="50">
        <f t="shared" si="3"/>
        <v>5749.8015624399995</v>
      </c>
      <c r="F38" s="50">
        <v>5096.5682181000002</v>
      </c>
      <c r="G38" s="50">
        <v>2031.98668193</v>
      </c>
      <c r="H38" s="50">
        <v>1354.14052932</v>
      </c>
      <c r="I38" s="50">
        <v>1710.4410068499999</v>
      </c>
      <c r="J38" s="50">
        <v>4716.3399377599999</v>
      </c>
      <c r="K38" s="50">
        <v>250.49892671999999</v>
      </c>
      <c r="L38" s="50">
        <v>426.48045545000002</v>
      </c>
      <c r="M38" s="50">
        <v>4039.3605555899999</v>
      </c>
      <c r="N38" s="50"/>
      <c r="O38" s="50"/>
      <c r="P38" s="50"/>
      <c r="Q38" s="50"/>
    </row>
    <row r="39" spans="1:17" ht="12.75" hidden="1" customHeight="1" outlineLevel="1">
      <c r="A39" s="16">
        <v>41395</v>
      </c>
      <c r="B39" s="50">
        <v>9738.8236975700001</v>
      </c>
      <c r="C39" s="50">
        <f t="shared" si="1"/>
        <v>2308.7142039099999</v>
      </c>
      <c r="D39" s="50">
        <f t="shared" si="2"/>
        <v>1774.34179391</v>
      </c>
      <c r="E39" s="50">
        <f t="shared" si="3"/>
        <v>5655.7676997500002</v>
      </c>
      <c r="F39" s="50">
        <v>5116.7220773099998</v>
      </c>
      <c r="G39" s="50">
        <v>2057.7428588299999</v>
      </c>
      <c r="H39" s="50">
        <v>1363.96018288</v>
      </c>
      <c r="I39" s="50">
        <v>1695.0190356000001</v>
      </c>
      <c r="J39" s="50">
        <v>4622.1016202600003</v>
      </c>
      <c r="K39" s="50">
        <v>250.97134507999999</v>
      </c>
      <c r="L39" s="50">
        <v>410.38161102999999</v>
      </c>
      <c r="M39" s="50">
        <v>3960.74866415</v>
      </c>
      <c r="N39" s="50"/>
      <c r="O39" s="50"/>
      <c r="P39" s="50"/>
      <c r="Q39" s="50"/>
    </row>
    <row r="40" spans="1:17" ht="12.75" hidden="1" customHeight="1" outlineLevel="1">
      <c r="A40" s="16">
        <v>41426</v>
      </c>
      <c r="B40" s="50">
        <v>9678.1818552200002</v>
      </c>
      <c r="C40" s="50">
        <f t="shared" si="1"/>
        <v>2328.2971451499998</v>
      </c>
      <c r="D40" s="50">
        <f t="shared" si="2"/>
        <v>1774.5339719899998</v>
      </c>
      <c r="E40" s="50">
        <f t="shared" si="3"/>
        <v>5575.3507380800002</v>
      </c>
      <c r="F40" s="50">
        <v>5132.8637044699999</v>
      </c>
      <c r="G40" s="50">
        <v>2063.5919122999999</v>
      </c>
      <c r="H40" s="50">
        <v>1394.6272050499999</v>
      </c>
      <c r="I40" s="50">
        <v>1674.6445871200001</v>
      </c>
      <c r="J40" s="50">
        <v>4545.3181507500003</v>
      </c>
      <c r="K40" s="50">
        <v>264.70523285000002</v>
      </c>
      <c r="L40" s="50">
        <v>379.90676694000001</v>
      </c>
      <c r="M40" s="50">
        <v>3900.7061509599998</v>
      </c>
      <c r="N40" s="50"/>
      <c r="O40" s="50"/>
      <c r="P40" s="50"/>
      <c r="Q40" s="50"/>
    </row>
    <row r="41" spans="1:17" ht="12.75" hidden="1" customHeight="1" outlineLevel="1">
      <c r="A41" s="16">
        <v>41456</v>
      </c>
      <c r="B41" s="50">
        <v>9654.3947314699999</v>
      </c>
      <c r="C41" s="50">
        <f t="shared" si="1"/>
        <v>2358.2815330399999</v>
      </c>
      <c r="D41" s="50">
        <f t="shared" si="2"/>
        <v>1824.4230348999999</v>
      </c>
      <c r="E41" s="50">
        <f t="shared" si="3"/>
        <v>5471.6901635300001</v>
      </c>
      <c r="F41" s="50">
        <v>5221.6425058300001</v>
      </c>
      <c r="G41" s="50">
        <v>2093.33455968</v>
      </c>
      <c r="H41" s="50">
        <v>1443.8547722000001</v>
      </c>
      <c r="I41" s="50">
        <v>1684.4531739500001</v>
      </c>
      <c r="J41" s="50">
        <v>4432.7522256399998</v>
      </c>
      <c r="K41" s="50">
        <v>264.94697336000002</v>
      </c>
      <c r="L41" s="50">
        <v>380.56826269999999</v>
      </c>
      <c r="M41" s="50">
        <v>3787.2369895800002</v>
      </c>
      <c r="N41" s="50"/>
      <c r="O41" s="50"/>
      <c r="P41" s="50"/>
      <c r="Q41" s="50"/>
    </row>
    <row r="42" spans="1:17" ht="12.75" hidden="1" customHeight="1" outlineLevel="1">
      <c r="A42" s="16">
        <v>41487</v>
      </c>
      <c r="B42" s="50">
        <v>9724.9459462300001</v>
      </c>
      <c r="C42" s="50">
        <f t="shared" si="1"/>
        <v>2425.72353651</v>
      </c>
      <c r="D42" s="50">
        <f t="shared" si="2"/>
        <v>1880.7091370799999</v>
      </c>
      <c r="E42" s="50">
        <f t="shared" si="3"/>
        <v>5418.5132726400007</v>
      </c>
      <c r="F42" s="50">
        <v>5354.9358833200004</v>
      </c>
      <c r="G42" s="50">
        <v>2157.80155547</v>
      </c>
      <c r="H42" s="50">
        <v>1504.55967506</v>
      </c>
      <c r="I42" s="50">
        <v>1692.5746527900001</v>
      </c>
      <c r="J42" s="50">
        <v>4370.0100629099998</v>
      </c>
      <c r="K42" s="50">
        <v>267.92198103999999</v>
      </c>
      <c r="L42" s="50">
        <v>376.14946201999999</v>
      </c>
      <c r="M42" s="50">
        <v>3725.9386198500001</v>
      </c>
      <c r="N42" s="50"/>
      <c r="O42" s="50"/>
      <c r="P42" s="50"/>
      <c r="Q42" s="50"/>
    </row>
    <row r="43" spans="1:17" ht="12.75" hidden="1" customHeight="1" outlineLevel="1">
      <c r="A43" s="16">
        <v>41518</v>
      </c>
      <c r="B43" s="50">
        <v>9519.5618976900005</v>
      </c>
      <c r="C43" s="50">
        <f t="shared" si="1"/>
        <v>2449.0209432500001</v>
      </c>
      <c r="D43" s="50">
        <f t="shared" si="2"/>
        <v>1892.49889248</v>
      </c>
      <c r="E43" s="50">
        <f t="shared" si="3"/>
        <v>5178.04206196</v>
      </c>
      <c r="F43" s="50">
        <v>5366.4192409799998</v>
      </c>
      <c r="G43" s="50">
        <v>2187.5288635900001</v>
      </c>
      <c r="H43" s="50">
        <v>1521.09716278</v>
      </c>
      <c r="I43" s="50">
        <v>1657.7932146099999</v>
      </c>
      <c r="J43" s="50">
        <v>4153.1426567099998</v>
      </c>
      <c r="K43" s="50">
        <v>261.49207966</v>
      </c>
      <c r="L43" s="50">
        <v>371.40172969999998</v>
      </c>
      <c r="M43" s="50">
        <v>3520.2488473499998</v>
      </c>
      <c r="N43" s="50"/>
      <c r="O43" s="50"/>
      <c r="P43" s="50"/>
      <c r="Q43" s="50"/>
    </row>
    <row r="44" spans="1:17" ht="12.75" hidden="1" customHeight="1" outlineLevel="1">
      <c r="A44" s="16">
        <v>41548</v>
      </c>
      <c r="B44" s="50">
        <v>9501.7731595400001</v>
      </c>
      <c r="C44" s="50">
        <f t="shared" si="1"/>
        <v>2471.22517939</v>
      </c>
      <c r="D44" s="50">
        <f t="shared" si="2"/>
        <v>1902.5655650899998</v>
      </c>
      <c r="E44" s="50">
        <f t="shared" si="3"/>
        <v>5127.9824150599998</v>
      </c>
      <c r="F44" s="50">
        <v>5396.8441163500001</v>
      </c>
      <c r="G44" s="50">
        <v>2215.6993029800001</v>
      </c>
      <c r="H44" s="50">
        <v>1528.0194485</v>
      </c>
      <c r="I44" s="50">
        <v>1653.1253648700001</v>
      </c>
      <c r="J44" s="50">
        <v>4104.9290431899999</v>
      </c>
      <c r="K44" s="50">
        <v>255.52587641</v>
      </c>
      <c r="L44" s="50">
        <v>374.54611659</v>
      </c>
      <c r="M44" s="50">
        <v>3474.8570501899999</v>
      </c>
      <c r="N44" s="50"/>
      <c r="O44" s="50"/>
      <c r="P44" s="50"/>
      <c r="Q44" s="50"/>
    </row>
    <row r="45" spans="1:17" ht="12.75" hidden="1" customHeight="1" outlineLevel="1">
      <c r="A45" s="16">
        <v>41579</v>
      </c>
      <c r="B45" s="50">
        <v>9127.9437731199996</v>
      </c>
      <c r="C45" s="50">
        <f t="shared" si="1"/>
        <v>2387.08721165</v>
      </c>
      <c r="D45" s="50">
        <f t="shared" si="2"/>
        <v>1865.7992059800001</v>
      </c>
      <c r="E45" s="50">
        <f t="shared" si="3"/>
        <v>4875.0573554900002</v>
      </c>
      <c r="F45" s="50">
        <v>5187.5792445099996</v>
      </c>
      <c r="G45" s="50">
        <v>2155.6500181299998</v>
      </c>
      <c r="H45" s="50">
        <v>1489.7942070300001</v>
      </c>
      <c r="I45" s="50">
        <v>1542.13501935</v>
      </c>
      <c r="J45" s="50">
        <v>3940.36452861</v>
      </c>
      <c r="K45" s="50">
        <v>231.43719351999999</v>
      </c>
      <c r="L45" s="50">
        <v>376.00499895000002</v>
      </c>
      <c r="M45" s="50">
        <v>3332.92233614</v>
      </c>
      <c r="N45" s="50"/>
      <c r="O45" s="50"/>
      <c r="P45" s="50"/>
      <c r="Q45" s="50"/>
    </row>
    <row r="46" spans="1:17" ht="12.75" hidden="1" customHeight="1" outlineLevel="1">
      <c r="A46" s="16">
        <v>41609</v>
      </c>
      <c r="B46" s="50">
        <v>9007.8636305599994</v>
      </c>
      <c r="C46" s="50">
        <f t="shared" si="1"/>
        <v>2413.0701363900002</v>
      </c>
      <c r="D46" s="50">
        <f t="shared" si="2"/>
        <v>1907.67730951</v>
      </c>
      <c r="E46" s="50">
        <f t="shared" si="3"/>
        <v>4687.1161846599998</v>
      </c>
      <c r="F46" s="50">
        <v>5194.0885852299998</v>
      </c>
      <c r="G46" s="50">
        <v>2178.33213664</v>
      </c>
      <c r="H46" s="50">
        <v>1520.31086074</v>
      </c>
      <c r="I46" s="50">
        <v>1495.44558785</v>
      </c>
      <c r="J46" s="50">
        <v>3813.77504533</v>
      </c>
      <c r="K46" s="50">
        <v>234.73799975</v>
      </c>
      <c r="L46" s="50">
        <v>387.36644876999998</v>
      </c>
      <c r="M46" s="50">
        <v>3191.67059681</v>
      </c>
      <c r="N46" s="50"/>
      <c r="O46" s="50"/>
      <c r="P46" s="50"/>
      <c r="Q46" s="50"/>
    </row>
    <row r="47" spans="1:17" ht="12.75" hidden="1" customHeight="1" outlineLevel="1">
      <c r="A47" s="16">
        <v>41640</v>
      </c>
      <c r="B47" s="50">
        <v>9006.1316789400007</v>
      </c>
      <c r="C47" s="50">
        <f t="shared" si="1"/>
        <v>2441.5837962199998</v>
      </c>
      <c r="D47" s="50">
        <f t="shared" si="2"/>
        <v>1925.43788548</v>
      </c>
      <c r="E47" s="50">
        <f t="shared" si="3"/>
        <v>4639.1099972400007</v>
      </c>
      <c r="F47" s="50">
        <v>5248.8016433399998</v>
      </c>
      <c r="G47" s="50">
        <v>2217.45091121</v>
      </c>
      <c r="H47" s="50">
        <v>1538.96912365</v>
      </c>
      <c r="I47" s="50">
        <v>1492.3816084800001</v>
      </c>
      <c r="J47" s="50">
        <v>3757.3300356</v>
      </c>
      <c r="K47" s="50">
        <v>224.13288501</v>
      </c>
      <c r="L47" s="50">
        <v>386.46876183000001</v>
      </c>
      <c r="M47" s="50">
        <v>3146.7283887600001</v>
      </c>
      <c r="N47" s="50"/>
      <c r="O47" s="50"/>
      <c r="P47" s="50"/>
      <c r="Q47" s="50"/>
    </row>
    <row r="48" spans="1:17" ht="12.75" hidden="1" customHeight="1" outlineLevel="1">
      <c r="A48" s="16">
        <v>41671</v>
      </c>
      <c r="B48" s="50">
        <v>9877.8638013</v>
      </c>
      <c r="C48" s="50">
        <f t="shared" si="1"/>
        <v>2509.7810097199999</v>
      </c>
      <c r="D48" s="50">
        <f t="shared" si="2"/>
        <v>2066.3413600900003</v>
      </c>
      <c r="E48" s="50">
        <f t="shared" si="3"/>
        <v>5301.7414314899997</v>
      </c>
      <c r="F48" s="50">
        <v>5282.4284353499997</v>
      </c>
      <c r="G48" s="50">
        <v>2247.1296113600001</v>
      </c>
      <c r="H48" s="50">
        <v>1550.1966710300001</v>
      </c>
      <c r="I48" s="50">
        <v>1485.10215296</v>
      </c>
      <c r="J48" s="50">
        <v>4595.4353659500002</v>
      </c>
      <c r="K48" s="50">
        <v>262.65139835999997</v>
      </c>
      <c r="L48" s="50">
        <v>516.14468906000002</v>
      </c>
      <c r="M48" s="50">
        <v>3816.63927853</v>
      </c>
      <c r="N48" s="50"/>
      <c r="O48" s="50"/>
      <c r="P48" s="50"/>
      <c r="Q48" s="50"/>
    </row>
    <row r="49" spans="1:17" ht="12.75" hidden="1" customHeight="1" outlineLevel="1">
      <c r="A49" s="16">
        <v>41699</v>
      </c>
      <c r="B49" s="50">
        <v>10051.818966090001</v>
      </c>
      <c r="C49" s="50">
        <f t="shared" si="1"/>
        <v>2564.1235264399998</v>
      </c>
      <c r="D49" s="50">
        <f t="shared" si="2"/>
        <v>1996.7720286000001</v>
      </c>
      <c r="E49" s="50">
        <f t="shared" si="3"/>
        <v>5490.9234110500001</v>
      </c>
      <c r="F49" s="50">
        <v>5255.7300215300002</v>
      </c>
      <c r="G49" s="50">
        <v>2281.8753785399999</v>
      </c>
      <c r="H49" s="50">
        <v>1505.4296309700001</v>
      </c>
      <c r="I49" s="50">
        <v>1468.4250120199999</v>
      </c>
      <c r="J49" s="50">
        <v>4796.0889445599996</v>
      </c>
      <c r="K49" s="50">
        <v>282.24814789999999</v>
      </c>
      <c r="L49" s="50">
        <v>491.34239762999999</v>
      </c>
      <c r="M49" s="50">
        <v>4022.4983990300002</v>
      </c>
      <c r="N49" s="50"/>
      <c r="O49" s="50"/>
      <c r="P49" s="50"/>
      <c r="Q49" s="50"/>
    </row>
    <row r="50" spans="1:17" ht="12.75" hidden="1" customHeight="1" outlineLevel="1">
      <c r="A50" s="16">
        <v>41730</v>
      </c>
      <c r="B50" s="50">
        <v>10085.778572269999</v>
      </c>
      <c r="C50" s="50">
        <f t="shared" si="1"/>
        <v>2524.27196929</v>
      </c>
      <c r="D50" s="50">
        <f t="shared" si="2"/>
        <v>2021.2612658399999</v>
      </c>
      <c r="E50" s="50">
        <f t="shared" si="3"/>
        <v>5540.2453371400006</v>
      </c>
      <c r="F50" s="50">
        <v>5183.2430383299998</v>
      </c>
      <c r="G50" s="50">
        <v>2261.5232134500002</v>
      </c>
      <c r="H50" s="50">
        <v>1481.1280765199999</v>
      </c>
      <c r="I50" s="50">
        <v>1440.5917483600001</v>
      </c>
      <c r="J50" s="50">
        <v>4902.5355339400003</v>
      </c>
      <c r="K50" s="50">
        <v>262.74875584</v>
      </c>
      <c r="L50" s="50">
        <v>540.13318932000004</v>
      </c>
      <c r="M50" s="50">
        <v>4099.6535887800001</v>
      </c>
      <c r="N50" s="50"/>
      <c r="O50" s="50"/>
      <c r="P50" s="50"/>
      <c r="Q50" s="50"/>
    </row>
    <row r="51" spans="1:17" ht="12.75" hidden="1" customHeight="1" outlineLevel="1">
      <c r="A51" s="16">
        <v>41760</v>
      </c>
      <c r="B51" s="50">
        <v>10067.09862836</v>
      </c>
      <c r="C51" s="50">
        <f t="shared" si="1"/>
        <v>2476.2384196599996</v>
      </c>
      <c r="D51" s="50">
        <f t="shared" si="2"/>
        <v>2002.0176017200001</v>
      </c>
      <c r="E51" s="50">
        <f t="shared" si="3"/>
        <v>5588.8426069799998</v>
      </c>
      <c r="F51" s="50">
        <v>5071.4275108299998</v>
      </c>
      <c r="G51" s="50">
        <v>2213.6967608999998</v>
      </c>
      <c r="H51" s="50">
        <v>1438.03754181</v>
      </c>
      <c r="I51" s="50">
        <v>1419.69320812</v>
      </c>
      <c r="J51" s="50">
        <v>4995.6711175299997</v>
      </c>
      <c r="K51" s="50">
        <v>262.54165876000002</v>
      </c>
      <c r="L51" s="50">
        <v>563.98005991000002</v>
      </c>
      <c r="M51" s="50">
        <v>4169.1493988599996</v>
      </c>
      <c r="N51" s="50"/>
      <c r="O51" s="50"/>
      <c r="P51" s="50"/>
      <c r="Q51" s="50"/>
    </row>
    <row r="52" spans="1:17" ht="12.75" hidden="1" customHeight="1" outlineLevel="1">
      <c r="A52" s="16">
        <v>41791</v>
      </c>
      <c r="B52" s="50">
        <v>9466.4636450899998</v>
      </c>
      <c r="C52" s="50">
        <f t="shared" si="1"/>
        <v>2395.7867779500002</v>
      </c>
      <c r="D52" s="50">
        <f t="shared" si="2"/>
        <v>1797.2917707399999</v>
      </c>
      <c r="E52" s="50">
        <f t="shared" si="3"/>
        <v>5273.3850964000003</v>
      </c>
      <c r="F52" s="50">
        <v>4700.40197274</v>
      </c>
      <c r="G52" s="50">
        <v>2112.0868841000001</v>
      </c>
      <c r="H52" s="50">
        <v>1314.06064558</v>
      </c>
      <c r="I52" s="50">
        <v>1274.2544430600001</v>
      </c>
      <c r="J52" s="50">
        <v>4766.0616723499998</v>
      </c>
      <c r="K52" s="50">
        <v>283.69989385000002</v>
      </c>
      <c r="L52" s="50">
        <v>483.23112515999998</v>
      </c>
      <c r="M52" s="50">
        <v>3999.1306533400002</v>
      </c>
      <c r="N52" s="50"/>
      <c r="O52" s="50"/>
      <c r="P52" s="50"/>
      <c r="Q52" s="50"/>
    </row>
    <row r="53" spans="1:17" ht="12.75" hidden="1" customHeight="1" outlineLevel="1">
      <c r="A53" s="16">
        <v>41821</v>
      </c>
      <c r="B53" s="50">
        <v>9548.2699580200006</v>
      </c>
      <c r="C53" s="50">
        <f t="shared" si="1"/>
        <v>2480.5491795400003</v>
      </c>
      <c r="D53" s="50">
        <f t="shared" si="2"/>
        <v>1784.67333684</v>
      </c>
      <c r="E53" s="50">
        <f t="shared" si="3"/>
        <v>5283.0474416399993</v>
      </c>
      <c r="F53" s="50">
        <v>4729.7575152999998</v>
      </c>
      <c r="G53" s="50">
        <v>2168.3901093600002</v>
      </c>
      <c r="H53" s="50">
        <v>1302.0450621299999</v>
      </c>
      <c r="I53" s="50">
        <v>1259.3223438099999</v>
      </c>
      <c r="J53" s="50">
        <v>4818.5124427199999</v>
      </c>
      <c r="K53" s="50">
        <v>312.15907018000001</v>
      </c>
      <c r="L53" s="50">
        <v>482.62827471000003</v>
      </c>
      <c r="M53" s="50">
        <v>4023.7250978299999</v>
      </c>
      <c r="N53" s="50"/>
      <c r="O53" s="50"/>
      <c r="P53" s="50"/>
      <c r="Q53" s="50"/>
    </row>
    <row r="54" spans="1:17" hidden="1" outlineLevel="1">
      <c r="A54" s="16">
        <v>41852</v>
      </c>
      <c r="B54" s="50">
        <v>10206.586940589999</v>
      </c>
      <c r="C54" s="50">
        <f t="shared" si="1"/>
        <v>2515.5576753200003</v>
      </c>
      <c r="D54" s="50">
        <f t="shared" si="2"/>
        <v>1836.7213096800001</v>
      </c>
      <c r="E54" s="50">
        <f t="shared" si="3"/>
        <v>5854.3079555900003</v>
      </c>
      <c r="F54" s="50">
        <v>4776.90132386</v>
      </c>
      <c r="G54" s="50">
        <v>2189.2867490600001</v>
      </c>
      <c r="H54" s="50">
        <v>1295.28538153</v>
      </c>
      <c r="I54" s="50">
        <v>1292.3291932699999</v>
      </c>
      <c r="J54" s="50">
        <v>5429.6856167300002</v>
      </c>
      <c r="K54" s="50">
        <v>326.27092626000001</v>
      </c>
      <c r="L54" s="50">
        <v>541.43592815</v>
      </c>
      <c r="M54" s="50">
        <v>4561.97876232</v>
      </c>
      <c r="N54" s="50"/>
      <c r="O54" s="50"/>
      <c r="P54" s="50"/>
      <c r="Q54" s="50"/>
    </row>
    <row r="55" spans="1:17" hidden="1" outlineLevel="1" collapsed="1">
      <c r="A55" s="16">
        <v>41883</v>
      </c>
      <c r="B55" s="50">
        <v>9807.6798674500005</v>
      </c>
      <c r="C55" s="50">
        <f t="shared" si="1"/>
        <v>2439.4398814299998</v>
      </c>
      <c r="D55" s="50">
        <f t="shared" si="2"/>
        <v>1843.1224933600001</v>
      </c>
      <c r="E55" s="50">
        <f t="shared" si="3"/>
        <v>5525.1174926599997</v>
      </c>
      <c r="F55" s="50">
        <v>4706.6185370900002</v>
      </c>
      <c r="G55" s="50">
        <v>2149.3686275999999</v>
      </c>
      <c r="H55" s="50">
        <v>1289.2709117700001</v>
      </c>
      <c r="I55" s="50">
        <v>1267.9789977200001</v>
      </c>
      <c r="J55" s="50">
        <v>5101.0613303600003</v>
      </c>
      <c r="K55" s="50">
        <v>290.07125382999999</v>
      </c>
      <c r="L55" s="50">
        <v>553.85158159000002</v>
      </c>
      <c r="M55" s="50">
        <v>4257.1384949399999</v>
      </c>
      <c r="N55" s="50"/>
      <c r="O55" s="50"/>
      <c r="P55" s="50"/>
      <c r="Q55" s="50"/>
    </row>
    <row r="56" spans="1:17" hidden="1" outlineLevel="1" collapsed="1">
      <c r="A56" s="16">
        <v>41913</v>
      </c>
      <c r="B56" s="50">
        <v>9596.9469380899991</v>
      </c>
      <c r="C56" s="50">
        <f t="shared" si="1"/>
        <v>2455.6634680899997</v>
      </c>
      <c r="D56" s="50">
        <f t="shared" si="2"/>
        <v>1774.05071666</v>
      </c>
      <c r="E56" s="50">
        <f t="shared" si="3"/>
        <v>5367.2327533399994</v>
      </c>
      <c r="F56" s="50">
        <v>4643.1728469</v>
      </c>
      <c r="G56" s="50">
        <v>2130.3598041999999</v>
      </c>
      <c r="H56" s="50">
        <v>1288.34466101</v>
      </c>
      <c r="I56" s="50">
        <v>1224.4683816899999</v>
      </c>
      <c r="J56" s="50">
        <v>4953.77409119</v>
      </c>
      <c r="K56" s="50">
        <v>325.30366389</v>
      </c>
      <c r="L56" s="50">
        <v>485.70605565</v>
      </c>
      <c r="M56" s="50">
        <v>4142.7643716499997</v>
      </c>
      <c r="N56" s="50"/>
      <c r="O56" s="50"/>
      <c r="P56" s="50"/>
      <c r="Q56" s="50"/>
    </row>
    <row r="57" spans="1:17" hidden="1" outlineLevel="1" collapsed="1">
      <c r="A57" s="16">
        <v>41944</v>
      </c>
      <c r="B57" s="50">
        <v>10234.333387479999</v>
      </c>
      <c r="C57" s="50">
        <f t="shared" si="1"/>
        <v>2442.3370377399997</v>
      </c>
      <c r="D57" s="50">
        <f t="shared" si="2"/>
        <v>1825.4402090099998</v>
      </c>
      <c r="E57" s="50">
        <f t="shared" si="3"/>
        <v>5966.5561407300002</v>
      </c>
      <c r="F57" s="50">
        <v>4579.13698527</v>
      </c>
      <c r="G57" s="50">
        <v>2064.7834857299999</v>
      </c>
      <c r="H57" s="50">
        <v>1271.5881461199999</v>
      </c>
      <c r="I57" s="50">
        <v>1242.7653534200001</v>
      </c>
      <c r="J57" s="50">
        <v>5655.1964022100001</v>
      </c>
      <c r="K57" s="50">
        <v>377.55355200999998</v>
      </c>
      <c r="L57" s="50">
        <v>553.85206288999996</v>
      </c>
      <c r="M57" s="50">
        <v>4723.7907873100003</v>
      </c>
      <c r="N57" s="50"/>
      <c r="O57" s="50"/>
      <c r="P57" s="50"/>
      <c r="Q57" s="50"/>
    </row>
    <row r="58" spans="1:17" hidden="1" outlineLevel="1" collapsed="1">
      <c r="A58" s="16">
        <v>41974</v>
      </c>
      <c r="B58" s="50">
        <v>10512.584529309999</v>
      </c>
      <c r="C58" s="50">
        <f t="shared" si="1"/>
        <v>2459.2347563799999</v>
      </c>
      <c r="D58" s="50">
        <f t="shared" si="2"/>
        <v>1801.64010164</v>
      </c>
      <c r="E58" s="50">
        <f t="shared" si="3"/>
        <v>6251.7096712900002</v>
      </c>
      <c r="F58" s="50">
        <v>4576.9192982499999</v>
      </c>
      <c r="G58" s="50">
        <v>2098.81088301</v>
      </c>
      <c r="H58" s="50">
        <v>1250.6785345400001</v>
      </c>
      <c r="I58" s="50">
        <v>1227.4298807</v>
      </c>
      <c r="J58" s="50">
        <v>5935.6652310600002</v>
      </c>
      <c r="K58" s="50">
        <v>360.42387337000002</v>
      </c>
      <c r="L58" s="50">
        <v>550.96156710000002</v>
      </c>
      <c r="M58" s="50">
        <v>5024.2797905899997</v>
      </c>
      <c r="N58" s="50"/>
      <c r="O58" s="50"/>
      <c r="P58" s="50"/>
      <c r="Q58" s="50"/>
    </row>
    <row r="59" spans="1:17" hidden="1" outlineLevel="1" collapsed="1">
      <c r="A59" s="16">
        <v>42005</v>
      </c>
      <c r="B59" s="50">
        <v>10571.38773907</v>
      </c>
      <c r="C59" s="50">
        <f t="shared" si="1"/>
        <v>2331.6267745999999</v>
      </c>
      <c r="D59" s="50">
        <f t="shared" si="2"/>
        <v>1896.2352204200001</v>
      </c>
      <c r="E59" s="50">
        <f t="shared" si="3"/>
        <v>6343.52574405</v>
      </c>
      <c r="F59" s="50">
        <v>4561.7878799199998</v>
      </c>
      <c r="G59" s="50">
        <v>2041.8513508599999</v>
      </c>
      <c r="H59" s="50">
        <v>1262.7793522100001</v>
      </c>
      <c r="I59" s="50">
        <v>1257.15717685</v>
      </c>
      <c r="J59" s="50">
        <v>6009.5998591500002</v>
      </c>
      <c r="K59" s="50">
        <v>289.77542374000001</v>
      </c>
      <c r="L59" s="50">
        <v>633.45586820999995</v>
      </c>
      <c r="M59" s="50">
        <v>5086.3685672000001</v>
      </c>
      <c r="N59" s="50"/>
      <c r="O59" s="50"/>
      <c r="P59" s="50"/>
      <c r="Q59" s="50"/>
    </row>
    <row r="60" spans="1:17" hidden="1" outlineLevel="1" collapsed="1">
      <c r="A60" s="16">
        <v>42036</v>
      </c>
      <c r="B60" s="50">
        <v>14723.69936017</v>
      </c>
      <c r="C60" s="50">
        <f t="shared" si="1"/>
        <v>2537.6146163799999</v>
      </c>
      <c r="D60" s="50">
        <f t="shared" si="2"/>
        <v>2268.10702722</v>
      </c>
      <c r="E60" s="50">
        <f t="shared" si="3"/>
        <v>9917.9777165699998</v>
      </c>
      <c r="F60" s="50">
        <v>4595.5915741600002</v>
      </c>
      <c r="G60" s="50">
        <v>2054.56643657</v>
      </c>
      <c r="H60" s="50">
        <v>1232.3665075700001</v>
      </c>
      <c r="I60" s="50">
        <v>1308.6586300199999</v>
      </c>
      <c r="J60" s="50">
        <v>10128.107786009999</v>
      </c>
      <c r="K60" s="50">
        <v>483.04817981000002</v>
      </c>
      <c r="L60" s="50">
        <v>1035.7405196499999</v>
      </c>
      <c r="M60" s="50">
        <v>8609.3190865500001</v>
      </c>
      <c r="N60" s="50"/>
      <c r="O60" s="50"/>
      <c r="P60" s="50"/>
      <c r="Q60" s="50"/>
    </row>
    <row r="61" spans="1:17" hidden="1" outlineLevel="1" collapsed="1">
      <c r="A61" s="16">
        <v>42064</v>
      </c>
      <c r="B61" s="50">
        <v>12797.005418119999</v>
      </c>
      <c r="C61" s="50">
        <f t="shared" si="1"/>
        <v>2449.13834507</v>
      </c>
      <c r="D61" s="50">
        <f t="shared" si="2"/>
        <v>2026.7871051500001</v>
      </c>
      <c r="E61" s="50">
        <f t="shared" si="3"/>
        <v>8321.0799679000011</v>
      </c>
      <c r="F61" s="50">
        <v>4623.4604593100003</v>
      </c>
      <c r="G61" s="50">
        <v>2040.4801986</v>
      </c>
      <c r="H61" s="50">
        <v>1188.53784903</v>
      </c>
      <c r="I61" s="50">
        <v>1394.4424116800001</v>
      </c>
      <c r="J61" s="50">
        <v>8173.54495881</v>
      </c>
      <c r="K61" s="50">
        <v>408.65814647000002</v>
      </c>
      <c r="L61" s="50">
        <v>838.24925612000004</v>
      </c>
      <c r="M61" s="50">
        <v>6926.6375562200001</v>
      </c>
      <c r="N61" s="50"/>
      <c r="O61" s="50"/>
      <c r="P61" s="50"/>
      <c r="Q61" s="50"/>
    </row>
    <row r="62" spans="1:17" hidden="1" outlineLevel="1" collapsed="1">
      <c r="A62" s="16">
        <v>42095</v>
      </c>
      <c r="B62" s="50">
        <v>11830.213865829999</v>
      </c>
      <c r="C62" s="50">
        <f t="shared" si="1"/>
        <v>2398.7083510899997</v>
      </c>
      <c r="D62" s="50">
        <f t="shared" si="2"/>
        <v>1917.4682102100001</v>
      </c>
      <c r="E62" s="50">
        <f t="shared" si="3"/>
        <v>7514.0373045299993</v>
      </c>
      <c r="F62" s="50">
        <v>4629.4103051499997</v>
      </c>
      <c r="G62" s="50">
        <v>2029.2501196799999</v>
      </c>
      <c r="H62" s="50">
        <v>1166.2388614500001</v>
      </c>
      <c r="I62" s="50">
        <v>1433.9213240199999</v>
      </c>
      <c r="J62" s="50">
        <v>7200.8035606800004</v>
      </c>
      <c r="K62" s="50">
        <v>369.45823141</v>
      </c>
      <c r="L62" s="50">
        <v>751.22934875999999</v>
      </c>
      <c r="M62" s="50">
        <v>6080.1159805099996</v>
      </c>
      <c r="N62" s="50"/>
      <c r="O62" s="50"/>
      <c r="P62" s="50"/>
      <c r="Q62" s="50"/>
    </row>
    <row r="63" spans="1:17" hidden="1" outlineLevel="1" collapsed="1">
      <c r="A63" s="16">
        <v>42125</v>
      </c>
      <c r="B63" s="50">
        <v>10266.222027620001</v>
      </c>
      <c r="C63" s="50">
        <f t="shared" si="1"/>
        <v>2260.8326983799998</v>
      </c>
      <c r="D63" s="50">
        <f t="shared" si="2"/>
        <v>1702.8235688</v>
      </c>
      <c r="E63" s="50">
        <f t="shared" si="3"/>
        <v>6302.5657604400003</v>
      </c>
      <c r="F63" s="50">
        <v>4439.0968088700001</v>
      </c>
      <c r="G63" s="50">
        <v>1970.31065425</v>
      </c>
      <c r="H63" s="50">
        <v>1077.6108728500001</v>
      </c>
      <c r="I63" s="50">
        <v>1391.1752817700001</v>
      </c>
      <c r="J63" s="50">
        <v>5827.1252187500004</v>
      </c>
      <c r="K63" s="50">
        <v>290.52204412999998</v>
      </c>
      <c r="L63" s="50">
        <v>625.21269595000001</v>
      </c>
      <c r="M63" s="50">
        <v>4911.3904786700004</v>
      </c>
      <c r="N63" s="50"/>
      <c r="O63" s="50"/>
      <c r="P63" s="50"/>
      <c r="Q63" s="50"/>
    </row>
    <row r="64" spans="1:17" hidden="1" outlineLevel="1" collapsed="1">
      <c r="A64" s="16">
        <v>42156</v>
      </c>
      <c r="B64" s="50">
        <v>10244.120491019999</v>
      </c>
      <c r="C64" s="50">
        <f t="shared" si="1"/>
        <v>2264.0215146400001</v>
      </c>
      <c r="D64" s="50">
        <f t="shared" si="2"/>
        <v>1694.2149941299999</v>
      </c>
      <c r="E64" s="50">
        <f t="shared" si="3"/>
        <v>6285.8839822500004</v>
      </c>
      <c r="F64" s="50">
        <v>4529.9461077899996</v>
      </c>
      <c r="G64" s="50">
        <v>1970.6212448799999</v>
      </c>
      <c r="H64" s="50">
        <v>1069.34028427</v>
      </c>
      <c r="I64" s="50">
        <v>1489.9845786400001</v>
      </c>
      <c r="J64" s="50">
        <v>5714.1743832299999</v>
      </c>
      <c r="K64" s="50">
        <v>293.40026976000001</v>
      </c>
      <c r="L64" s="50">
        <v>624.87470986000005</v>
      </c>
      <c r="M64" s="50">
        <v>4795.8994036100003</v>
      </c>
      <c r="N64" s="50"/>
      <c r="O64" s="50"/>
      <c r="P64" s="50"/>
      <c r="Q64" s="50"/>
    </row>
    <row r="65" spans="1:17" hidden="1" outlineLevel="1" collapsed="1">
      <c r="A65" s="16">
        <v>42186</v>
      </c>
      <c r="B65" s="50">
        <v>10285.775296489999</v>
      </c>
      <c r="C65" s="50">
        <f t="shared" si="1"/>
        <v>2248.7334207499998</v>
      </c>
      <c r="D65" s="50">
        <f t="shared" si="2"/>
        <v>1685.6174472100001</v>
      </c>
      <c r="E65" s="50">
        <f t="shared" si="3"/>
        <v>6351.4244285299992</v>
      </c>
      <c r="F65" s="50">
        <v>4519.3098043299997</v>
      </c>
      <c r="G65" s="50">
        <v>1995.7338943899999</v>
      </c>
      <c r="H65" s="50">
        <v>1025.2611601900001</v>
      </c>
      <c r="I65" s="50">
        <v>1498.3147497499999</v>
      </c>
      <c r="J65" s="50">
        <v>5766.4654921600004</v>
      </c>
      <c r="K65" s="50">
        <v>252.99952636</v>
      </c>
      <c r="L65" s="50">
        <v>660.35628701999997</v>
      </c>
      <c r="M65" s="50">
        <v>4853.1096787799997</v>
      </c>
      <c r="N65" s="50"/>
      <c r="O65" s="50"/>
      <c r="P65" s="50"/>
      <c r="Q65" s="50"/>
    </row>
    <row r="66" spans="1:17" hidden="1" outlineLevel="1" collapsed="1">
      <c r="A66" s="16">
        <v>42217</v>
      </c>
      <c r="B66" s="50">
        <v>10028.071962669999</v>
      </c>
      <c r="C66" s="50">
        <f t="shared" si="1"/>
        <v>2174.1939169000002</v>
      </c>
      <c r="D66" s="50">
        <f t="shared" si="2"/>
        <v>1666.4462370900001</v>
      </c>
      <c r="E66" s="50">
        <f t="shared" si="3"/>
        <v>6187.4318086799994</v>
      </c>
      <c r="F66" s="50">
        <v>4472.28052286</v>
      </c>
      <c r="G66" s="50">
        <v>1922.96425746</v>
      </c>
      <c r="H66" s="50">
        <v>1027.16051582</v>
      </c>
      <c r="I66" s="50">
        <v>1522.15574958</v>
      </c>
      <c r="J66" s="50">
        <v>5555.7914398100002</v>
      </c>
      <c r="K66" s="50">
        <v>251.22965944000001</v>
      </c>
      <c r="L66" s="50">
        <v>639.28572126999995</v>
      </c>
      <c r="M66" s="50">
        <v>4665.2760590999997</v>
      </c>
      <c r="N66" s="50"/>
      <c r="O66" s="50"/>
      <c r="P66" s="50"/>
      <c r="Q66" s="50"/>
    </row>
    <row r="67" spans="1:17" hidden="1" outlineLevel="1" collapsed="1">
      <c r="A67" s="16">
        <v>42248</v>
      </c>
      <c r="B67" s="50">
        <v>9995.9848512200006</v>
      </c>
      <c r="C67" s="50">
        <f t="shared" si="1"/>
        <v>2143.49716911</v>
      </c>
      <c r="D67" s="50">
        <f t="shared" si="2"/>
        <v>1657.03674755</v>
      </c>
      <c r="E67" s="50">
        <f t="shared" si="3"/>
        <v>6195.45093456</v>
      </c>
      <c r="F67" s="50">
        <v>4429.5885115900001</v>
      </c>
      <c r="G67" s="50">
        <v>1898.00365169</v>
      </c>
      <c r="H67" s="50">
        <v>1009.22300745</v>
      </c>
      <c r="I67" s="50">
        <v>1522.36185245</v>
      </c>
      <c r="J67" s="50">
        <v>5566.3963396299996</v>
      </c>
      <c r="K67" s="50">
        <v>245.49351741999999</v>
      </c>
      <c r="L67" s="50">
        <v>647.81374010000002</v>
      </c>
      <c r="M67" s="50">
        <v>4673.0890821100002</v>
      </c>
      <c r="N67" s="50"/>
      <c r="O67" s="50"/>
      <c r="P67" s="50"/>
      <c r="Q67" s="50"/>
    </row>
    <row r="68" spans="1:17" hidden="1" outlineLevel="1" collapsed="1">
      <c r="A68" s="16">
        <v>42278</v>
      </c>
      <c r="B68" s="50">
        <v>10255.149623359999</v>
      </c>
      <c r="C68" s="50">
        <f t="shared" ref="C68" si="4">G68+K68</f>
        <v>2146.86934449</v>
      </c>
      <c r="D68" s="50">
        <f t="shared" ref="D68" si="5">H68+L68</f>
        <v>1694.2888322700001</v>
      </c>
      <c r="E68" s="50">
        <f t="shared" ref="E68" si="6">I68+M68</f>
        <v>6413.9914465999991</v>
      </c>
      <c r="F68" s="50">
        <v>4426.0632114299997</v>
      </c>
      <c r="G68" s="50">
        <v>1883.7393172</v>
      </c>
      <c r="H68" s="50">
        <v>1007.93221937</v>
      </c>
      <c r="I68" s="50">
        <v>1534.39167486</v>
      </c>
      <c r="J68" s="50">
        <v>5829.0864119300004</v>
      </c>
      <c r="K68" s="50">
        <v>263.13002728999999</v>
      </c>
      <c r="L68" s="50">
        <v>686.35661289999996</v>
      </c>
      <c r="M68" s="50">
        <v>4879.5997717399996</v>
      </c>
      <c r="N68" s="50"/>
      <c r="O68" s="50"/>
      <c r="P68" s="50"/>
      <c r="Q68" s="50"/>
    </row>
    <row r="69" spans="1:17" hidden="1" outlineLevel="1" collapsed="1">
      <c r="A69" s="16">
        <v>42309</v>
      </c>
      <c r="B69" s="50">
        <v>10653.752721409999</v>
      </c>
      <c r="C69" s="50">
        <f t="shared" ref="C69" si="7">G69+K69</f>
        <v>2183.41635395</v>
      </c>
      <c r="D69" s="50">
        <f t="shared" ref="D69" si="8">H69+L69</f>
        <v>1817.2769893899999</v>
      </c>
      <c r="E69" s="50">
        <f t="shared" ref="E69" si="9">I69+M69</f>
        <v>6653.0593780700001</v>
      </c>
      <c r="F69" s="50">
        <v>4423.4375408899996</v>
      </c>
      <c r="G69" s="50">
        <v>1848.35858938</v>
      </c>
      <c r="H69" s="50">
        <v>1023.96224726</v>
      </c>
      <c r="I69" s="50">
        <v>1551.1167042500001</v>
      </c>
      <c r="J69" s="50">
        <v>6230.3151805199996</v>
      </c>
      <c r="K69" s="50">
        <v>335.05776457000002</v>
      </c>
      <c r="L69" s="50">
        <v>793.31474213000001</v>
      </c>
      <c r="M69" s="50">
        <v>5101.94267382</v>
      </c>
      <c r="N69" s="50"/>
      <c r="O69" s="50"/>
      <c r="P69" s="50"/>
      <c r="Q69" s="50"/>
    </row>
    <row r="70" spans="1:17" hidden="1" outlineLevel="1" collapsed="1">
      <c r="A70" s="16">
        <v>42339</v>
      </c>
      <c r="B70" s="50">
        <v>10125.882911660001</v>
      </c>
      <c r="C70" s="50">
        <f t="shared" ref="C70" si="10">G70+K70</f>
        <v>2322.0236976199999</v>
      </c>
      <c r="D70" s="50">
        <f t="shared" ref="D70" si="11">H70+L70</f>
        <v>1541.03407019</v>
      </c>
      <c r="E70" s="50">
        <f t="shared" ref="E70" si="12">I70+M70</f>
        <v>6262.8251438499992</v>
      </c>
      <c r="F70" s="50">
        <v>4495.1589121699999</v>
      </c>
      <c r="G70" s="50">
        <v>1835.44146314</v>
      </c>
      <c r="H70" s="50">
        <v>964.15870962999998</v>
      </c>
      <c r="I70" s="50">
        <v>1695.5587393999999</v>
      </c>
      <c r="J70" s="50">
        <v>5630.7239994900001</v>
      </c>
      <c r="K70" s="50">
        <v>486.58223448000001</v>
      </c>
      <c r="L70" s="50">
        <v>576.87536055999999</v>
      </c>
      <c r="M70" s="50">
        <v>4567.2664044499998</v>
      </c>
      <c r="N70" s="50"/>
      <c r="O70" s="50"/>
      <c r="P70" s="50"/>
      <c r="Q70" s="50"/>
    </row>
    <row r="71" spans="1:17" hidden="1" outlineLevel="1" collapsed="1">
      <c r="A71" s="16">
        <v>42370</v>
      </c>
      <c r="B71" s="50">
        <v>10340.229735520001</v>
      </c>
      <c r="C71" s="50">
        <f t="shared" ref="C71" si="13">G71+K71</f>
        <v>2355.9505792499999</v>
      </c>
      <c r="D71" s="50">
        <f t="shared" ref="D71" si="14">H71+L71</f>
        <v>1545.9707635899999</v>
      </c>
      <c r="E71" s="50">
        <f t="shared" ref="E71" si="15">I71+M71</f>
        <v>6438.30839268</v>
      </c>
      <c r="F71" s="50">
        <v>4483.0595220300002</v>
      </c>
      <c r="G71" s="50">
        <v>1829.63954311</v>
      </c>
      <c r="H71" s="50">
        <v>961.47114931999999</v>
      </c>
      <c r="I71" s="50">
        <v>1691.9488296</v>
      </c>
      <c r="J71" s="50">
        <v>5857.1702134899997</v>
      </c>
      <c r="K71" s="50">
        <v>526.31103614000006</v>
      </c>
      <c r="L71" s="50">
        <v>584.49961427000005</v>
      </c>
      <c r="M71" s="50">
        <v>4746.35956308</v>
      </c>
      <c r="N71" s="50"/>
      <c r="O71" s="50"/>
      <c r="P71" s="50"/>
      <c r="Q71" s="50"/>
    </row>
    <row r="72" spans="1:17" hidden="1" outlineLevel="1" collapsed="1">
      <c r="A72" s="16">
        <v>42401</v>
      </c>
      <c r="B72" s="50">
        <v>10737.125894680001</v>
      </c>
      <c r="C72" s="50">
        <f t="shared" ref="C72" si="16">G72+K72</f>
        <v>2408.4989562800001</v>
      </c>
      <c r="D72" s="50">
        <f t="shared" ref="D72" si="17">H72+L72</f>
        <v>1615.9971280099999</v>
      </c>
      <c r="E72" s="50">
        <f t="shared" ref="E72" si="18">I72+M72</f>
        <v>6712.6298103899999</v>
      </c>
      <c r="F72" s="50">
        <v>4529.2807591700002</v>
      </c>
      <c r="G72" s="50">
        <v>1858.8246082200001</v>
      </c>
      <c r="H72" s="50">
        <v>960.72783229000004</v>
      </c>
      <c r="I72" s="50">
        <v>1709.72831866</v>
      </c>
      <c r="J72" s="50">
        <v>6207.8451355099996</v>
      </c>
      <c r="K72" s="50">
        <v>549.67434806000006</v>
      </c>
      <c r="L72" s="50">
        <v>655.26929571999995</v>
      </c>
      <c r="M72" s="50">
        <v>5002.9014917300001</v>
      </c>
      <c r="N72" s="50"/>
      <c r="O72" s="50"/>
      <c r="P72" s="50"/>
      <c r="Q72" s="50"/>
    </row>
    <row r="73" spans="1:17" hidden="1" outlineLevel="1" collapsed="1">
      <c r="A73" s="16">
        <v>42430</v>
      </c>
      <c r="B73" s="50">
        <v>10396.12905152</v>
      </c>
      <c r="C73" s="50">
        <f t="shared" ref="C73" si="19">G73+K73</f>
        <v>2271.60939732</v>
      </c>
      <c r="D73" s="50">
        <f t="shared" ref="D73" si="20">H73+L73</f>
        <v>1585.08740238</v>
      </c>
      <c r="E73" s="50">
        <f t="shared" ref="E73" si="21">I73+M73</f>
        <v>6539.4322518200006</v>
      </c>
      <c r="F73" s="50">
        <v>4517.4163536899996</v>
      </c>
      <c r="G73" s="50">
        <v>1845.8596334399999</v>
      </c>
      <c r="H73" s="50">
        <v>947.52097526</v>
      </c>
      <c r="I73" s="50">
        <v>1724.03574499</v>
      </c>
      <c r="J73" s="50">
        <v>5878.7126978300003</v>
      </c>
      <c r="K73" s="50">
        <v>425.74976387999999</v>
      </c>
      <c r="L73" s="50">
        <v>637.56642711999996</v>
      </c>
      <c r="M73" s="50">
        <v>4815.3965068300004</v>
      </c>
      <c r="N73" s="50"/>
      <c r="O73" s="50"/>
      <c r="P73" s="50"/>
      <c r="Q73" s="50"/>
    </row>
    <row r="74" spans="1:17" hidden="1" outlineLevel="1" collapsed="1">
      <c r="A74" s="16">
        <v>42461</v>
      </c>
      <c r="B74" s="50">
        <v>10027.98802862</v>
      </c>
      <c r="C74" s="50">
        <f t="shared" ref="C74" si="22">G74+K74</f>
        <v>2127.8833157700001</v>
      </c>
      <c r="D74" s="50">
        <f t="shared" ref="D74" si="23">H74+L74</f>
        <v>1607.2555785499999</v>
      </c>
      <c r="E74" s="50">
        <f t="shared" ref="E74" si="24">I74+M74</f>
        <v>6292.8491343000005</v>
      </c>
      <c r="F74" s="50">
        <v>4429.8752825700003</v>
      </c>
      <c r="G74" s="50">
        <v>1718.6333850799999</v>
      </c>
      <c r="H74" s="50">
        <v>992.88345534999996</v>
      </c>
      <c r="I74" s="50">
        <v>1718.3584421400001</v>
      </c>
      <c r="J74" s="50">
        <v>5598.1127460500002</v>
      </c>
      <c r="K74" s="50">
        <v>409.24993068999999</v>
      </c>
      <c r="L74" s="50">
        <v>614.37212320000003</v>
      </c>
      <c r="M74" s="50">
        <v>4574.4906921600004</v>
      </c>
      <c r="N74" s="50"/>
      <c r="O74" s="50"/>
      <c r="P74" s="50"/>
      <c r="Q74" s="50"/>
    </row>
    <row r="75" spans="1:17" hidden="1" outlineLevel="1" collapsed="1">
      <c r="A75" s="16">
        <v>42491</v>
      </c>
      <c r="B75" s="50">
        <v>9986.7163733599991</v>
      </c>
      <c r="C75" s="50">
        <f t="shared" ref="C75" si="25">G75+K75</f>
        <v>2221.0325955900003</v>
      </c>
      <c r="D75" s="50">
        <f t="shared" ref="D75" si="26">H75+L75</f>
        <v>1545.9287432400001</v>
      </c>
      <c r="E75" s="50">
        <f t="shared" ref="E75" si="27">I75+M75</f>
        <v>6219.7550345300006</v>
      </c>
      <c r="F75" s="50">
        <v>4459.04176224</v>
      </c>
      <c r="G75" s="50">
        <v>1810.8769499800001</v>
      </c>
      <c r="H75" s="50">
        <v>934.19607030999998</v>
      </c>
      <c r="I75" s="50">
        <v>1713.9687419500001</v>
      </c>
      <c r="J75" s="50">
        <v>5527.67461112</v>
      </c>
      <c r="K75" s="50">
        <v>410.15564561000002</v>
      </c>
      <c r="L75" s="50">
        <v>611.73267293000004</v>
      </c>
      <c r="M75" s="50">
        <v>4505.78629258</v>
      </c>
      <c r="N75" s="50"/>
      <c r="O75" s="50"/>
      <c r="P75" s="50"/>
      <c r="Q75" s="50"/>
    </row>
    <row r="76" spans="1:17" hidden="1" outlineLevel="1" collapsed="1">
      <c r="A76" s="16">
        <v>42522</v>
      </c>
      <c r="B76" s="50">
        <v>9706.3442172499999</v>
      </c>
      <c r="C76" s="50">
        <f t="shared" ref="C76" si="28">G76+K76</f>
        <v>2192.63665872</v>
      </c>
      <c r="D76" s="50">
        <f t="shared" ref="D76" si="29">H76+L76</f>
        <v>1449.27912324</v>
      </c>
      <c r="E76" s="50">
        <f t="shared" ref="E76" si="30">I76+M76</f>
        <v>6064.4284352899995</v>
      </c>
      <c r="F76" s="50">
        <v>4426.2800672000003</v>
      </c>
      <c r="G76" s="50">
        <v>1812.9201636800001</v>
      </c>
      <c r="H76" s="50">
        <v>913.53274464000003</v>
      </c>
      <c r="I76" s="50">
        <v>1699.8271588800001</v>
      </c>
      <c r="J76" s="50">
        <v>5280.0641500499996</v>
      </c>
      <c r="K76" s="50">
        <v>379.71649503999998</v>
      </c>
      <c r="L76" s="50">
        <v>535.74637859999996</v>
      </c>
      <c r="M76" s="50">
        <v>4364.6012764099996</v>
      </c>
      <c r="N76" s="50"/>
      <c r="O76" s="50"/>
      <c r="P76" s="50"/>
      <c r="Q76" s="50"/>
    </row>
    <row r="77" spans="1:17" hidden="1" outlineLevel="1" collapsed="1">
      <c r="A77" s="16">
        <v>42552</v>
      </c>
      <c r="B77" s="50">
        <v>9169.9415747999992</v>
      </c>
      <c r="C77" s="50">
        <f t="shared" ref="C77" si="31">G77+K77</f>
        <v>2135.39348311</v>
      </c>
      <c r="D77" s="50">
        <f t="shared" ref="D77" si="32">H77+L77</f>
        <v>1422.61222122</v>
      </c>
      <c r="E77" s="50">
        <f t="shared" ref="E77" si="33">I77+M77</f>
        <v>5611.9358704699998</v>
      </c>
      <c r="F77" s="50">
        <v>4071.8170525</v>
      </c>
      <c r="G77" s="50">
        <v>1762.09146059</v>
      </c>
      <c r="H77" s="50">
        <v>901.69171535999999</v>
      </c>
      <c r="I77" s="50">
        <v>1408.0338765500001</v>
      </c>
      <c r="J77" s="50">
        <v>5098.1245222999996</v>
      </c>
      <c r="K77" s="50">
        <v>373.30202251999998</v>
      </c>
      <c r="L77" s="50">
        <v>520.92050586000005</v>
      </c>
      <c r="M77" s="50">
        <v>4203.9019939199998</v>
      </c>
      <c r="N77" s="50"/>
      <c r="O77" s="50"/>
      <c r="P77" s="50"/>
      <c r="Q77" s="50"/>
    </row>
    <row r="78" spans="1:17" hidden="1" outlineLevel="1" collapsed="1">
      <c r="A78" s="16">
        <v>42583</v>
      </c>
      <c r="B78" s="50">
        <v>9387.7558991099995</v>
      </c>
      <c r="C78" s="50">
        <f t="shared" ref="C78" si="34">G78+K78</f>
        <v>2253.0359378799999</v>
      </c>
      <c r="D78" s="50">
        <f t="shared" ref="D78" si="35">H78+L78</f>
        <v>1441.3666172200001</v>
      </c>
      <c r="E78" s="50">
        <f t="shared" ref="E78" si="36">I78+M78</f>
        <v>5693.35334401</v>
      </c>
      <c r="F78" s="50">
        <v>4161.2686224999998</v>
      </c>
      <c r="G78" s="50">
        <v>1866.7581732199999</v>
      </c>
      <c r="H78" s="50">
        <v>907.58423244000005</v>
      </c>
      <c r="I78" s="50">
        <v>1386.9262168400001</v>
      </c>
      <c r="J78" s="50">
        <v>5226.4872766099998</v>
      </c>
      <c r="K78" s="50">
        <v>386.27776466</v>
      </c>
      <c r="L78" s="50">
        <v>533.78238478000003</v>
      </c>
      <c r="M78" s="50">
        <v>4306.4271271699999</v>
      </c>
      <c r="N78" s="50"/>
      <c r="O78" s="50"/>
      <c r="P78" s="50"/>
      <c r="Q78" s="50"/>
    </row>
    <row r="79" spans="1:17" hidden="1" outlineLevel="1" collapsed="1">
      <c r="A79" s="16">
        <v>42614</v>
      </c>
      <c r="B79" s="50">
        <v>9330.2574651699997</v>
      </c>
      <c r="C79" s="50">
        <f t="shared" ref="C79" si="37">G79+K79</f>
        <v>2224.5015554299998</v>
      </c>
      <c r="D79" s="50">
        <f t="shared" ref="D79" si="38">H79+L79</f>
        <v>1442.7053255000001</v>
      </c>
      <c r="E79" s="50">
        <f t="shared" ref="E79" si="39">I79+M79</f>
        <v>5663.0505842399998</v>
      </c>
      <c r="F79" s="50">
        <v>4129.7058201099999</v>
      </c>
      <c r="G79" s="50">
        <v>1841.9922962999999</v>
      </c>
      <c r="H79" s="50">
        <v>908.90105672000004</v>
      </c>
      <c r="I79" s="50">
        <v>1378.8124670899999</v>
      </c>
      <c r="J79" s="50">
        <v>5200.5516450599998</v>
      </c>
      <c r="K79" s="50">
        <v>382.50925912999998</v>
      </c>
      <c r="L79" s="50">
        <v>533.80426878000003</v>
      </c>
      <c r="M79" s="50">
        <v>4284.2381171500001</v>
      </c>
      <c r="N79" s="50"/>
      <c r="O79" s="50"/>
      <c r="P79" s="50"/>
      <c r="Q79" s="50"/>
    </row>
    <row r="80" spans="1:17" hidden="1" outlineLevel="1" collapsed="1">
      <c r="A80" s="16">
        <v>42644</v>
      </c>
      <c r="B80" s="50">
        <v>9274.9985111299993</v>
      </c>
      <c r="C80" s="50">
        <f t="shared" ref="C80" si="40">G80+K80</f>
        <v>2278.0468073500001</v>
      </c>
      <c r="D80" s="50">
        <f t="shared" ref="D80" si="41">H80+L80</f>
        <v>1447.8574855299998</v>
      </c>
      <c r="E80" s="50">
        <f t="shared" ref="E80" si="42">I80+M80</f>
        <v>5549.0942182500003</v>
      </c>
      <c r="F80" s="50">
        <v>4201.2382292800003</v>
      </c>
      <c r="G80" s="50">
        <v>1901.52465536</v>
      </c>
      <c r="H80" s="50">
        <v>924.75312858999996</v>
      </c>
      <c r="I80" s="50">
        <v>1374.9604453300001</v>
      </c>
      <c r="J80" s="50">
        <v>5073.76028185</v>
      </c>
      <c r="K80" s="50">
        <v>376.52215199</v>
      </c>
      <c r="L80" s="50">
        <v>523.10435694</v>
      </c>
      <c r="M80" s="50">
        <v>4174.1337729200004</v>
      </c>
      <c r="N80" s="50"/>
      <c r="O80" s="50"/>
      <c r="P80" s="50"/>
      <c r="Q80" s="50"/>
    </row>
    <row r="81" spans="1:17" hidden="1" outlineLevel="1" collapsed="1">
      <c r="A81" s="16">
        <v>42675</v>
      </c>
      <c r="B81" s="50">
        <v>9324.7135227399995</v>
      </c>
      <c r="C81" s="50">
        <f t="shared" ref="C81" si="43">G81+K81</f>
        <v>2278.7536690799998</v>
      </c>
      <c r="D81" s="50">
        <f t="shared" ref="D81" si="44">H81+L81</f>
        <v>1538.3868601899999</v>
      </c>
      <c r="E81" s="50">
        <f t="shared" ref="E81" si="45">I81+M81</f>
        <v>5507.5729934700003</v>
      </c>
      <c r="F81" s="50">
        <v>4288.4625313300003</v>
      </c>
      <c r="G81" s="50">
        <v>1901.5481909499999</v>
      </c>
      <c r="H81" s="50">
        <v>1009.35282757</v>
      </c>
      <c r="I81" s="50">
        <v>1377.5615128100001</v>
      </c>
      <c r="J81" s="50">
        <v>5036.2509914100001</v>
      </c>
      <c r="K81" s="50">
        <v>377.20547813000002</v>
      </c>
      <c r="L81" s="50">
        <v>529.03403261999995</v>
      </c>
      <c r="M81" s="50">
        <v>4130.0114806600004</v>
      </c>
      <c r="N81" s="50"/>
      <c r="O81" s="50"/>
      <c r="P81" s="50"/>
      <c r="Q81" s="50"/>
    </row>
    <row r="82" spans="1:17" hidden="1" outlineLevel="1" collapsed="1">
      <c r="A82" s="16">
        <v>42705</v>
      </c>
      <c r="B82" s="50">
        <v>9734.4738716600004</v>
      </c>
      <c r="C82" s="50">
        <f t="shared" ref="C82" si="46">G82+K82</f>
        <v>2356.69019432</v>
      </c>
      <c r="D82" s="50">
        <f t="shared" ref="D82" si="47">H82+L82</f>
        <v>1559.5765000900001</v>
      </c>
      <c r="E82" s="50">
        <f t="shared" ref="E82" si="48">I82+M82</f>
        <v>5818.2071772500003</v>
      </c>
      <c r="F82" s="50">
        <v>4288.8605257400004</v>
      </c>
      <c r="G82" s="50">
        <v>1895.9623911900001</v>
      </c>
      <c r="H82" s="50">
        <v>1006.66078236</v>
      </c>
      <c r="I82" s="50">
        <v>1386.2373521899999</v>
      </c>
      <c r="J82" s="50">
        <v>5445.61334592</v>
      </c>
      <c r="K82" s="50">
        <v>460.72780312999998</v>
      </c>
      <c r="L82" s="50">
        <v>552.91571772999998</v>
      </c>
      <c r="M82" s="50">
        <v>4431.9698250600004</v>
      </c>
      <c r="N82" s="50"/>
      <c r="O82" s="50"/>
      <c r="P82" s="50"/>
      <c r="Q82" s="50"/>
    </row>
    <row r="83" spans="1:17" hidden="1" outlineLevel="1" collapsed="1">
      <c r="A83" s="16">
        <v>42736</v>
      </c>
      <c r="B83" s="50">
        <v>9758.1316296599998</v>
      </c>
      <c r="C83" s="50">
        <f t="shared" ref="C83" si="49">G83+K83</f>
        <v>2356.6230074099999</v>
      </c>
      <c r="D83" s="50">
        <f t="shared" ref="D83" si="50">H83+L83</f>
        <v>1625.2108486100001</v>
      </c>
      <c r="E83" s="50">
        <f t="shared" ref="E83" si="51">I83+M83</f>
        <v>5776.2977736399998</v>
      </c>
      <c r="F83" s="50">
        <v>4359.65101813</v>
      </c>
      <c r="G83" s="50">
        <v>1954.4689580100001</v>
      </c>
      <c r="H83" s="50">
        <v>1022.65332963</v>
      </c>
      <c r="I83" s="50">
        <v>1382.52873049</v>
      </c>
      <c r="J83" s="50">
        <v>5398.4806115299998</v>
      </c>
      <c r="K83" s="50">
        <v>402.15404940000002</v>
      </c>
      <c r="L83" s="50">
        <v>602.55751898000005</v>
      </c>
      <c r="M83" s="50">
        <v>4393.7690431499996</v>
      </c>
      <c r="N83" s="50"/>
      <c r="O83" s="50"/>
      <c r="P83" s="50"/>
      <c r="Q83" s="50"/>
    </row>
    <row r="84" spans="1:17" hidden="1" outlineLevel="1" collapsed="1">
      <c r="A84" s="16">
        <v>42767</v>
      </c>
      <c r="B84" s="50">
        <v>9897.1399761299999</v>
      </c>
      <c r="C84" s="50">
        <f t="shared" ref="C84" si="52">G84+K84</f>
        <v>2636.79348669</v>
      </c>
      <c r="D84" s="50">
        <f t="shared" ref="D84" si="53">H84+L84</f>
        <v>1615.7633197599998</v>
      </c>
      <c r="E84" s="50">
        <f t="shared" ref="E84" si="54">I84+M84</f>
        <v>5644.5831696799996</v>
      </c>
      <c r="F84" s="50">
        <v>4625.4726662599996</v>
      </c>
      <c r="G84" s="50">
        <v>2234.6863673299999</v>
      </c>
      <c r="H84" s="50">
        <v>1022.3945923799999</v>
      </c>
      <c r="I84" s="50">
        <v>1368.39170655</v>
      </c>
      <c r="J84" s="50">
        <v>5271.6673098700003</v>
      </c>
      <c r="K84" s="50">
        <v>402.10711936000001</v>
      </c>
      <c r="L84" s="50">
        <v>593.36872738</v>
      </c>
      <c r="M84" s="50">
        <v>4276.1914631299996</v>
      </c>
      <c r="N84" s="50"/>
      <c r="O84" s="50"/>
      <c r="P84" s="50"/>
      <c r="Q84" s="50"/>
    </row>
    <row r="85" spans="1:17" hidden="1" outlineLevel="1" collapsed="1">
      <c r="A85" s="16">
        <v>42795</v>
      </c>
      <c r="B85" s="50">
        <v>9883.8878307899995</v>
      </c>
      <c r="C85" s="50">
        <f t="shared" ref="C85" si="55">G85+K85</f>
        <v>2623.7396398799997</v>
      </c>
      <c r="D85" s="50">
        <f t="shared" ref="D85" si="56">H85+L85</f>
        <v>1716.11257561</v>
      </c>
      <c r="E85" s="50">
        <f t="shared" ref="E85" si="57">I85+M85</f>
        <v>5544.0356153000002</v>
      </c>
      <c r="F85" s="50">
        <v>4774.8921601599995</v>
      </c>
      <c r="G85" s="50">
        <v>2373.3696936299998</v>
      </c>
      <c r="H85" s="50">
        <v>1061.14494646</v>
      </c>
      <c r="I85" s="50">
        <v>1340.3775200699999</v>
      </c>
      <c r="J85" s="50">
        <v>5108.9956706299999</v>
      </c>
      <c r="K85" s="50">
        <v>250.36994625</v>
      </c>
      <c r="L85" s="50">
        <v>654.96762914999999</v>
      </c>
      <c r="M85" s="50">
        <v>4203.6580952300001</v>
      </c>
      <c r="N85" s="50"/>
      <c r="O85" s="50"/>
      <c r="P85" s="50"/>
      <c r="Q85" s="50"/>
    </row>
    <row r="86" spans="1:17" hidden="1" outlineLevel="1" collapsed="1">
      <c r="A86" s="16">
        <v>42826</v>
      </c>
      <c r="B86" s="50">
        <v>9802.6863594299994</v>
      </c>
      <c r="C86" s="50">
        <f t="shared" ref="C86" si="58">G86+K86</f>
        <v>2652.5394534100001</v>
      </c>
      <c r="D86" s="50">
        <f t="shared" ref="D86" si="59">H86+L86</f>
        <v>1728.32757253</v>
      </c>
      <c r="E86" s="50">
        <f t="shared" ref="E86" si="60">I86+M86</f>
        <v>5421.8193334900006</v>
      </c>
      <c r="F86" s="50">
        <v>4809.1393828299997</v>
      </c>
      <c r="G86" s="50">
        <v>2386.8770853999999</v>
      </c>
      <c r="H86" s="50">
        <v>1081.2235573999999</v>
      </c>
      <c r="I86" s="50">
        <v>1341.0387400300001</v>
      </c>
      <c r="J86" s="50">
        <v>4993.5469765999997</v>
      </c>
      <c r="K86" s="50">
        <v>265.66236801000002</v>
      </c>
      <c r="L86" s="50">
        <v>647.10401512999999</v>
      </c>
      <c r="M86" s="50">
        <v>4080.7805934600001</v>
      </c>
      <c r="N86" s="50"/>
      <c r="O86" s="50"/>
      <c r="P86" s="50"/>
      <c r="Q86" s="50"/>
    </row>
    <row r="87" spans="1:17" hidden="1" outlineLevel="1" collapsed="1">
      <c r="A87" s="16">
        <v>42856</v>
      </c>
      <c r="B87" s="50">
        <v>9891.6876509699996</v>
      </c>
      <c r="C87" s="50">
        <f t="shared" ref="C87" si="61">G87+K87</f>
        <v>2748.9823823500001</v>
      </c>
      <c r="D87" s="50">
        <f t="shared" ref="D87" si="62">H87+L87</f>
        <v>1808.3130222099999</v>
      </c>
      <c r="E87" s="50">
        <f t="shared" ref="E87" si="63">I87+M87</f>
        <v>5334.3922464099996</v>
      </c>
      <c r="F87" s="50">
        <v>4989.6145493599997</v>
      </c>
      <c r="G87" s="50">
        <v>2486.67093385</v>
      </c>
      <c r="H87" s="50">
        <v>1168.3553779399999</v>
      </c>
      <c r="I87" s="50">
        <v>1334.58823757</v>
      </c>
      <c r="J87" s="50">
        <v>4902.0731016099999</v>
      </c>
      <c r="K87" s="50">
        <v>262.31144849999998</v>
      </c>
      <c r="L87" s="50">
        <v>639.95764426999995</v>
      </c>
      <c r="M87" s="50">
        <v>3999.8040088399998</v>
      </c>
      <c r="N87" s="50"/>
      <c r="O87" s="50"/>
      <c r="P87" s="50"/>
      <c r="Q87" s="50"/>
    </row>
    <row r="88" spans="1:17" hidden="1" outlineLevel="1" collapsed="1">
      <c r="A88" s="16">
        <v>42887</v>
      </c>
      <c r="B88" s="50">
        <v>9862.0212947799992</v>
      </c>
      <c r="C88" s="50">
        <f t="shared" ref="C88" si="64">G88+K88</f>
        <v>2639.9030941199999</v>
      </c>
      <c r="D88" s="50">
        <f t="shared" ref="D88" si="65">H88+L88</f>
        <v>1975.6308653999999</v>
      </c>
      <c r="E88" s="50">
        <f t="shared" ref="E88" si="66">I88+M88</f>
        <v>5246.4873352599998</v>
      </c>
      <c r="F88" s="50">
        <v>5065.5113808799997</v>
      </c>
      <c r="G88" s="50">
        <v>2379.5783624999999</v>
      </c>
      <c r="H88" s="50">
        <v>1345.4318335800001</v>
      </c>
      <c r="I88" s="50">
        <v>1340.5011847999999</v>
      </c>
      <c r="J88" s="50">
        <v>4796.5099139000004</v>
      </c>
      <c r="K88" s="50">
        <v>260.32473162000002</v>
      </c>
      <c r="L88" s="50">
        <v>630.19903181999996</v>
      </c>
      <c r="M88" s="50">
        <v>3905.9861504599999</v>
      </c>
      <c r="N88" s="50"/>
      <c r="O88" s="50"/>
      <c r="P88" s="50"/>
      <c r="Q88" s="50"/>
    </row>
    <row r="89" spans="1:17" hidden="1" outlineLevel="1" collapsed="1">
      <c r="A89" s="16">
        <v>42917</v>
      </c>
      <c r="B89" s="50">
        <v>9897.88912213</v>
      </c>
      <c r="C89" s="50">
        <f t="shared" ref="C89" si="67">G89+K89</f>
        <v>2811.3823262700002</v>
      </c>
      <c r="D89" s="50">
        <f t="shared" ref="D89" si="68">H89+L89</f>
        <v>1930.2604356500001</v>
      </c>
      <c r="E89" s="50">
        <f t="shared" ref="E89" si="69">I89+M89</f>
        <v>5156.2463602099997</v>
      </c>
      <c r="F89" s="50">
        <v>5207.3944525099996</v>
      </c>
      <c r="G89" s="50">
        <v>2569.4830951200001</v>
      </c>
      <c r="H89" s="50">
        <v>1298.1446713299999</v>
      </c>
      <c r="I89" s="50">
        <v>1339.76668606</v>
      </c>
      <c r="J89" s="50">
        <v>4690.4946696200004</v>
      </c>
      <c r="K89" s="50">
        <v>241.89923114999999</v>
      </c>
      <c r="L89" s="50">
        <v>632.11576432000004</v>
      </c>
      <c r="M89" s="50">
        <v>3816.4796741499999</v>
      </c>
      <c r="N89" s="50"/>
      <c r="O89" s="50"/>
      <c r="P89" s="50"/>
      <c r="Q89" s="50"/>
    </row>
    <row r="90" spans="1:17" hidden="1" outlineLevel="1" collapsed="1">
      <c r="A90" s="16">
        <v>42948</v>
      </c>
      <c r="B90" s="50">
        <v>9971.9062026699994</v>
      </c>
      <c r="C90" s="50">
        <f t="shared" ref="C90" si="70">G90+K90</f>
        <v>3127.7059461899998</v>
      </c>
      <c r="D90" s="50">
        <f t="shared" ref="D90" si="71">H90+L90</f>
        <v>1782.9038817599999</v>
      </c>
      <c r="E90" s="50">
        <f t="shared" ref="E90" si="72">I90+M90</f>
        <v>5061.2963747200001</v>
      </c>
      <c r="F90" s="50">
        <v>5435.92021148</v>
      </c>
      <c r="G90" s="50">
        <v>2787.9795485099999</v>
      </c>
      <c r="H90" s="50">
        <v>1308.78114605</v>
      </c>
      <c r="I90" s="50">
        <v>1339.15951692</v>
      </c>
      <c r="J90" s="50">
        <v>4535.9859911900003</v>
      </c>
      <c r="K90" s="50">
        <v>339.72639767999999</v>
      </c>
      <c r="L90" s="50">
        <v>474.12273570999997</v>
      </c>
      <c r="M90" s="50">
        <v>3722.1368578000001</v>
      </c>
      <c r="N90" s="50"/>
      <c r="O90" s="50"/>
      <c r="P90" s="50"/>
      <c r="Q90" s="50"/>
    </row>
    <row r="91" spans="1:17" hidden="1" outlineLevel="1" collapsed="1">
      <c r="A91" s="16">
        <v>42979</v>
      </c>
      <c r="B91" s="50">
        <v>9773.9980402000001</v>
      </c>
      <c r="C91" s="50">
        <f t="shared" ref="C91" si="73">G91+K91</f>
        <v>3062.9674687699999</v>
      </c>
      <c r="D91" s="50">
        <f t="shared" ref="D91" si="74">H91+L91</f>
        <v>1810.1978051799999</v>
      </c>
      <c r="E91" s="50">
        <f t="shared" ref="E91" si="75">I91+M91</f>
        <v>4900.8327662499996</v>
      </c>
      <c r="F91" s="50">
        <v>5483.0926884800001</v>
      </c>
      <c r="G91" s="50">
        <v>2816.92727216</v>
      </c>
      <c r="H91" s="50">
        <v>1343.5612813499999</v>
      </c>
      <c r="I91" s="50">
        <v>1322.6041349699999</v>
      </c>
      <c r="J91" s="50">
        <v>4290.90535172</v>
      </c>
      <c r="K91" s="50">
        <v>246.04019661000001</v>
      </c>
      <c r="L91" s="50">
        <v>466.63652382999999</v>
      </c>
      <c r="M91" s="50">
        <v>3578.2286312800002</v>
      </c>
      <c r="N91" s="50"/>
      <c r="O91" s="50"/>
      <c r="P91" s="50"/>
      <c r="Q91" s="50"/>
    </row>
    <row r="92" spans="1:17" hidden="1" outlineLevel="1" collapsed="1">
      <c r="A92" s="16">
        <v>43009</v>
      </c>
      <c r="B92" s="50">
        <v>9882.8313066800001</v>
      </c>
      <c r="C92" s="50">
        <f t="shared" ref="C92" si="76">G92+K92</f>
        <v>3171.6135716099998</v>
      </c>
      <c r="D92" s="50">
        <f t="shared" ref="D92" si="77">H92+L92</f>
        <v>1828.21846329</v>
      </c>
      <c r="E92" s="50">
        <f t="shared" ref="E92" si="78">I92+M92</f>
        <v>4882.9992717799996</v>
      </c>
      <c r="F92" s="50">
        <v>5607.5993302400002</v>
      </c>
      <c r="G92" s="50">
        <v>2923.9231952499999</v>
      </c>
      <c r="H92" s="50">
        <v>1356.79984038</v>
      </c>
      <c r="I92" s="50">
        <v>1326.8762946100001</v>
      </c>
      <c r="J92" s="50">
        <v>4275.2319764399999</v>
      </c>
      <c r="K92" s="50">
        <v>247.69037635999999</v>
      </c>
      <c r="L92" s="50">
        <v>471.41862291000001</v>
      </c>
      <c r="M92" s="50">
        <v>3556.12297717</v>
      </c>
      <c r="N92" s="50"/>
      <c r="O92" s="50"/>
      <c r="P92" s="50"/>
      <c r="Q92" s="50"/>
    </row>
    <row r="93" spans="1:17" hidden="1" outlineLevel="1" collapsed="1">
      <c r="A93" s="16">
        <v>43040</v>
      </c>
      <c r="B93" s="50">
        <v>9785.9007979599992</v>
      </c>
      <c r="C93" s="50">
        <f t="shared" ref="C93" si="79">G93+K93</f>
        <v>3226.14171493</v>
      </c>
      <c r="D93" s="50">
        <f t="shared" ref="D93" si="80">H93+L93</f>
        <v>1858.5612432299999</v>
      </c>
      <c r="E93" s="50">
        <f t="shared" ref="E93" si="81">I93+M93</f>
        <v>4701.1978398000001</v>
      </c>
      <c r="F93" s="50">
        <v>5715.18894413</v>
      </c>
      <c r="G93" s="50">
        <v>3004.5623145300001</v>
      </c>
      <c r="H93" s="50">
        <v>1391.89971848</v>
      </c>
      <c r="I93" s="50">
        <v>1318.7269111200001</v>
      </c>
      <c r="J93" s="50">
        <v>4070.7118538300001</v>
      </c>
      <c r="K93" s="50">
        <v>221.5794004</v>
      </c>
      <c r="L93" s="50">
        <v>466.66152475000001</v>
      </c>
      <c r="M93" s="50">
        <v>3382.4709286799998</v>
      </c>
      <c r="N93" s="50"/>
      <c r="O93" s="50"/>
      <c r="P93" s="50"/>
      <c r="Q93" s="50"/>
    </row>
    <row r="94" spans="1:17" hidden="1" outlineLevel="1" collapsed="1">
      <c r="A94" s="16">
        <v>43070</v>
      </c>
      <c r="B94" s="50">
        <v>10300.95174507</v>
      </c>
      <c r="C94" s="50">
        <f t="shared" ref="C94" si="82">G94+K94</f>
        <v>2948.9097645799998</v>
      </c>
      <c r="D94" s="50">
        <f t="shared" ref="D94" si="83">H94+L94</f>
        <v>2488.7547181299997</v>
      </c>
      <c r="E94" s="50">
        <f t="shared" ref="E94" si="84">I94+M94</f>
        <v>4863.2872623599997</v>
      </c>
      <c r="F94" s="50">
        <v>6033.8736264700001</v>
      </c>
      <c r="G94" s="50">
        <v>2741.1508769299999</v>
      </c>
      <c r="H94" s="50">
        <v>1959.8944920399999</v>
      </c>
      <c r="I94" s="50">
        <v>1332.8282575000001</v>
      </c>
      <c r="J94" s="50">
        <v>4267.0781186000004</v>
      </c>
      <c r="K94" s="50">
        <v>207.75888764999999</v>
      </c>
      <c r="L94" s="50">
        <v>528.86022608999997</v>
      </c>
      <c r="M94" s="50">
        <v>3530.4590048599998</v>
      </c>
      <c r="N94" s="50"/>
      <c r="O94" s="50"/>
      <c r="P94" s="50"/>
      <c r="Q94" s="50"/>
    </row>
    <row r="95" spans="1:17" hidden="1" outlineLevel="1" collapsed="1">
      <c r="A95" s="16">
        <v>43101</v>
      </c>
      <c r="B95" s="50">
        <v>10858.39209406</v>
      </c>
      <c r="C95" s="50">
        <f t="shared" ref="C95" si="85">G95+K95</f>
        <v>3795.4817189999999</v>
      </c>
      <c r="D95" s="50">
        <f t="shared" ref="D95" si="86">H95+L95</f>
        <v>1920.66534714</v>
      </c>
      <c r="E95" s="50">
        <f t="shared" ref="E95" si="87">I95+M95</f>
        <v>5142.2450279200002</v>
      </c>
      <c r="F95" s="50">
        <v>6284.3885200900004</v>
      </c>
      <c r="G95" s="50">
        <v>3455.9184313000001</v>
      </c>
      <c r="H95" s="50">
        <v>1483.80013519</v>
      </c>
      <c r="I95" s="50">
        <v>1344.6699536000001</v>
      </c>
      <c r="J95" s="50">
        <v>4574.0035739699997</v>
      </c>
      <c r="K95" s="50">
        <v>339.56328769999999</v>
      </c>
      <c r="L95" s="50">
        <v>436.86521195</v>
      </c>
      <c r="M95" s="50">
        <v>3797.5750743200001</v>
      </c>
      <c r="N95" s="50"/>
      <c r="O95" s="50"/>
      <c r="P95" s="50"/>
      <c r="Q95" s="50"/>
    </row>
    <row r="96" spans="1:17" hidden="1" outlineLevel="1" collapsed="1">
      <c r="A96" s="16">
        <v>43132</v>
      </c>
      <c r="B96" s="50">
        <v>10658.30547082</v>
      </c>
      <c r="C96" s="50">
        <f t="shared" ref="C96" si="88">G96+K96</f>
        <v>3729.2073045499997</v>
      </c>
      <c r="D96" s="50">
        <f t="shared" ref="D96" si="89">H96+L96</f>
        <v>1958.85726634</v>
      </c>
      <c r="E96" s="50">
        <f t="shared" ref="E96" si="90">I96+M96</f>
        <v>4970.2408999300005</v>
      </c>
      <c r="F96" s="50">
        <v>6320.9542386200001</v>
      </c>
      <c r="G96" s="50">
        <v>3463.5265247399998</v>
      </c>
      <c r="H96" s="50">
        <v>1508.72418836</v>
      </c>
      <c r="I96" s="50">
        <v>1348.7035255200001</v>
      </c>
      <c r="J96" s="50">
        <v>4337.3512321999997</v>
      </c>
      <c r="K96" s="50">
        <v>265.68077980999999</v>
      </c>
      <c r="L96" s="50">
        <v>450.13307798</v>
      </c>
      <c r="M96" s="50">
        <v>3621.5373744100002</v>
      </c>
      <c r="N96" s="50"/>
      <c r="O96" s="50"/>
      <c r="P96" s="50"/>
      <c r="Q96" s="50"/>
    </row>
    <row r="97" spans="1:17" hidden="1" outlineLevel="1" collapsed="1">
      <c r="A97" s="16">
        <v>43160</v>
      </c>
      <c r="B97" s="50">
        <v>10691.057633169999</v>
      </c>
      <c r="C97" s="50">
        <f t="shared" ref="C97" si="91">G97+K97</f>
        <v>3812.8480175499999</v>
      </c>
      <c r="D97" s="50">
        <f t="shared" ref="D97" si="92">H97+L97</f>
        <v>1965.94990037</v>
      </c>
      <c r="E97" s="50">
        <f t="shared" ref="E97" si="93">I97+M97</f>
        <v>4912.2597152500002</v>
      </c>
      <c r="F97" s="50">
        <v>6450.4815271099997</v>
      </c>
      <c r="G97" s="50">
        <v>3550.74037008</v>
      </c>
      <c r="H97" s="50">
        <v>1546.54843891</v>
      </c>
      <c r="I97" s="50">
        <v>1353.1927181200001</v>
      </c>
      <c r="J97" s="50">
        <v>4240.5761060599998</v>
      </c>
      <c r="K97" s="50">
        <v>262.10764747000002</v>
      </c>
      <c r="L97" s="50">
        <v>419.40146146000001</v>
      </c>
      <c r="M97" s="50">
        <v>3559.0669971299999</v>
      </c>
      <c r="N97" s="50"/>
      <c r="O97" s="50"/>
      <c r="P97" s="50"/>
      <c r="Q97" s="50"/>
    </row>
    <row r="98" spans="1:17" hidden="1" outlineLevel="1" collapsed="1">
      <c r="A98" s="16">
        <v>43191</v>
      </c>
      <c r="B98" s="50">
        <v>10634.261726729999</v>
      </c>
      <c r="C98" s="50">
        <f t="shared" ref="C98" si="94">G98+K98</f>
        <v>3845.1938277199997</v>
      </c>
      <c r="D98" s="50">
        <f t="shared" ref="D98" si="95">H98+L98</f>
        <v>1955.8085624</v>
      </c>
      <c r="E98" s="50">
        <f t="shared" ref="E98" si="96">I98+M98</f>
        <v>4833.25933661</v>
      </c>
      <c r="F98" s="50">
        <v>6521.6182365000004</v>
      </c>
      <c r="G98" s="50">
        <v>3610.1971066299998</v>
      </c>
      <c r="H98" s="50">
        <v>1548.62129293</v>
      </c>
      <c r="I98" s="50">
        <v>1362.79983694</v>
      </c>
      <c r="J98" s="50">
        <v>4112.6434902299998</v>
      </c>
      <c r="K98" s="50">
        <v>234.99672108999999</v>
      </c>
      <c r="L98" s="50">
        <v>407.18726946999999</v>
      </c>
      <c r="M98" s="50">
        <v>3470.4594996699998</v>
      </c>
      <c r="N98" s="50"/>
      <c r="O98" s="50"/>
      <c r="P98" s="50"/>
      <c r="Q98" s="50"/>
    </row>
    <row r="99" spans="1:17" hidden="1" outlineLevel="1" collapsed="1">
      <c r="A99" s="16">
        <v>43221</v>
      </c>
      <c r="B99" s="50">
        <v>10756.36501555</v>
      </c>
      <c r="C99" s="50">
        <f t="shared" ref="C99" si="97">G99+K99</f>
        <v>3965.3119038199998</v>
      </c>
      <c r="D99" s="50">
        <f t="shared" ref="D99" si="98">H99+L99</f>
        <v>1993.31688364</v>
      </c>
      <c r="E99" s="50">
        <f t="shared" ref="E99" si="99">I99+M99</f>
        <v>4797.7362280899997</v>
      </c>
      <c r="F99" s="50">
        <v>6737.6594117100003</v>
      </c>
      <c r="G99" s="50">
        <v>3739.7494094799999</v>
      </c>
      <c r="H99" s="50">
        <v>1627.3193328100001</v>
      </c>
      <c r="I99" s="50">
        <v>1370.59066942</v>
      </c>
      <c r="J99" s="50">
        <v>4018.7056038400001</v>
      </c>
      <c r="K99" s="50">
        <v>225.56249434</v>
      </c>
      <c r="L99" s="50">
        <v>365.99755083000002</v>
      </c>
      <c r="M99" s="50">
        <v>3427.1455586699999</v>
      </c>
      <c r="N99" s="50"/>
      <c r="O99" s="50"/>
      <c r="P99" s="50"/>
      <c r="Q99" s="50"/>
    </row>
    <row r="100" spans="1:17" hidden="1" outlineLevel="1" collapsed="1">
      <c r="A100" s="16">
        <v>43252</v>
      </c>
      <c r="B100" s="50">
        <v>10747.95942535</v>
      </c>
      <c r="C100" s="50">
        <f t="shared" ref="C100" si="100">G100+K100</f>
        <v>3979.6251835599996</v>
      </c>
      <c r="D100" s="50">
        <f t="shared" ref="D100" si="101">H100+L100</f>
        <v>2032.3844860899999</v>
      </c>
      <c r="E100" s="50">
        <f t="shared" ref="E100" si="102">I100+M100</f>
        <v>4735.9497556999995</v>
      </c>
      <c r="F100" s="50">
        <v>6773.1122771199998</v>
      </c>
      <c r="G100" s="50">
        <v>3752.2336250399999</v>
      </c>
      <c r="H100" s="50">
        <v>1664.88760901</v>
      </c>
      <c r="I100" s="50">
        <v>1355.9910430699999</v>
      </c>
      <c r="J100" s="50">
        <v>3974.8471482300001</v>
      </c>
      <c r="K100" s="50">
        <v>227.39155851999999</v>
      </c>
      <c r="L100" s="50">
        <v>367.49687707999999</v>
      </c>
      <c r="M100" s="50">
        <v>3379.9587126299998</v>
      </c>
      <c r="N100" s="50"/>
      <c r="O100" s="50"/>
      <c r="P100" s="50"/>
      <c r="Q100" s="50"/>
    </row>
    <row r="101" spans="1:17" hidden="1" outlineLevel="1" collapsed="1">
      <c r="A101" s="16">
        <v>43282</v>
      </c>
      <c r="B101" s="50">
        <v>10907.935789700001</v>
      </c>
      <c r="C101" s="50">
        <f t="shared" ref="C101" si="103">G101+K101</f>
        <v>4139.0508180400002</v>
      </c>
      <c r="D101" s="50">
        <f t="shared" ref="D101" si="104">H101+L101</f>
        <v>2097.29566514</v>
      </c>
      <c r="E101" s="50">
        <f t="shared" ref="E101" si="105">I101+M101</f>
        <v>4671.5893065199998</v>
      </c>
      <c r="F101" s="50">
        <v>6992.8525337700003</v>
      </c>
      <c r="G101" s="50">
        <v>3905.7301367999999</v>
      </c>
      <c r="H101" s="50">
        <v>1728.22227731</v>
      </c>
      <c r="I101" s="50">
        <v>1358.90011966</v>
      </c>
      <c r="J101" s="50">
        <v>3915.0832559300002</v>
      </c>
      <c r="K101" s="50">
        <v>233.32068124</v>
      </c>
      <c r="L101" s="50">
        <v>369.07338783</v>
      </c>
      <c r="M101" s="50">
        <v>3312.6891868600001</v>
      </c>
      <c r="N101" s="50"/>
      <c r="O101" s="50"/>
      <c r="P101" s="50"/>
      <c r="Q101" s="50"/>
    </row>
    <row r="102" spans="1:17" hidden="1" outlineLevel="1" collapsed="1">
      <c r="A102" s="16">
        <v>43313</v>
      </c>
      <c r="B102" s="50">
        <v>11561.67816234</v>
      </c>
      <c r="C102" s="50">
        <f t="shared" ref="C102" si="106">G102+K102</f>
        <v>4317.6898031199999</v>
      </c>
      <c r="D102" s="50">
        <f t="shared" ref="D102" si="107">H102+L102</f>
        <v>2231.9411544699997</v>
      </c>
      <c r="E102" s="50">
        <f t="shared" ref="E102" si="108">I102+M102</f>
        <v>5012.0472047499998</v>
      </c>
      <c r="F102" s="50">
        <v>7287.5366406599996</v>
      </c>
      <c r="G102" s="50">
        <v>4069.5468904099998</v>
      </c>
      <c r="H102" s="50">
        <v>1835.8142130399999</v>
      </c>
      <c r="I102" s="50">
        <v>1382.1755372099999</v>
      </c>
      <c r="J102" s="50">
        <v>4274.1415216799996</v>
      </c>
      <c r="K102" s="50">
        <v>248.14291270999999</v>
      </c>
      <c r="L102" s="50">
        <v>396.12694142999999</v>
      </c>
      <c r="M102" s="50">
        <v>3629.8716675400001</v>
      </c>
      <c r="N102" s="50"/>
      <c r="O102" s="50"/>
      <c r="P102" s="50"/>
      <c r="Q102" s="50"/>
    </row>
    <row r="103" spans="1:17" hidden="1" outlineLevel="1" collapsed="1">
      <c r="A103" s="16">
        <v>43344</v>
      </c>
      <c r="B103" s="50">
        <v>11580.691817630001</v>
      </c>
      <c r="C103" s="50">
        <f t="shared" ref="C103" si="109">G103+K103</f>
        <v>4371.24664596</v>
      </c>
      <c r="D103" s="50">
        <f t="shared" ref="D103" si="110">H103+L103</f>
        <v>2261.32496094</v>
      </c>
      <c r="E103" s="50">
        <f t="shared" ref="E103" si="111">I103+M103</f>
        <v>4948.1202107299996</v>
      </c>
      <c r="F103" s="50">
        <v>7401.3701024000002</v>
      </c>
      <c r="G103" s="50">
        <v>4120.7857076099999</v>
      </c>
      <c r="H103" s="50">
        <v>1875.12052174</v>
      </c>
      <c r="I103" s="50">
        <v>1405.4638730500001</v>
      </c>
      <c r="J103" s="50">
        <v>4179.3217152300003</v>
      </c>
      <c r="K103" s="50">
        <v>250.46093834999999</v>
      </c>
      <c r="L103" s="50">
        <v>386.20443920000002</v>
      </c>
      <c r="M103" s="50">
        <v>3542.65633768</v>
      </c>
      <c r="N103" s="50"/>
      <c r="O103" s="50"/>
      <c r="P103" s="50"/>
      <c r="Q103" s="50"/>
    </row>
    <row r="104" spans="1:17" hidden="1" outlineLevel="1" collapsed="1">
      <c r="A104" s="16">
        <v>43374</v>
      </c>
      <c r="B104" s="50">
        <v>11608.7340613</v>
      </c>
      <c r="C104" s="50">
        <f t="shared" ref="C104" si="112">G104+K104</f>
        <v>4495.3544615399996</v>
      </c>
      <c r="D104" s="50">
        <f t="shared" ref="D104" si="113">H104+L104</f>
        <v>2284.7088168999999</v>
      </c>
      <c r="E104" s="50">
        <f t="shared" ref="E104" si="114">I104+M104</f>
        <v>4828.6707828600001</v>
      </c>
      <c r="F104" s="50">
        <v>7510.2623591600004</v>
      </c>
      <c r="G104" s="50">
        <v>4247.0828134699996</v>
      </c>
      <c r="H104" s="50">
        <v>1912.33070933</v>
      </c>
      <c r="I104" s="50">
        <v>1350.84883636</v>
      </c>
      <c r="J104" s="50">
        <v>4098.4717021400002</v>
      </c>
      <c r="K104" s="50">
        <v>248.27164807</v>
      </c>
      <c r="L104" s="50">
        <v>372.37810757</v>
      </c>
      <c r="M104" s="50">
        <v>3477.8219465000002</v>
      </c>
      <c r="N104" s="50"/>
      <c r="O104" s="50"/>
      <c r="P104" s="50"/>
      <c r="Q104" s="50"/>
    </row>
    <row r="105" spans="1:17" hidden="1" outlineLevel="1" collapsed="1">
      <c r="A105" s="16">
        <v>43405</v>
      </c>
      <c r="B105" s="50">
        <v>11823.944113179999</v>
      </c>
      <c r="C105" s="50">
        <f t="shared" ref="C105" si="115">G105+K105</f>
        <v>4624.7841286099992</v>
      </c>
      <c r="D105" s="50">
        <f t="shared" ref="D105" si="116">H105+L105</f>
        <v>2347.5000629699998</v>
      </c>
      <c r="E105" s="50">
        <f t="shared" ref="E105" si="117">I105+M105</f>
        <v>4851.6599215999995</v>
      </c>
      <c r="F105" s="50">
        <v>7684.8678161400003</v>
      </c>
      <c r="G105" s="50">
        <v>4373.1850473799996</v>
      </c>
      <c r="H105" s="50">
        <v>1950.6354288</v>
      </c>
      <c r="I105" s="50">
        <v>1361.04733996</v>
      </c>
      <c r="J105" s="50">
        <v>4139.0762970400001</v>
      </c>
      <c r="K105" s="50">
        <v>251.59908123</v>
      </c>
      <c r="L105" s="50">
        <v>396.86463416999999</v>
      </c>
      <c r="M105" s="50">
        <v>3490.6125816399999</v>
      </c>
      <c r="N105" s="50"/>
      <c r="O105" s="50"/>
      <c r="P105" s="50"/>
      <c r="Q105" s="50"/>
    </row>
    <row r="106" spans="1:17" hidden="1" outlineLevel="1" collapsed="1">
      <c r="A106" s="16">
        <v>43435</v>
      </c>
      <c r="B106" s="50">
        <v>11436.019506819999</v>
      </c>
      <c r="C106" s="50">
        <f t="shared" ref="C106" si="118">G106+K106</f>
        <v>4662.6445816900005</v>
      </c>
      <c r="D106" s="50">
        <f t="shared" ref="D106" si="119">H106+L106</f>
        <v>2295.3093966199999</v>
      </c>
      <c r="E106" s="50">
        <f t="shared" ref="E106" si="120">I106+M106</f>
        <v>4478.0655285100001</v>
      </c>
      <c r="F106" s="50">
        <v>7708.6280105599999</v>
      </c>
      <c r="G106" s="50">
        <v>4393.9647901500002</v>
      </c>
      <c r="H106" s="50">
        <v>1972.8460269100001</v>
      </c>
      <c r="I106" s="50">
        <v>1341.8171935</v>
      </c>
      <c r="J106" s="50">
        <v>3727.3914962600002</v>
      </c>
      <c r="K106" s="50">
        <v>268.67979154</v>
      </c>
      <c r="L106" s="50">
        <v>322.46336970999999</v>
      </c>
      <c r="M106" s="50">
        <v>3136.2483350100001</v>
      </c>
      <c r="N106" s="50"/>
      <c r="O106" s="50"/>
      <c r="P106" s="50"/>
      <c r="Q106" s="50"/>
    </row>
    <row r="107" spans="1:17" hidden="1" outlineLevel="1" collapsed="1">
      <c r="A107" s="16">
        <v>43466</v>
      </c>
      <c r="B107" s="50">
        <v>11578.806813839999</v>
      </c>
      <c r="C107" s="50">
        <f t="shared" ref="C107" si="121">G107+K107</f>
        <v>4764.3226467300001</v>
      </c>
      <c r="D107" s="50">
        <f t="shared" ref="D107" si="122">H107+L107</f>
        <v>2331.91189003</v>
      </c>
      <c r="E107" s="50">
        <f t="shared" ref="E107" si="123">I107+M107</f>
        <v>4482.5722770800003</v>
      </c>
      <c r="F107" s="50">
        <v>7859.5802950300003</v>
      </c>
      <c r="G107" s="50">
        <v>4507.1037665200001</v>
      </c>
      <c r="H107" s="50">
        <v>2008.17800788</v>
      </c>
      <c r="I107" s="50">
        <v>1344.29852063</v>
      </c>
      <c r="J107" s="50">
        <v>3719.22651881</v>
      </c>
      <c r="K107" s="50">
        <v>257.21888021000001</v>
      </c>
      <c r="L107" s="50">
        <v>323.73388215</v>
      </c>
      <c r="M107" s="50">
        <v>3138.2737564499998</v>
      </c>
      <c r="N107" s="50"/>
      <c r="O107" s="50"/>
      <c r="P107" s="50"/>
      <c r="Q107" s="50"/>
    </row>
    <row r="108" spans="1:17" hidden="1" outlineLevel="1" collapsed="1">
      <c r="A108" s="16">
        <v>43497</v>
      </c>
      <c r="B108" s="50">
        <v>11543.5545969</v>
      </c>
      <c r="C108" s="50">
        <f t="shared" ref="C108" si="124">G108+K108</f>
        <v>4800.1846776400007</v>
      </c>
      <c r="D108" s="50">
        <f t="shared" ref="D108" si="125">H108+L108</f>
        <v>2351.6151291599999</v>
      </c>
      <c r="E108" s="50">
        <f t="shared" ref="E108" si="126">I108+M108</f>
        <v>4391.7547900999998</v>
      </c>
      <c r="F108" s="50">
        <v>7948.2993832100001</v>
      </c>
      <c r="G108" s="50">
        <v>4549.3778227800003</v>
      </c>
      <c r="H108" s="50">
        <v>2034.8191795499999</v>
      </c>
      <c r="I108" s="50">
        <v>1364.1023808800001</v>
      </c>
      <c r="J108" s="50">
        <v>3595.2552136899999</v>
      </c>
      <c r="K108" s="50">
        <v>250.80685485999999</v>
      </c>
      <c r="L108" s="50">
        <v>316.79594960999998</v>
      </c>
      <c r="M108" s="50">
        <v>3027.6524092200002</v>
      </c>
      <c r="N108" s="50"/>
      <c r="O108" s="50"/>
      <c r="P108" s="50"/>
      <c r="Q108" s="50"/>
    </row>
    <row r="109" spans="1:17" hidden="1" outlineLevel="1" collapsed="1">
      <c r="A109" s="16">
        <v>43525</v>
      </c>
      <c r="B109" s="50">
        <v>11722.183350470001</v>
      </c>
      <c r="C109" s="50">
        <f t="shared" ref="C109" si="127">G109+K109</f>
        <v>5217.1507813400003</v>
      </c>
      <c r="D109" s="50">
        <f t="shared" ref="D109" si="128">H109+L109</f>
        <v>2284.4900128300001</v>
      </c>
      <c r="E109" s="50">
        <f t="shared" ref="E109" si="129">I109+M109</f>
        <v>4220.5425562999999</v>
      </c>
      <c r="F109" s="50">
        <v>8160.6028224000002</v>
      </c>
      <c r="G109" s="50">
        <v>4889.34285095</v>
      </c>
      <c r="H109" s="50">
        <v>1960.4425676999999</v>
      </c>
      <c r="I109" s="50">
        <v>1310.81740375</v>
      </c>
      <c r="J109" s="50">
        <v>3561.5805280700001</v>
      </c>
      <c r="K109" s="50">
        <v>327.80793039000002</v>
      </c>
      <c r="L109" s="50">
        <v>324.04744513000003</v>
      </c>
      <c r="M109" s="50">
        <v>2909.7251525500001</v>
      </c>
      <c r="N109" s="50"/>
      <c r="O109" s="50"/>
      <c r="P109" s="50"/>
      <c r="Q109" s="50"/>
    </row>
    <row r="110" spans="1:17" hidden="1" outlineLevel="1" collapsed="1">
      <c r="A110" s="16">
        <v>43556</v>
      </c>
      <c r="B110" s="50">
        <v>11528.70625806</v>
      </c>
      <c r="C110" s="50">
        <f t="shared" ref="C110" si="130">G110+K110</f>
        <v>4883.3983412000007</v>
      </c>
      <c r="D110" s="50">
        <f t="shared" ref="D110" si="131">H110+L110</f>
        <v>2459.5007516400001</v>
      </c>
      <c r="E110" s="50">
        <f t="shared" ref="E110" si="132">I110+M110</f>
        <v>4185.8071652199997</v>
      </c>
      <c r="F110" s="50">
        <v>8249.2845788499999</v>
      </c>
      <c r="G110" s="50">
        <v>4694.7982730800004</v>
      </c>
      <c r="H110" s="50">
        <v>2165.2882821799999</v>
      </c>
      <c r="I110" s="50">
        <v>1389.19802359</v>
      </c>
      <c r="J110" s="50">
        <v>3279.4216792100001</v>
      </c>
      <c r="K110" s="50">
        <v>188.60006812</v>
      </c>
      <c r="L110" s="50">
        <v>294.21246946000002</v>
      </c>
      <c r="M110" s="50">
        <v>2796.6091416300001</v>
      </c>
      <c r="N110" s="50"/>
      <c r="O110" s="50"/>
      <c r="P110" s="50"/>
      <c r="Q110" s="50"/>
    </row>
    <row r="111" spans="1:17" hidden="1" outlineLevel="1" collapsed="1">
      <c r="A111" s="16">
        <v>43586</v>
      </c>
      <c r="B111" s="50">
        <v>11698.795343489999</v>
      </c>
      <c r="C111" s="50">
        <f t="shared" ref="C111" si="133">G111+K111</f>
        <v>4971.7957150499997</v>
      </c>
      <c r="D111" s="50">
        <f t="shared" ref="D111" si="134">H111+L111</f>
        <v>2542.1037169300002</v>
      </c>
      <c r="E111" s="50">
        <f t="shared" ref="E111" si="135">I111+M111</f>
        <v>4184.8959115099997</v>
      </c>
      <c r="F111" s="50">
        <v>8424.3735209200004</v>
      </c>
      <c r="G111" s="50">
        <v>4780.8444744799999</v>
      </c>
      <c r="H111" s="50">
        <v>2247.1783747200002</v>
      </c>
      <c r="I111" s="50">
        <v>1396.35067172</v>
      </c>
      <c r="J111" s="50">
        <v>3274.4218225700001</v>
      </c>
      <c r="K111" s="50">
        <v>190.95124057000001</v>
      </c>
      <c r="L111" s="50">
        <v>294.92534221</v>
      </c>
      <c r="M111" s="50">
        <v>2788.5452397899999</v>
      </c>
      <c r="N111" s="50"/>
      <c r="O111" s="50"/>
      <c r="P111" s="50"/>
      <c r="Q111" s="50"/>
    </row>
    <row r="112" spans="1:17" hidden="1" outlineLevel="1" collapsed="1">
      <c r="A112" s="16">
        <v>43617</v>
      </c>
      <c r="B112" s="50">
        <v>10165.65553039</v>
      </c>
      <c r="C112" s="50">
        <f t="shared" ref="C112" si="136">G112+K112</f>
        <v>5085.7773445600005</v>
      </c>
      <c r="D112" s="50">
        <f t="shared" ref="D112" si="137">H112+L112</f>
        <v>2434.2656556799998</v>
      </c>
      <c r="E112" s="50">
        <f t="shared" ref="E112" si="138">I112+M112</f>
        <v>2645.6125301500001</v>
      </c>
      <c r="F112" s="50">
        <v>8366.2904803500005</v>
      </c>
      <c r="G112" s="50">
        <v>4899.1671415800001</v>
      </c>
      <c r="H112" s="50">
        <v>2171.6829301799999</v>
      </c>
      <c r="I112" s="50">
        <v>1295.4404085900001</v>
      </c>
      <c r="J112" s="50">
        <v>1799.3650500399999</v>
      </c>
      <c r="K112" s="50">
        <v>186.61020298</v>
      </c>
      <c r="L112" s="50">
        <v>262.58272549999998</v>
      </c>
      <c r="M112" s="50">
        <v>1350.1721215600001</v>
      </c>
      <c r="N112" s="50"/>
      <c r="O112" s="50"/>
      <c r="P112" s="50"/>
      <c r="Q112" s="50"/>
    </row>
    <row r="113" spans="1:17" hidden="1" outlineLevel="1" collapsed="1">
      <c r="A113" s="16">
        <v>43647</v>
      </c>
      <c r="B113" s="50">
        <v>10515.907094439999</v>
      </c>
      <c r="C113" s="50">
        <f t="shared" ref="C113" si="139">G113+K113</f>
        <v>5176.1382012000004</v>
      </c>
      <c r="D113" s="50">
        <f t="shared" ref="D113" si="140">H113+L113</f>
        <v>2542.3914538999998</v>
      </c>
      <c r="E113" s="50">
        <f t="shared" ref="E113" si="141">I113+M113</f>
        <v>2797.3774393399999</v>
      </c>
      <c r="F113" s="50">
        <v>8588.60412086</v>
      </c>
      <c r="G113" s="50">
        <v>4992.0491767100002</v>
      </c>
      <c r="H113" s="50">
        <v>2258.99068717</v>
      </c>
      <c r="I113" s="50">
        <v>1337.56425698</v>
      </c>
      <c r="J113" s="50">
        <v>1927.3029735800001</v>
      </c>
      <c r="K113" s="50">
        <v>184.08902449000001</v>
      </c>
      <c r="L113" s="50">
        <v>283.40076672999999</v>
      </c>
      <c r="M113" s="50">
        <v>1459.8131823599999</v>
      </c>
      <c r="N113" s="50"/>
      <c r="O113" s="50"/>
      <c r="P113" s="50"/>
      <c r="Q113" s="50"/>
    </row>
    <row r="114" spans="1:17" hidden="1" outlineLevel="1" collapsed="1">
      <c r="A114" s="16">
        <v>43678</v>
      </c>
      <c r="B114" s="50">
        <v>10743.07288962</v>
      </c>
      <c r="C114" s="50">
        <f t="shared" ref="C114" si="142">G114+K114</f>
        <v>5254.2647467799998</v>
      </c>
      <c r="D114" s="50">
        <f t="shared" ref="D114" si="143">H114+L114</f>
        <v>2668.7058016599999</v>
      </c>
      <c r="E114" s="50">
        <f t="shared" ref="E114" si="144">I114+M114</f>
        <v>2820.1023411799997</v>
      </c>
      <c r="F114" s="50">
        <v>8812.3083026900003</v>
      </c>
      <c r="G114" s="50">
        <v>5068.5055695399997</v>
      </c>
      <c r="H114" s="50">
        <v>2388.9043920300001</v>
      </c>
      <c r="I114" s="50">
        <v>1354.8983411199999</v>
      </c>
      <c r="J114" s="50">
        <v>1930.76458693</v>
      </c>
      <c r="K114" s="50">
        <v>185.75917724000001</v>
      </c>
      <c r="L114" s="50">
        <v>279.80140963000002</v>
      </c>
      <c r="M114" s="50">
        <v>1465.20400006</v>
      </c>
      <c r="N114" s="50"/>
      <c r="O114" s="50"/>
      <c r="P114" s="50"/>
      <c r="Q114" s="50"/>
    </row>
    <row r="115" spans="1:17" hidden="1" outlineLevel="1" collapsed="1">
      <c r="A115" s="16">
        <v>43709</v>
      </c>
      <c r="B115" s="50">
        <v>10782.729766029999</v>
      </c>
      <c r="C115" s="50">
        <f t="shared" ref="C115" si="145">G115+K115</f>
        <v>5304.24201361</v>
      </c>
      <c r="D115" s="50">
        <f t="shared" ref="D115" si="146">H115+L115</f>
        <v>2713.53335075</v>
      </c>
      <c r="E115" s="50">
        <f t="shared" ref="E115" si="147">I115+M115</f>
        <v>2764.9544016700002</v>
      </c>
      <c r="F115" s="50">
        <v>8947.7915577599997</v>
      </c>
      <c r="G115" s="50">
        <v>5126.4064548300003</v>
      </c>
      <c r="H115" s="50">
        <v>2448.1108224700001</v>
      </c>
      <c r="I115" s="50">
        <v>1373.27428046</v>
      </c>
      <c r="J115" s="50">
        <v>1834.9382082699999</v>
      </c>
      <c r="K115" s="50">
        <v>177.83555878000001</v>
      </c>
      <c r="L115" s="50">
        <v>265.42252827999999</v>
      </c>
      <c r="M115" s="50">
        <v>1391.6801212099999</v>
      </c>
      <c r="N115" s="50"/>
      <c r="O115" s="50"/>
      <c r="P115" s="50"/>
      <c r="Q115" s="50"/>
    </row>
    <row r="116" spans="1:17" hidden="1" outlineLevel="1" collapsed="1">
      <c r="A116" s="16">
        <v>43739</v>
      </c>
      <c r="B116" s="50">
        <v>10973.80213022</v>
      </c>
      <c r="C116" s="50">
        <f t="shared" ref="C116" si="148">G116+K116</f>
        <v>5238.7390492699997</v>
      </c>
      <c r="D116" s="50">
        <f t="shared" ref="D116" si="149">H116+L116</f>
        <v>2781.6534137100002</v>
      </c>
      <c r="E116" s="50">
        <f t="shared" ref="E116" si="150">I116+M116</f>
        <v>2953.4096672400001</v>
      </c>
      <c r="F116" s="50">
        <v>9082.8582476400006</v>
      </c>
      <c r="G116" s="50">
        <v>5052.5674107300001</v>
      </c>
      <c r="H116" s="50">
        <v>2507.2332337900002</v>
      </c>
      <c r="I116" s="50">
        <v>1523.0576031200001</v>
      </c>
      <c r="J116" s="50">
        <v>1890.94388258</v>
      </c>
      <c r="K116" s="50">
        <v>186.17163854</v>
      </c>
      <c r="L116" s="50">
        <v>274.42017992000001</v>
      </c>
      <c r="M116" s="50">
        <v>1430.35206412</v>
      </c>
      <c r="N116" s="50"/>
      <c r="O116" s="50"/>
      <c r="P116" s="50"/>
      <c r="Q116" s="50"/>
    </row>
    <row r="117" spans="1:17" hidden="1" outlineLevel="1" collapsed="1">
      <c r="A117" s="16">
        <v>43770</v>
      </c>
      <c r="B117" s="50">
        <v>10998.98855287</v>
      </c>
      <c r="C117" s="50">
        <f t="shared" ref="C117" si="151">G117+K117</f>
        <v>5283.7500965700001</v>
      </c>
      <c r="D117" s="50">
        <f t="shared" ref="D117" si="152">H117+L117</f>
        <v>2828.8319273900001</v>
      </c>
      <c r="E117" s="50">
        <f t="shared" ref="E117" si="153">I117+M117</f>
        <v>2886.4065289099999</v>
      </c>
      <c r="F117" s="50">
        <v>9190.7345376100002</v>
      </c>
      <c r="G117" s="50">
        <v>5104.7234714200004</v>
      </c>
      <c r="H117" s="50">
        <v>2568.3996713800002</v>
      </c>
      <c r="I117" s="50">
        <v>1517.6113948100001</v>
      </c>
      <c r="J117" s="50">
        <v>1808.25401526</v>
      </c>
      <c r="K117" s="50">
        <v>179.02662515</v>
      </c>
      <c r="L117" s="50">
        <v>260.43225601</v>
      </c>
      <c r="M117" s="50">
        <v>1368.7951341</v>
      </c>
      <c r="N117" s="50"/>
      <c r="O117" s="50"/>
      <c r="P117" s="50"/>
      <c r="Q117" s="50"/>
    </row>
    <row r="118" spans="1:17" hidden="1" outlineLevel="1" collapsed="1">
      <c r="A118" s="16">
        <v>43800</v>
      </c>
      <c r="B118" s="50">
        <v>10933.57938893</v>
      </c>
      <c r="C118" s="50">
        <f t="shared" ref="C118" si="154">G118+K118</f>
        <v>5243.4439078099995</v>
      </c>
      <c r="D118" s="50">
        <f t="shared" ref="D118" si="155">H118+L118</f>
        <v>2845.95385248</v>
      </c>
      <c r="E118" s="50">
        <f t="shared" ref="E118" si="156">I118+M118</f>
        <v>2844.1816286399999</v>
      </c>
      <c r="F118" s="50">
        <v>9245.9459476200009</v>
      </c>
      <c r="G118" s="50">
        <v>5151.5140098399997</v>
      </c>
      <c r="H118" s="50">
        <v>2590.4378834200002</v>
      </c>
      <c r="I118" s="50">
        <v>1503.9940543600001</v>
      </c>
      <c r="J118" s="50">
        <v>1687.6334413100001</v>
      </c>
      <c r="K118" s="50">
        <v>91.929897969999999</v>
      </c>
      <c r="L118" s="50">
        <v>255.51596906</v>
      </c>
      <c r="M118" s="50">
        <v>1340.18757428</v>
      </c>
      <c r="N118" s="50"/>
      <c r="O118" s="50"/>
      <c r="P118" s="50"/>
      <c r="Q118" s="50"/>
    </row>
    <row r="119" spans="1:17" hidden="1" outlineLevel="1" collapsed="1">
      <c r="A119" s="16">
        <v>43831</v>
      </c>
      <c r="B119" s="50">
        <v>11128.252840159999</v>
      </c>
      <c r="C119" s="50">
        <f t="shared" ref="C119" si="157">G119+K119</f>
        <v>5353.0238027300002</v>
      </c>
      <c r="D119" s="50">
        <f t="shared" ref="D119" si="158">H119+L119</f>
        <v>2899.1815211100002</v>
      </c>
      <c r="E119" s="50">
        <f t="shared" ref="E119" si="159">I119+M119</f>
        <v>2876.0475163199999</v>
      </c>
      <c r="F119" s="50">
        <v>9352.2462243499995</v>
      </c>
      <c r="G119" s="50">
        <v>5255.0697814900004</v>
      </c>
      <c r="H119" s="50">
        <v>2632.5193744200001</v>
      </c>
      <c r="I119" s="50">
        <v>1464.6570684400001</v>
      </c>
      <c r="J119" s="50">
        <v>1776.0066158100001</v>
      </c>
      <c r="K119" s="50">
        <v>97.954021240000003</v>
      </c>
      <c r="L119" s="50">
        <v>266.66214668999999</v>
      </c>
      <c r="M119" s="50">
        <v>1411.39044788</v>
      </c>
      <c r="N119" s="50"/>
      <c r="O119" s="50"/>
      <c r="P119" s="50"/>
      <c r="Q119" s="50"/>
    </row>
    <row r="120" spans="1:17" hidden="1" outlineLevel="1" collapsed="1">
      <c r="A120" s="16">
        <v>43862</v>
      </c>
      <c r="B120" s="50">
        <v>11172.97878917</v>
      </c>
      <c r="C120" s="50">
        <f t="shared" ref="C120" si="160">G120+K120</f>
        <v>5386.5686233099996</v>
      </c>
      <c r="D120" s="50">
        <f t="shared" ref="D120" si="161">H120+L120</f>
        <v>2940.55165059</v>
      </c>
      <c r="E120" s="50">
        <f t="shared" ref="E120" si="162">I120+M120</f>
        <v>2845.8585152699998</v>
      </c>
      <c r="F120" s="50">
        <v>9426.1546511399993</v>
      </c>
      <c r="G120" s="50">
        <v>5289.5668773099997</v>
      </c>
      <c r="H120" s="50">
        <v>2676.2366667199999</v>
      </c>
      <c r="I120" s="50">
        <v>1460.3511071099999</v>
      </c>
      <c r="J120" s="50">
        <v>1746.8241380300001</v>
      </c>
      <c r="K120" s="50">
        <v>97.001745999999997</v>
      </c>
      <c r="L120" s="50">
        <v>264.31498386999999</v>
      </c>
      <c r="M120" s="50">
        <v>1385.5074081600001</v>
      </c>
      <c r="N120" s="50"/>
      <c r="O120" s="50"/>
      <c r="P120" s="50"/>
      <c r="Q120" s="50"/>
    </row>
    <row r="121" spans="1:17" hidden="1" outlineLevel="1" collapsed="1">
      <c r="A121" s="16">
        <v>43891</v>
      </c>
      <c r="B121" s="50">
        <v>11507.342860369999</v>
      </c>
      <c r="C121" s="50">
        <f t="shared" ref="C121" si="163">G121+K121</f>
        <v>5516.7064550200002</v>
      </c>
      <c r="D121" s="50">
        <f t="shared" ref="D121" si="164">H121+L121</f>
        <v>2994.4397492500002</v>
      </c>
      <c r="E121" s="50">
        <f t="shared" ref="E121" si="165">I121+M121</f>
        <v>2996.1966560999999</v>
      </c>
      <c r="F121" s="50">
        <v>9528.1391517800002</v>
      </c>
      <c r="G121" s="50">
        <v>5406.3111381500003</v>
      </c>
      <c r="H121" s="50">
        <v>2693.1486574800001</v>
      </c>
      <c r="I121" s="50">
        <v>1428.6793561500001</v>
      </c>
      <c r="J121" s="50">
        <v>1979.2037085899999</v>
      </c>
      <c r="K121" s="50">
        <v>110.39531687</v>
      </c>
      <c r="L121" s="50">
        <v>301.29109176999998</v>
      </c>
      <c r="M121" s="50">
        <v>1567.5172999500001</v>
      </c>
      <c r="N121" s="50"/>
      <c r="O121" s="50"/>
      <c r="P121" s="50"/>
      <c r="Q121" s="50"/>
    </row>
    <row r="122" spans="1:17" hidden="1" outlineLevel="1" collapsed="1">
      <c r="A122" s="16">
        <v>43922</v>
      </c>
      <c r="B122" s="50">
        <v>11139.945709019999</v>
      </c>
      <c r="C122" s="50">
        <f t="shared" ref="C122" si="166">G122+K122</f>
        <v>5253.4295898</v>
      </c>
      <c r="D122" s="50">
        <f t="shared" ref="D122" si="167">H122+L122</f>
        <v>2933.0977232700002</v>
      </c>
      <c r="E122" s="50">
        <f t="shared" ref="E122" si="168">I122+M122</f>
        <v>2953.4183959500001</v>
      </c>
      <c r="F122" s="50">
        <v>9259.5672697400005</v>
      </c>
      <c r="G122" s="50">
        <v>5150.3162666600001</v>
      </c>
      <c r="H122" s="50">
        <v>2645.0222947500001</v>
      </c>
      <c r="I122" s="50">
        <v>1464.22870833</v>
      </c>
      <c r="J122" s="50">
        <v>1880.3784392800001</v>
      </c>
      <c r="K122" s="50">
        <v>103.11332314000001</v>
      </c>
      <c r="L122" s="50">
        <v>288.07542852</v>
      </c>
      <c r="M122" s="50">
        <v>1489.1896876200001</v>
      </c>
      <c r="N122" s="50"/>
      <c r="O122" s="50"/>
      <c r="P122" s="50"/>
      <c r="Q122" s="50"/>
    </row>
    <row r="123" spans="1:17" hidden="1" outlineLevel="1" collapsed="1">
      <c r="A123" s="16">
        <v>43952</v>
      </c>
      <c r="B123" s="50">
        <v>11125.101883810001</v>
      </c>
      <c r="C123" s="50">
        <f t="shared" ref="C123" si="169">G123+K123</f>
        <v>5292.0432057799999</v>
      </c>
      <c r="D123" s="50">
        <f t="shared" ref="D123" si="170">H123+L123</f>
        <v>2931.8435101699997</v>
      </c>
      <c r="E123" s="50">
        <f t="shared" ref="E123" si="171">I123+M123</f>
        <v>2901.2151678600003</v>
      </c>
      <c r="F123" s="50">
        <v>9245.4531641899994</v>
      </c>
      <c r="G123" s="50">
        <v>5193.2781352800002</v>
      </c>
      <c r="H123" s="50">
        <v>2644.4111764999998</v>
      </c>
      <c r="I123" s="50">
        <v>1407.76385241</v>
      </c>
      <c r="J123" s="50">
        <v>1879.6487196200001</v>
      </c>
      <c r="K123" s="50">
        <v>98.765070499999993</v>
      </c>
      <c r="L123" s="50">
        <v>287.43233366999999</v>
      </c>
      <c r="M123" s="50">
        <v>1493.45131545</v>
      </c>
      <c r="N123" s="50"/>
      <c r="O123" s="50"/>
      <c r="P123" s="50"/>
      <c r="Q123" s="50"/>
    </row>
    <row r="124" spans="1:17" hidden="1" outlineLevel="1" collapsed="1">
      <c r="A124" s="16">
        <v>43983</v>
      </c>
      <c r="B124" s="50">
        <v>11168.84437864</v>
      </c>
      <c r="C124" s="50">
        <f t="shared" ref="C124" si="172">G124+K124</f>
        <v>5333.1576726399999</v>
      </c>
      <c r="D124" s="50">
        <f t="shared" ref="D124" si="173">H124+L124</f>
        <v>2954.4150646799999</v>
      </c>
      <c r="E124" s="50">
        <f t="shared" ref="E124" si="174">I124+M124</f>
        <v>2881.2716413199996</v>
      </c>
      <c r="F124" s="50">
        <v>9307.4000811799997</v>
      </c>
      <c r="G124" s="50">
        <v>5235.5613620499998</v>
      </c>
      <c r="H124" s="50">
        <v>2669.0191899599999</v>
      </c>
      <c r="I124" s="50">
        <v>1402.8195291699999</v>
      </c>
      <c r="J124" s="50">
        <v>1861.4442974599999</v>
      </c>
      <c r="K124" s="50">
        <v>97.596310590000002</v>
      </c>
      <c r="L124" s="50">
        <v>285.39587471999999</v>
      </c>
      <c r="M124" s="50">
        <v>1478.4521121499999</v>
      </c>
      <c r="N124" s="50"/>
      <c r="O124" s="50"/>
      <c r="P124" s="50"/>
      <c r="Q124" s="50"/>
    </row>
    <row r="125" spans="1:17" hidden="1" outlineLevel="1" collapsed="1">
      <c r="A125" s="16">
        <v>44013</v>
      </c>
      <c r="B125" s="50">
        <v>11251.98447161</v>
      </c>
      <c r="C125" s="50">
        <f t="shared" ref="C125" si="175">G125+K125</f>
        <v>5305.8559180500006</v>
      </c>
      <c r="D125" s="50">
        <f t="shared" ref="D125" si="176">H125+L125</f>
        <v>3001.7144241400001</v>
      </c>
      <c r="E125" s="50">
        <f t="shared" ref="E125" si="177">I125+M125</f>
        <v>2944.4141294199999</v>
      </c>
      <c r="F125" s="50">
        <v>9322.2383319300006</v>
      </c>
      <c r="G125" s="50">
        <v>5207.9979206500002</v>
      </c>
      <c r="H125" s="50">
        <v>2704.1056651200001</v>
      </c>
      <c r="I125" s="50">
        <v>1410.1347461600001</v>
      </c>
      <c r="J125" s="50">
        <v>1929.7461396799999</v>
      </c>
      <c r="K125" s="50">
        <v>97.857997400000002</v>
      </c>
      <c r="L125" s="50">
        <v>297.60875901999998</v>
      </c>
      <c r="M125" s="50">
        <v>1534.27938326</v>
      </c>
      <c r="N125" s="50"/>
      <c r="O125" s="50"/>
      <c r="P125" s="50"/>
      <c r="Q125" s="50"/>
    </row>
    <row r="126" spans="1:17" hidden="1" outlineLevel="1" collapsed="1">
      <c r="A126" s="16">
        <v>44044</v>
      </c>
      <c r="B126" s="50">
        <v>11375.28219122</v>
      </c>
      <c r="C126" s="50">
        <f t="shared" ref="C126" si="178">G126+K126</f>
        <v>5393.9799728400003</v>
      </c>
      <c r="D126" s="50">
        <f t="shared" ref="D126" si="179">H126+L126</f>
        <v>3036.3905010500002</v>
      </c>
      <c r="E126" s="50">
        <f t="shared" ref="E126" si="180">I126+M126</f>
        <v>2944.9117173300001</v>
      </c>
      <c r="F126" s="50">
        <v>9464.4562025199994</v>
      </c>
      <c r="G126" s="50">
        <v>5297.4552482500003</v>
      </c>
      <c r="H126" s="50">
        <v>2742.2629037500001</v>
      </c>
      <c r="I126" s="50">
        <v>1424.7380505199999</v>
      </c>
      <c r="J126" s="50">
        <v>1910.8259886999999</v>
      </c>
      <c r="K126" s="50">
        <v>96.524724590000005</v>
      </c>
      <c r="L126" s="50">
        <v>294.12759729999999</v>
      </c>
      <c r="M126" s="50">
        <v>1520.17366681</v>
      </c>
      <c r="N126" s="50"/>
      <c r="O126" s="50"/>
      <c r="P126" s="50"/>
      <c r="Q126" s="50"/>
    </row>
    <row r="127" spans="1:17" hidden="1" outlineLevel="1" collapsed="1">
      <c r="A127" s="16">
        <v>44075</v>
      </c>
      <c r="B127" s="50">
        <v>11275.3110275</v>
      </c>
      <c r="C127" s="50">
        <f t="shared" ref="C127" si="181">G127+K127</f>
        <v>5288.1082066599993</v>
      </c>
      <c r="D127" s="50">
        <f t="shared" ref="D127" si="182">H127+L127</f>
        <v>3018.46040812</v>
      </c>
      <c r="E127" s="50">
        <f t="shared" ref="E127" si="183">I127+M127</f>
        <v>2968.7424127200002</v>
      </c>
      <c r="F127" s="50">
        <v>9346.0680051500003</v>
      </c>
      <c r="G127" s="50">
        <v>5188.4864696799996</v>
      </c>
      <c r="H127" s="50">
        <v>2716.2340659400002</v>
      </c>
      <c r="I127" s="50">
        <v>1441.3474695299999</v>
      </c>
      <c r="J127" s="50">
        <v>1929.24302235</v>
      </c>
      <c r="K127" s="50">
        <v>99.621736979999994</v>
      </c>
      <c r="L127" s="50">
        <v>302.22634218000002</v>
      </c>
      <c r="M127" s="50">
        <v>1527.39494319</v>
      </c>
      <c r="N127" s="50"/>
      <c r="O127" s="50"/>
      <c r="P127" s="50"/>
      <c r="Q127" s="50"/>
    </row>
    <row r="128" spans="1:17" hidden="1" outlineLevel="1" collapsed="1">
      <c r="A128" s="16">
        <v>44105</v>
      </c>
      <c r="B128" s="50">
        <v>10706.08843924</v>
      </c>
      <c r="C128" s="50">
        <f t="shared" ref="C128" si="184">G128+K128</f>
        <v>5006.5632211699995</v>
      </c>
      <c r="D128" s="50">
        <f t="shared" ref="D128" si="185">H128+L128</f>
        <v>3002.8153011700001</v>
      </c>
      <c r="E128" s="50">
        <f t="shared" ref="E128" si="186">I128+M128</f>
        <v>2696.7099168999998</v>
      </c>
      <c r="F128" s="50">
        <v>9121.7678040999999</v>
      </c>
      <c r="G128" s="50">
        <v>4941.0923900999996</v>
      </c>
      <c r="H128" s="50">
        <v>2724.1619710300001</v>
      </c>
      <c r="I128" s="50">
        <v>1456.5134429699999</v>
      </c>
      <c r="J128" s="50">
        <v>1584.3206351399999</v>
      </c>
      <c r="K128" s="50">
        <v>65.470831070000003</v>
      </c>
      <c r="L128" s="50">
        <v>278.65333013999998</v>
      </c>
      <c r="M128" s="50">
        <v>1240.1964739299999</v>
      </c>
      <c r="N128" s="50"/>
      <c r="O128" s="50"/>
      <c r="P128" s="50"/>
      <c r="Q128" s="50"/>
    </row>
    <row r="129" spans="1:17" hidden="1" outlineLevel="1" collapsed="1">
      <c r="A129" s="16">
        <v>44136</v>
      </c>
      <c r="B129" s="50">
        <v>10771.11544542</v>
      </c>
      <c r="C129" s="50">
        <f t="shared" ref="C129" si="187">G129+K129</f>
        <v>5054.2713642500003</v>
      </c>
      <c r="D129" s="50">
        <f t="shared" ref="D129" si="188">H129+L129</f>
        <v>3045.6907312600001</v>
      </c>
      <c r="E129" s="50">
        <f t="shared" ref="E129" si="189">I129+M129</f>
        <v>2671.1533499100001</v>
      </c>
      <c r="F129" s="50">
        <v>9222.6826673800006</v>
      </c>
      <c r="G129" s="50">
        <v>4986.3086481700002</v>
      </c>
      <c r="H129" s="50">
        <v>2768.6451293300001</v>
      </c>
      <c r="I129" s="50">
        <v>1467.72888988</v>
      </c>
      <c r="J129" s="50">
        <v>1548.4327780399999</v>
      </c>
      <c r="K129" s="50">
        <v>67.962716080000007</v>
      </c>
      <c r="L129" s="50">
        <v>277.04560192999998</v>
      </c>
      <c r="M129" s="50">
        <v>1203.4244600300001</v>
      </c>
      <c r="N129" s="50"/>
      <c r="O129" s="50"/>
      <c r="P129" s="50"/>
      <c r="Q129" s="50"/>
    </row>
    <row r="130" spans="1:17" hidden="1" outlineLevel="1" collapsed="1">
      <c r="A130" s="16">
        <v>44166</v>
      </c>
      <c r="B130" s="50">
        <v>10561.547478820001</v>
      </c>
      <c r="C130" s="50">
        <f t="shared" ref="C130" si="190">G130+K130</f>
        <v>4969.16278306</v>
      </c>
      <c r="D130" s="50">
        <f t="shared" ref="D130" si="191">H130+L130</f>
        <v>3053.0170380600002</v>
      </c>
      <c r="E130" s="50">
        <f t="shared" ref="E130" si="192">I130+M130</f>
        <v>2539.3676576999997</v>
      </c>
      <c r="F130" s="50">
        <v>9216.8843021199991</v>
      </c>
      <c r="G130" s="50">
        <v>4904.3989647500002</v>
      </c>
      <c r="H130" s="50">
        <v>2821.6283244000001</v>
      </c>
      <c r="I130" s="50">
        <v>1490.8570129699999</v>
      </c>
      <c r="J130" s="50">
        <v>1344.6631766999999</v>
      </c>
      <c r="K130" s="50">
        <v>64.763818310000005</v>
      </c>
      <c r="L130" s="50">
        <v>231.38871366000001</v>
      </c>
      <c r="M130" s="50">
        <v>1048.51064473</v>
      </c>
      <c r="N130" s="50"/>
      <c r="O130" s="50"/>
      <c r="P130" s="50"/>
      <c r="Q130" s="50"/>
    </row>
    <row r="131" spans="1:17" hidden="1" outlineLevel="1" collapsed="1">
      <c r="A131" s="16">
        <v>44197</v>
      </c>
      <c r="B131" s="50">
        <v>10628.453329829999</v>
      </c>
      <c r="C131" s="50">
        <f t="shared" ref="C131" si="193">G131+K131</f>
        <v>4967.2635674799994</v>
      </c>
      <c r="D131" s="50">
        <f t="shared" ref="D131" si="194">H131+L131</f>
        <v>3090.8722610699997</v>
      </c>
      <c r="E131" s="50">
        <f t="shared" ref="E131" si="195">I131+M131</f>
        <v>2570.3175012800002</v>
      </c>
      <c r="F131" s="50">
        <v>9302.0256702000006</v>
      </c>
      <c r="G131" s="50">
        <v>4936.5813529099996</v>
      </c>
      <c r="H131" s="50">
        <v>2835.7033027799998</v>
      </c>
      <c r="I131" s="50">
        <v>1529.74101451</v>
      </c>
      <c r="J131" s="50">
        <v>1326.4276596300001</v>
      </c>
      <c r="K131" s="50">
        <v>30.682214569999999</v>
      </c>
      <c r="L131" s="50">
        <v>255.16895829000001</v>
      </c>
      <c r="M131" s="50">
        <v>1040.57648677</v>
      </c>
      <c r="N131" s="50"/>
      <c r="O131" s="50"/>
      <c r="P131" s="50"/>
      <c r="Q131" s="50"/>
    </row>
    <row r="132" spans="1:17" hidden="1" outlineLevel="1" collapsed="1">
      <c r="A132" s="16">
        <v>44228</v>
      </c>
      <c r="B132" s="50">
        <v>10614.194382830001</v>
      </c>
      <c r="C132" s="50">
        <f t="shared" ref="C132" si="196">G132+K132</f>
        <v>5007.3544714700001</v>
      </c>
      <c r="D132" s="50">
        <f t="shared" ref="D132" si="197">H132+L132</f>
        <v>3117.76502424</v>
      </c>
      <c r="E132" s="50">
        <f t="shared" ref="E132" si="198">I132+M132</f>
        <v>2489.0748871199999</v>
      </c>
      <c r="F132" s="50">
        <v>9397.1758869099995</v>
      </c>
      <c r="G132" s="50">
        <v>4976.7826520400004</v>
      </c>
      <c r="H132" s="50">
        <v>2869.8211075899999</v>
      </c>
      <c r="I132" s="50">
        <v>1550.5721272799999</v>
      </c>
      <c r="J132" s="50">
        <v>1217.0184959200001</v>
      </c>
      <c r="K132" s="50">
        <v>30.571819430000001</v>
      </c>
      <c r="L132" s="50">
        <v>247.94391665000001</v>
      </c>
      <c r="M132" s="50">
        <v>938.50275983999995</v>
      </c>
      <c r="N132" s="50"/>
      <c r="O132" s="50"/>
      <c r="P132" s="50"/>
      <c r="Q132" s="50"/>
    </row>
    <row r="133" spans="1:17" collapsed="1">
      <c r="A133" s="16">
        <v>44256</v>
      </c>
      <c r="B133" s="50">
        <v>10766.87367418</v>
      </c>
      <c r="C133" s="50">
        <f t="shared" ref="C133" si="199">G133+K133</f>
        <v>5129.6042590900006</v>
      </c>
      <c r="D133" s="50">
        <f t="shared" ref="D133" si="200">H133+L133</f>
        <v>3131.3583245699997</v>
      </c>
      <c r="E133" s="50">
        <f t="shared" ref="E133" si="201">I133+M133</f>
        <v>2505.91109052</v>
      </c>
      <c r="F133" s="50">
        <v>9643.97348031</v>
      </c>
      <c r="G133" s="50">
        <v>5100.3575919200002</v>
      </c>
      <c r="H133" s="50">
        <v>2960.4815526799998</v>
      </c>
      <c r="I133" s="50">
        <v>1583.13433571</v>
      </c>
      <c r="J133" s="50">
        <v>1122.9001938700001</v>
      </c>
      <c r="K133" s="50">
        <v>29.246667169999998</v>
      </c>
      <c r="L133" s="50">
        <v>170.87677188999999</v>
      </c>
      <c r="M133" s="50">
        <v>922.77675481000006</v>
      </c>
      <c r="N133" s="50"/>
      <c r="O133" s="50"/>
      <c r="P133" s="50"/>
      <c r="Q133" s="50"/>
    </row>
    <row r="134" spans="1:17">
      <c r="A134" s="16">
        <v>44287</v>
      </c>
      <c r="B134" s="50">
        <v>10921.318862530001</v>
      </c>
      <c r="C134" s="50">
        <f t="shared" ref="C134" si="202">G134+K134</f>
        <v>5153.5991543299997</v>
      </c>
      <c r="D134" s="50">
        <f t="shared" ref="D134" si="203">H134+L134</f>
        <v>3214.1466660299998</v>
      </c>
      <c r="E134" s="50">
        <f t="shared" ref="E134" si="204">I134+M134</f>
        <v>2553.57304217</v>
      </c>
      <c r="F134" s="50">
        <v>9815.3405904400006</v>
      </c>
      <c r="G134" s="50">
        <v>5124.0673433900001</v>
      </c>
      <c r="H134" s="50">
        <v>3047.59433481</v>
      </c>
      <c r="I134" s="50">
        <v>1643.67891224</v>
      </c>
      <c r="J134" s="50">
        <v>1105.97827209</v>
      </c>
      <c r="K134" s="50">
        <v>29.53181094</v>
      </c>
      <c r="L134" s="50">
        <v>166.55233122000001</v>
      </c>
      <c r="M134" s="50">
        <v>909.89412992999996</v>
      </c>
      <c r="N134" s="50"/>
      <c r="O134" s="50"/>
      <c r="P134" s="50"/>
      <c r="Q134" s="50"/>
    </row>
    <row r="135" spans="1:17">
      <c r="A135" s="16">
        <v>44317</v>
      </c>
      <c r="B135" s="50">
        <v>11210.81370497</v>
      </c>
      <c r="C135" s="50">
        <f t="shared" ref="C135" si="205">G135+K135</f>
        <v>5326.7660828600001</v>
      </c>
      <c r="D135" s="50">
        <f t="shared" ref="D135" si="206">H135+L135</f>
        <v>3282.5670613100001</v>
      </c>
      <c r="E135" s="50">
        <f t="shared" ref="E135" si="207">I135+M135</f>
        <v>2601.4805608000001</v>
      </c>
      <c r="F135" s="50">
        <v>10118.78920436</v>
      </c>
      <c r="G135" s="50">
        <v>5297.4538481400004</v>
      </c>
      <c r="H135" s="50">
        <v>3119.01296757</v>
      </c>
      <c r="I135" s="50">
        <v>1702.32238865</v>
      </c>
      <c r="J135" s="50">
        <v>1092.0245006099999</v>
      </c>
      <c r="K135" s="50">
        <v>29.312234719999999</v>
      </c>
      <c r="L135" s="50">
        <v>163.55409374000001</v>
      </c>
      <c r="M135" s="50">
        <v>899.15817215000004</v>
      </c>
      <c r="N135" s="50"/>
      <c r="O135" s="50"/>
      <c r="P135" s="50"/>
      <c r="Q135" s="50"/>
    </row>
    <row r="136" spans="1:17">
      <c r="A136" s="16">
        <v>44348</v>
      </c>
      <c r="B136" s="50">
        <v>11454.66210799</v>
      </c>
      <c r="C136" s="50">
        <f t="shared" ref="C136" si="208">G136+K136</f>
        <v>5431.40029194</v>
      </c>
      <c r="D136" s="50">
        <f t="shared" ref="D136" si="209">H136+L136</f>
        <v>3369.93295158</v>
      </c>
      <c r="E136" s="50">
        <f t="shared" ref="E136" si="210">I136+M136</f>
        <v>2653.3288644700001</v>
      </c>
      <c r="F136" s="50">
        <v>10386.481856500001</v>
      </c>
      <c r="G136" s="50">
        <v>5402.7074961799999</v>
      </c>
      <c r="H136" s="50">
        <v>3210.6850942999999</v>
      </c>
      <c r="I136" s="50">
        <v>1773.08926602</v>
      </c>
      <c r="J136" s="50">
        <v>1068.18025149</v>
      </c>
      <c r="K136" s="50">
        <v>28.692795759999999</v>
      </c>
      <c r="L136" s="50">
        <v>159.24785728000001</v>
      </c>
      <c r="M136" s="50">
        <v>880.23959845000002</v>
      </c>
      <c r="N136" s="50"/>
      <c r="O136" s="50"/>
      <c r="P136" s="50"/>
      <c r="Q136" s="50"/>
    </row>
    <row r="137" spans="1:17">
      <c r="A137" s="16">
        <v>44378</v>
      </c>
      <c r="B137" s="50">
        <v>11744.397273529999</v>
      </c>
      <c r="C137" s="50">
        <f t="shared" ref="C137" si="211">G137+K137</f>
        <v>5531.1832422299995</v>
      </c>
      <c r="D137" s="50">
        <f t="shared" ref="D137" si="212">H137+L137</f>
        <v>3490.72483397</v>
      </c>
      <c r="E137" s="50">
        <f t="shared" ref="E137" si="213">I137+M137</f>
        <v>2722.48919733</v>
      </c>
      <c r="F137" s="50">
        <v>10694.65091468</v>
      </c>
      <c r="G137" s="50">
        <v>5503.0808928899996</v>
      </c>
      <c r="H137" s="50">
        <v>3335.7707044200001</v>
      </c>
      <c r="I137" s="50">
        <v>1855.7993173699999</v>
      </c>
      <c r="J137" s="50">
        <v>1049.74635885</v>
      </c>
      <c r="K137" s="50">
        <v>28.10234934</v>
      </c>
      <c r="L137" s="50">
        <v>154.95412955</v>
      </c>
      <c r="M137" s="50">
        <v>866.68987995999998</v>
      </c>
      <c r="N137" s="50"/>
      <c r="O137" s="50"/>
      <c r="P137" s="50"/>
      <c r="Q137" s="50"/>
    </row>
    <row r="138" spans="1:17">
      <c r="A138" s="16">
        <v>44409</v>
      </c>
      <c r="B138" s="50">
        <v>12116.67096197</v>
      </c>
      <c r="C138" s="50">
        <f t="shared" ref="C138" si="214">G138+K138</f>
        <v>5740.8834914600002</v>
      </c>
      <c r="D138" s="50">
        <f t="shared" ref="D138" si="215">H138+L138</f>
        <v>3604.5702342300001</v>
      </c>
      <c r="E138" s="50">
        <f t="shared" ref="E138" si="216">I138+M138</f>
        <v>2771.2172362800002</v>
      </c>
      <c r="F138" s="50">
        <v>11085.18475063</v>
      </c>
      <c r="G138" s="50">
        <v>5712.8474160400001</v>
      </c>
      <c r="H138" s="50">
        <v>3451.3060450100002</v>
      </c>
      <c r="I138" s="50">
        <v>1921.03128958</v>
      </c>
      <c r="J138" s="50">
        <v>1031.48621134</v>
      </c>
      <c r="K138" s="50">
        <v>28.03607542</v>
      </c>
      <c r="L138" s="50">
        <v>153.26418921999999</v>
      </c>
      <c r="M138" s="50">
        <v>850.18594670000004</v>
      </c>
      <c r="N138" s="50"/>
      <c r="O138" s="50"/>
      <c r="P138" s="50"/>
      <c r="Q138" s="50"/>
    </row>
    <row r="139" spans="1:17">
      <c r="A139" s="16">
        <v>44440</v>
      </c>
      <c r="B139" s="50">
        <v>12332.34136575</v>
      </c>
      <c r="C139" s="50">
        <f t="shared" ref="C139" si="217">G139+K139</f>
        <v>5562.9256374400002</v>
      </c>
      <c r="D139" s="50">
        <f t="shared" ref="D139" si="218">H139+L139</f>
        <v>3948.64051608</v>
      </c>
      <c r="E139" s="50">
        <f t="shared" ref="E139" si="219">I139+M139</f>
        <v>2820.7752122299999</v>
      </c>
      <c r="F139" s="50">
        <v>11336.51718287</v>
      </c>
      <c r="G139" s="50">
        <v>5537.3906487100003</v>
      </c>
      <c r="H139" s="50">
        <v>3797.83008445</v>
      </c>
      <c r="I139" s="50">
        <v>2001.2964497099999</v>
      </c>
      <c r="J139" s="50">
        <v>995.82418287999997</v>
      </c>
      <c r="K139" s="50">
        <v>25.534988729999998</v>
      </c>
      <c r="L139" s="50">
        <v>150.81043163000001</v>
      </c>
      <c r="M139" s="50">
        <v>819.47876252000003</v>
      </c>
      <c r="N139" s="50"/>
      <c r="O139" s="50"/>
      <c r="P139" s="50"/>
      <c r="Q139" s="50"/>
    </row>
    <row r="140" spans="1:17">
      <c r="A140" s="16">
        <v>44470</v>
      </c>
      <c r="B140" s="50">
        <v>12445.08174209</v>
      </c>
      <c r="C140" s="50">
        <f t="shared" ref="C140" si="220">G140+K140</f>
        <v>5499.2448193099999</v>
      </c>
      <c r="D140" s="50">
        <f t="shared" ref="D140" si="221">H140+L140</f>
        <v>4036.4341494599998</v>
      </c>
      <c r="E140" s="50">
        <f t="shared" ref="E140" si="222">I140+M140</f>
        <v>2909.4027733200001</v>
      </c>
      <c r="F140" s="50">
        <v>11539.04369316</v>
      </c>
      <c r="G140" s="50">
        <v>5475.5327711600003</v>
      </c>
      <c r="H140" s="50">
        <v>3888.6305680999999</v>
      </c>
      <c r="I140" s="50">
        <v>2174.8803539</v>
      </c>
      <c r="J140" s="50">
        <v>906.03804892999995</v>
      </c>
      <c r="K140" s="50">
        <v>23.712048150000001</v>
      </c>
      <c r="L140" s="50">
        <v>147.80358136000001</v>
      </c>
      <c r="M140" s="50">
        <v>734.52241942000001</v>
      </c>
      <c r="N140" s="50"/>
      <c r="O140" s="50"/>
      <c r="P140" s="50"/>
      <c r="Q140" s="50"/>
    </row>
    <row r="141" spans="1:17">
      <c r="A141" s="16">
        <v>44501</v>
      </c>
      <c r="B141" s="50">
        <v>12748.100901940001</v>
      </c>
      <c r="C141" s="50">
        <f t="shared" ref="C141" si="223">G141+K141</f>
        <v>5725.3959709999999</v>
      </c>
      <c r="D141" s="50">
        <f t="shared" ref="D141" si="224">H141+L141</f>
        <v>4135.65185045</v>
      </c>
      <c r="E141" s="50">
        <f t="shared" ref="E141" si="225">I141+M141</f>
        <v>2887.05308049</v>
      </c>
      <c r="F141" s="50">
        <v>11821.61552433</v>
      </c>
      <c r="G141" s="50">
        <v>5706.5790671200002</v>
      </c>
      <c r="H141" s="50">
        <v>3981.3886437400001</v>
      </c>
      <c r="I141" s="50">
        <v>2133.6478134700001</v>
      </c>
      <c r="J141" s="50">
        <v>926.48537761</v>
      </c>
      <c r="K141" s="50">
        <v>18.816903880000002</v>
      </c>
      <c r="L141" s="50">
        <v>154.26320670999999</v>
      </c>
      <c r="M141" s="50">
        <v>753.40526702</v>
      </c>
      <c r="N141" s="50"/>
      <c r="O141" s="50"/>
      <c r="P141" s="50"/>
      <c r="Q141" s="50"/>
    </row>
    <row r="142" spans="1:17">
      <c r="A142" s="16">
        <v>44531</v>
      </c>
      <c r="B142" s="50">
        <v>12905.310806179999</v>
      </c>
      <c r="C142" s="50">
        <f t="shared" ref="C142" si="226">G142+K142</f>
        <v>5707.9281663100001</v>
      </c>
      <c r="D142" s="50">
        <f t="shared" ref="D142" si="227">H142+L142</f>
        <v>4255.7275355000002</v>
      </c>
      <c r="E142" s="50">
        <f t="shared" ref="E142" si="228">I142+M142</f>
        <v>2941.6551043699997</v>
      </c>
      <c r="F142" s="50">
        <v>12019.89758318</v>
      </c>
      <c r="G142" s="50">
        <v>5699.0495586500001</v>
      </c>
      <c r="H142" s="50">
        <v>4121.6746039899999</v>
      </c>
      <c r="I142" s="50">
        <v>2199.1734205399998</v>
      </c>
      <c r="J142" s="50">
        <v>885.41322300000002</v>
      </c>
      <c r="K142" s="50">
        <v>8.8786076600000001</v>
      </c>
      <c r="L142" s="50">
        <v>134.05293151000001</v>
      </c>
      <c r="M142" s="50">
        <v>742.48168382999995</v>
      </c>
      <c r="N142" s="50"/>
      <c r="O142" s="50"/>
      <c r="P142" s="50"/>
      <c r="Q142" s="50"/>
    </row>
    <row r="143" spans="1:17">
      <c r="A143" s="16">
        <v>44562</v>
      </c>
      <c r="B143" s="50">
        <v>13236.08484175</v>
      </c>
      <c r="C143" s="50">
        <f t="shared" ref="C143" si="229">G143+K143</f>
        <v>5893.3764045500002</v>
      </c>
      <c r="D143" s="50">
        <f t="shared" ref="D143" si="230">H143+L143</f>
        <v>4365.4746201800008</v>
      </c>
      <c r="E143" s="50">
        <f t="shared" ref="E143" si="231">I143+M143</f>
        <v>2977.2338170200001</v>
      </c>
      <c r="F143" s="50">
        <v>12354.26997526</v>
      </c>
      <c r="G143" s="50">
        <v>5883.9773005699999</v>
      </c>
      <c r="H143" s="50">
        <v>4236.2548027800003</v>
      </c>
      <c r="I143" s="50">
        <v>2234.0378719099999</v>
      </c>
      <c r="J143" s="50">
        <v>881.81486648999999</v>
      </c>
      <c r="K143" s="50">
        <v>9.3991039799999996</v>
      </c>
      <c r="L143" s="50">
        <v>129.21981740000001</v>
      </c>
      <c r="M143" s="50">
        <v>743.19594511000003</v>
      </c>
      <c r="N143" s="50"/>
      <c r="O143" s="50"/>
      <c r="P143" s="50"/>
      <c r="Q143" s="50"/>
    </row>
    <row r="144" spans="1:17">
      <c r="A144" s="16">
        <v>44593</v>
      </c>
      <c r="B144" s="50">
        <v>13702.367791999999</v>
      </c>
      <c r="C144" s="50">
        <f t="shared" ref="C144" si="232">G144+K144</f>
        <v>6209.9650315700001</v>
      </c>
      <c r="D144" s="50">
        <f t="shared" ref="D144" si="233">H144+L144</f>
        <v>4471.0081282800002</v>
      </c>
      <c r="E144" s="50">
        <f t="shared" ref="E144" si="234">I144+M144</f>
        <v>3021.3946321499998</v>
      </c>
      <c r="F144" s="50">
        <v>12820.900990190001</v>
      </c>
      <c r="G144" s="50">
        <v>6200.4154191500002</v>
      </c>
      <c r="H144" s="50">
        <v>4339.6386334400004</v>
      </c>
      <c r="I144" s="50">
        <v>2280.8469375999998</v>
      </c>
      <c r="J144" s="50">
        <v>881.46680180999999</v>
      </c>
      <c r="K144" s="50">
        <v>9.5496124200000008</v>
      </c>
      <c r="L144" s="50">
        <v>131.36949483999999</v>
      </c>
      <c r="M144" s="50">
        <v>740.54769454999996</v>
      </c>
      <c r="N144" s="50"/>
      <c r="O144" s="50"/>
      <c r="P144" s="50"/>
      <c r="Q144" s="50"/>
    </row>
    <row r="145" spans="1:17">
      <c r="A145" s="16">
        <v>44621</v>
      </c>
      <c r="B145" s="50">
        <v>13763.67061245</v>
      </c>
      <c r="C145" s="50">
        <f t="shared" ref="C145" si="235">G145+K145</f>
        <v>6260.5857273499996</v>
      </c>
      <c r="D145" s="50">
        <f t="shared" ref="D145" si="236">H145+L145</f>
        <v>4468.6040615900001</v>
      </c>
      <c r="E145" s="50">
        <f t="shared" ref="E145" si="237">I145+M145</f>
        <v>3034.4808235099999</v>
      </c>
      <c r="F145" s="50">
        <v>12882.26229305</v>
      </c>
      <c r="G145" s="50">
        <v>6251.0313521999997</v>
      </c>
      <c r="H145" s="50">
        <v>4337.1894855800001</v>
      </c>
      <c r="I145" s="50">
        <v>2294.0414552699999</v>
      </c>
      <c r="J145" s="50">
        <v>881.40831939999998</v>
      </c>
      <c r="K145" s="50">
        <v>9.5543751500000003</v>
      </c>
      <c r="L145" s="50">
        <v>131.41457600999999</v>
      </c>
      <c r="M145" s="50">
        <v>740.43936824000002</v>
      </c>
      <c r="N145" s="50"/>
      <c r="O145" s="50"/>
      <c r="P145" s="50"/>
      <c r="Q145" s="50"/>
    </row>
  </sheetData>
  <mergeCells count="7">
    <mergeCell ref="F7:I7"/>
    <mergeCell ref="J7:M7"/>
    <mergeCell ref="A3:M3"/>
    <mergeCell ref="A6:A8"/>
    <mergeCell ref="B6:B8"/>
    <mergeCell ref="C6:E7"/>
    <mergeCell ref="F6:M6"/>
  </mergeCells>
  <hyperlinks>
    <hyperlink ref="A1" location="Зміст!A1" display="Зміст"/>
    <hyperlink ref="A3" location="'на звітну дату'!A1" display="'зміст'!A1"/>
  </hyperlinks>
  <printOptions horizontalCentere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theme="3" tint="0.39997558519241921"/>
    <outlinePr summaryBelow="0" summaryRight="0"/>
    <pageSetUpPr fitToPage="1"/>
  </sheetPr>
  <dimension ref="A1:ZZ145"/>
  <sheetViews>
    <sheetView showGridLines="0" zoomScaleNormal="100" zoomScaleSheetLayoutView="100" workbookViewId="0">
      <selection activeCell="A2" sqref="A2"/>
    </sheetView>
  </sheetViews>
  <sheetFormatPr defaultColWidth="12.6640625" defaultRowHeight="13.8" outlineLevelRow="1"/>
  <cols>
    <col min="1" max="5" width="12.6640625" style="27"/>
    <col min="6" max="6" width="13" style="27" customWidth="1"/>
    <col min="7" max="7" width="14.6640625" style="27" customWidth="1"/>
    <col min="8" max="8" width="12.6640625" style="27"/>
    <col min="9" max="9" width="15.88671875" style="27" customWidth="1"/>
    <col min="10" max="14" width="12.6640625" style="27"/>
    <col min="15" max="15" width="13.6640625" style="27" customWidth="1"/>
    <col min="16" max="16384" width="12.6640625" style="27"/>
  </cols>
  <sheetData>
    <row r="1" spans="1:702" ht="14.4">
      <c r="A1" s="11" t="s">
        <v>132</v>
      </c>
    </row>
    <row r="2" spans="1:702" ht="5.25" customHeight="1"/>
    <row r="3" spans="1:702">
      <c r="A3" s="116" t="s">
        <v>52</v>
      </c>
    </row>
    <row r="4" spans="1:702" ht="12.75" customHeight="1">
      <c r="A4" s="219" t="s">
        <v>131</v>
      </c>
      <c r="B4" s="220"/>
      <c r="C4" s="28"/>
    </row>
    <row r="5" spans="1:702" ht="12.75" customHeight="1">
      <c r="A5" s="29" t="s">
        <v>238</v>
      </c>
    </row>
    <row r="6" spans="1:702" ht="12.75" customHeight="1">
      <c r="A6" s="221" t="s">
        <v>0</v>
      </c>
      <c r="B6" s="223" t="s">
        <v>1</v>
      </c>
      <c r="C6" s="218" t="s">
        <v>51</v>
      </c>
      <c r="D6" s="218"/>
      <c r="E6" s="218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</row>
    <row r="7" spans="1:702" s="30" customFormat="1" ht="12.75" customHeight="1">
      <c r="A7" s="221"/>
      <c r="B7" s="223"/>
      <c r="C7" s="216" t="s">
        <v>159</v>
      </c>
      <c r="D7" s="216" t="s">
        <v>160</v>
      </c>
      <c r="E7" s="216" t="s">
        <v>48</v>
      </c>
      <c r="F7" s="216" t="s">
        <v>47</v>
      </c>
      <c r="G7" s="216" t="s">
        <v>46</v>
      </c>
      <c r="H7" s="216" t="s">
        <v>45</v>
      </c>
      <c r="I7" s="216" t="s">
        <v>44</v>
      </c>
      <c r="J7" s="216" t="s">
        <v>43</v>
      </c>
      <c r="K7" s="216" t="s">
        <v>42</v>
      </c>
      <c r="L7" s="216" t="s">
        <v>65</v>
      </c>
      <c r="M7" s="216" t="s">
        <v>273</v>
      </c>
      <c r="N7" s="216" t="s">
        <v>40</v>
      </c>
      <c r="O7" s="216" t="s">
        <v>39</v>
      </c>
      <c r="P7" s="216" t="s">
        <v>53</v>
      </c>
      <c r="Q7" s="216" t="s">
        <v>38</v>
      </c>
      <c r="R7" s="216" t="s">
        <v>37</v>
      </c>
      <c r="S7" s="216" t="s">
        <v>36</v>
      </c>
      <c r="T7" s="216" t="s">
        <v>35</v>
      </c>
    </row>
    <row r="8" spans="1:702" s="30" customFormat="1" ht="12.75" customHeight="1">
      <c r="A8" s="222"/>
      <c r="B8" s="224"/>
      <c r="C8" s="217"/>
      <c r="D8" s="217"/>
      <c r="E8" s="217"/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</row>
    <row r="9" spans="1:702" s="30" customFormat="1" ht="65.25" customHeight="1">
      <c r="A9" s="222"/>
      <c r="B9" s="224"/>
      <c r="C9" s="217"/>
      <c r="D9" s="217"/>
      <c r="E9" s="217"/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</row>
    <row r="10" spans="1:702" s="30" customFormat="1" collapsed="1">
      <c r="A10" s="36">
        <v>1</v>
      </c>
      <c r="B10" s="175">
        <v>2</v>
      </c>
      <c r="C10" s="36">
        <v>3</v>
      </c>
      <c r="D10" s="175">
        <v>4</v>
      </c>
      <c r="E10" s="36">
        <v>5</v>
      </c>
      <c r="F10" s="175">
        <v>6</v>
      </c>
      <c r="G10" s="36">
        <v>7</v>
      </c>
      <c r="H10" s="175">
        <v>8</v>
      </c>
      <c r="I10" s="36">
        <v>9</v>
      </c>
      <c r="J10" s="175">
        <v>10</v>
      </c>
      <c r="K10" s="36">
        <v>11</v>
      </c>
      <c r="L10" s="175">
        <v>12</v>
      </c>
      <c r="M10" s="36">
        <v>13</v>
      </c>
      <c r="N10" s="175">
        <v>14</v>
      </c>
      <c r="O10" s="36">
        <v>15</v>
      </c>
      <c r="P10" s="175">
        <v>16</v>
      </c>
      <c r="Q10" s="36">
        <v>17</v>
      </c>
      <c r="R10" s="175">
        <v>18</v>
      </c>
      <c r="S10" s="36">
        <v>19</v>
      </c>
      <c r="T10" s="175">
        <v>20</v>
      </c>
    </row>
    <row r="11" spans="1:702" hidden="1" outlineLevel="1">
      <c r="A11" s="16">
        <v>40544</v>
      </c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  <c r="AE11" s="134"/>
      <c r="AF11" s="134"/>
      <c r="AG11" s="134"/>
      <c r="AH11" s="134"/>
      <c r="AI11" s="134"/>
      <c r="AJ11" s="134"/>
      <c r="AK11" s="134"/>
      <c r="AL11" s="134"/>
      <c r="AM11" s="134"/>
      <c r="AN11" s="134"/>
      <c r="AO11" s="134"/>
      <c r="AP11" s="134"/>
      <c r="AQ11" s="134"/>
      <c r="AR11" s="134"/>
      <c r="AS11" s="134"/>
      <c r="AT11" s="134"/>
      <c r="AU11" s="134"/>
      <c r="AV11" s="134"/>
      <c r="AW11" s="134"/>
      <c r="AX11" s="134"/>
      <c r="AY11" s="134"/>
      <c r="AZ11" s="134"/>
      <c r="BA11" s="134"/>
      <c r="BB11" s="134"/>
      <c r="BC11" s="134"/>
      <c r="BD11" s="134"/>
      <c r="BE11" s="134"/>
      <c r="BF11" s="134"/>
      <c r="BG11" s="134"/>
      <c r="BH11" s="134"/>
      <c r="BI11" s="134"/>
      <c r="BJ11" s="134"/>
      <c r="BK11" s="134"/>
      <c r="BL11" s="134"/>
      <c r="BM11" s="134"/>
      <c r="BN11" s="134"/>
      <c r="BO11" s="134"/>
      <c r="BP11" s="134"/>
      <c r="BQ11" s="134"/>
      <c r="BR11" s="134"/>
      <c r="BS11" s="134"/>
      <c r="BT11" s="134"/>
      <c r="BU11" s="134"/>
      <c r="BV11" s="134"/>
      <c r="BW11" s="134"/>
      <c r="BX11" s="134"/>
      <c r="BY11" s="134"/>
      <c r="BZ11" s="134"/>
      <c r="CA11" s="134"/>
      <c r="CB11" s="134"/>
      <c r="CC11" s="134"/>
      <c r="CD11" s="134"/>
      <c r="CE11" s="134"/>
      <c r="CF11" s="134"/>
      <c r="CG11" s="134"/>
      <c r="CH11" s="134"/>
      <c r="CI11" s="134"/>
      <c r="CJ11" s="134"/>
      <c r="CK11" s="134"/>
      <c r="CL11" s="134"/>
      <c r="CM11" s="134"/>
      <c r="CN11" s="134"/>
      <c r="CO11" s="134"/>
      <c r="CP11" s="134"/>
      <c r="CQ11" s="134"/>
      <c r="CR11" s="134"/>
      <c r="CS11" s="134"/>
      <c r="CT11" s="134"/>
      <c r="CU11" s="134"/>
      <c r="CV11" s="134"/>
      <c r="CW11" s="134"/>
      <c r="CX11" s="134"/>
      <c r="CY11" s="134"/>
      <c r="CZ11" s="134"/>
      <c r="DA11" s="134"/>
      <c r="DB11" s="134"/>
      <c r="DC11" s="134"/>
      <c r="DD11" s="134"/>
      <c r="DE11" s="134"/>
      <c r="DF11" s="134"/>
      <c r="DG11" s="134"/>
      <c r="DH11" s="134"/>
      <c r="DI11" s="134"/>
      <c r="DJ11" s="134"/>
      <c r="DK11" s="134"/>
      <c r="DL11" s="134"/>
      <c r="DM11" s="134"/>
      <c r="DN11" s="134"/>
      <c r="DO11" s="134"/>
      <c r="DP11" s="134"/>
      <c r="DQ11" s="134"/>
      <c r="DR11" s="134"/>
      <c r="DS11" s="134"/>
      <c r="DT11" s="134"/>
      <c r="DU11" s="134"/>
      <c r="DV11" s="134"/>
      <c r="DW11" s="134"/>
      <c r="DX11" s="134"/>
      <c r="DY11" s="134"/>
      <c r="DZ11" s="134"/>
      <c r="EA11" s="134"/>
      <c r="EB11" s="134"/>
      <c r="EC11" s="134"/>
      <c r="ED11" s="134"/>
      <c r="EE11" s="134"/>
      <c r="EF11" s="134"/>
      <c r="EG11" s="134"/>
      <c r="EH11" s="134"/>
      <c r="EI11" s="134"/>
      <c r="EJ11" s="134"/>
      <c r="EK11" s="134"/>
      <c r="EL11" s="134"/>
      <c r="EM11" s="134"/>
      <c r="EN11" s="134"/>
      <c r="EO11" s="134"/>
      <c r="EP11" s="134"/>
      <c r="EQ11" s="134"/>
      <c r="ER11" s="134"/>
      <c r="ES11" s="134"/>
      <c r="ET11" s="134"/>
      <c r="EU11" s="134"/>
      <c r="EV11" s="134"/>
      <c r="EW11" s="134"/>
      <c r="EX11" s="134"/>
      <c r="EY11" s="134"/>
      <c r="EZ11" s="134"/>
      <c r="FA11" s="134"/>
      <c r="FB11" s="134"/>
      <c r="FC11" s="134"/>
      <c r="FD11" s="134"/>
      <c r="FE11" s="134"/>
      <c r="FF11" s="134"/>
      <c r="FG11" s="134"/>
      <c r="FH11" s="134"/>
      <c r="FI11" s="134"/>
      <c r="FJ11" s="134"/>
      <c r="FK11" s="134"/>
      <c r="FL11" s="134"/>
      <c r="FM11" s="134"/>
      <c r="FN11" s="134"/>
      <c r="FO11" s="134"/>
      <c r="FP11" s="134"/>
      <c r="FQ11" s="134"/>
      <c r="FR11" s="134"/>
      <c r="FS11" s="134"/>
      <c r="FT11" s="134"/>
      <c r="FU11" s="134"/>
      <c r="FV11" s="134"/>
      <c r="FW11" s="134"/>
      <c r="FX11" s="134"/>
      <c r="FY11" s="134"/>
      <c r="FZ11" s="134"/>
      <c r="GA11" s="134"/>
      <c r="GB11" s="134"/>
      <c r="GC11" s="134"/>
      <c r="GD11" s="134"/>
      <c r="GE11" s="134"/>
      <c r="GF11" s="134"/>
      <c r="GG11" s="134"/>
      <c r="GH11" s="134"/>
      <c r="GI11" s="134"/>
      <c r="GJ11" s="134"/>
      <c r="GK11" s="134"/>
      <c r="GL11" s="134"/>
      <c r="GM11" s="134"/>
      <c r="GN11" s="134"/>
      <c r="GO11" s="134"/>
      <c r="GP11" s="134"/>
      <c r="GQ11" s="134"/>
      <c r="GR11" s="134"/>
      <c r="GS11" s="134"/>
      <c r="GT11" s="134"/>
      <c r="GU11" s="134"/>
      <c r="GV11" s="134"/>
      <c r="GW11" s="134"/>
      <c r="GX11" s="134"/>
      <c r="GY11" s="134"/>
      <c r="GZ11" s="134"/>
      <c r="HA11" s="134"/>
      <c r="HB11" s="134"/>
      <c r="HC11" s="134"/>
      <c r="HD11" s="134"/>
      <c r="HE11" s="134"/>
      <c r="HF11" s="134"/>
      <c r="HG11" s="134"/>
      <c r="HH11" s="134"/>
      <c r="HI11" s="134"/>
      <c r="HJ11" s="134"/>
      <c r="HK11" s="134"/>
      <c r="HL11" s="134"/>
      <c r="HM11" s="134"/>
      <c r="HN11" s="134"/>
      <c r="HO11" s="134"/>
      <c r="HP11" s="134"/>
      <c r="HQ11" s="134"/>
      <c r="HR11" s="134"/>
      <c r="HS11" s="134"/>
      <c r="HT11" s="134"/>
      <c r="HU11" s="134"/>
      <c r="HV11" s="134"/>
      <c r="HW11" s="134"/>
      <c r="HX11" s="134"/>
      <c r="HY11" s="134"/>
      <c r="HZ11" s="134"/>
      <c r="IA11" s="134"/>
      <c r="IB11" s="134"/>
      <c r="IC11" s="134"/>
      <c r="ID11" s="134"/>
      <c r="IE11" s="134"/>
      <c r="IF11" s="134"/>
      <c r="IG11" s="134"/>
      <c r="IH11" s="134"/>
      <c r="II11" s="134"/>
      <c r="IJ11" s="134"/>
      <c r="IK11" s="134"/>
      <c r="IL11" s="134"/>
      <c r="IM11" s="134"/>
      <c r="IN11" s="134"/>
      <c r="IO11" s="134"/>
      <c r="IP11" s="134"/>
      <c r="IQ11" s="134"/>
      <c r="IR11" s="134"/>
      <c r="IS11" s="134"/>
      <c r="IT11" s="134"/>
      <c r="IU11" s="134"/>
      <c r="IV11" s="134"/>
      <c r="IW11" s="134"/>
      <c r="IX11" s="134"/>
      <c r="IY11" s="134"/>
      <c r="IZ11" s="134"/>
      <c r="JA11" s="134"/>
      <c r="JB11" s="134"/>
      <c r="JC11" s="134"/>
      <c r="JD11" s="134"/>
      <c r="JE11" s="134"/>
      <c r="JF11" s="134"/>
      <c r="JG11" s="134"/>
      <c r="JH11" s="134"/>
      <c r="JI11" s="134"/>
      <c r="JJ11" s="134"/>
      <c r="JK11" s="134"/>
      <c r="JL11" s="134"/>
      <c r="JM11" s="134"/>
      <c r="JN11" s="134"/>
      <c r="JO11" s="134"/>
      <c r="JP11" s="134"/>
      <c r="JQ11" s="134"/>
      <c r="JR11" s="134"/>
      <c r="JS11" s="134"/>
      <c r="JT11" s="134"/>
      <c r="JU11" s="134"/>
      <c r="JV11" s="134"/>
      <c r="JW11" s="134"/>
      <c r="JX11" s="134"/>
      <c r="JY11" s="134"/>
      <c r="JZ11" s="134"/>
      <c r="KA11" s="134"/>
      <c r="KB11" s="134"/>
      <c r="KC11" s="134"/>
      <c r="KD11" s="134"/>
      <c r="KE11" s="134"/>
      <c r="KF11" s="134"/>
      <c r="KG11" s="134"/>
      <c r="KH11" s="134"/>
      <c r="KI11" s="134"/>
      <c r="KJ11" s="134"/>
      <c r="KK11" s="134"/>
      <c r="KL11" s="134"/>
      <c r="KM11" s="134"/>
      <c r="KN11" s="134"/>
      <c r="KO11" s="134"/>
      <c r="KP11" s="134"/>
      <c r="KQ11" s="134"/>
      <c r="KR11" s="134"/>
      <c r="KS11" s="134"/>
      <c r="KT11" s="134"/>
      <c r="KU11" s="134"/>
      <c r="KV11" s="134"/>
      <c r="KW11" s="134"/>
      <c r="KX11" s="134"/>
      <c r="KY11" s="134"/>
      <c r="KZ11" s="134"/>
      <c r="LA11" s="134"/>
      <c r="LB11" s="134"/>
      <c r="LC11" s="134"/>
      <c r="LD11" s="134"/>
      <c r="LE11" s="134"/>
      <c r="LF11" s="134"/>
      <c r="LG11" s="134"/>
      <c r="LH11" s="134"/>
      <c r="LI11" s="134"/>
      <c r="LJ11" s="134"/>
      <c r="LK11" s="134"/>
      <c r="LL11" s="134"/>
      <c r="LM11" s="134"/>
      <c r="LN11" s="134"/>
      <c r="LO11" s="134"/>
      <c r="LP11" s="134"/>
      <c r="LQ11" s="134"/>
      <c r="LR11" s="134"/>
      <c r="LS11" s="134"/>
      <c r="LT11" s="134"/>
      <c r="LU11" s="134"/>
      <c r="LV11" s="134"/>
      <c r="LW11" s="134"/>
      <c r="LX11" s="134"/>
      <c r="LY11" s="134"/>
      <c r="LZ11" s="134"/>
      <c r="MA11" s="134"/>
      <c r="MB11" s="134"/>
      <c r="MC11" s="134"/>
      <c r="MD11" s="134"/>
      <c r="ME11" s="134"/>
      <c r="MF11" s="134"/>
      <c r="MG11" s="134"/>
      <c r="MH11" s="134"/>
      <c r="MI11" s="134"/>
      <c r="MJ11" s="134"/>
      <c r="MK11" s="134"/>
      <c r="ML11" s="134"/>
      <c r="MM11" s="134"/>
      <c r="MN11" s="134"/>
      <c r="MO11" s="134"/>
      <c r="MP11" s="134"/>
      <c r="MQ11" s="134"/>
      <c r="MR11" s="134"/>
      <c r="MS11" s="134"/>
      <c r="MT11" s="134"/>
      <c r="MU11" s="134"/>
      <c r="MV11" s="134"/>
      <c r="MW11" s="134"/>
      <c r="MX11" s="134"/>
      <c r="MY11" s="134"/>
      <c r="MZ11" s="134"/>
      <c r="NA11" s="134"/>
      <c r="NB11" s="134"/>
      <c r="NC11" s="134"/>
      <c r="ND11" s="134"/>
      <c r="NE11" s="134"/>
      <c r="NF11" s="134"/>
      <c r="NG11" s="134"/>
      <c r="NH11" s="134"/>
      <c r="NI11" s="134"/>
      <c r="NJ11" s="134"/>
      <c r="NK11" s="134"/>
      <c r="NL11" s="134"/>
      <c r="NM11" s="134"/>
      <c r="NN11" s="134"/>
      <c r="NO11" s="134"/>
      <c r="NP11" s="134"/>
      <c r="NQ11" s="134"/>
      <c r="NR11" s="134"/>
      <c r="NS11" s="134"/>
      <c r="NT11" s="134"/>
      <c r="NU11" s="134"/>
      <c r="NV11" s="134"/>
      <c r="NW11" s="134"/>
      <c r="NX11" s="134"/>
      <c r="NY11" s="134"/>
      <c r="NZ11" s="134"/>
      <c r="OA11" s="134"/>
      <c r="OB11" s="134"/>
      <c r="OC11" s="134"/>
      <c r="OD11" s="134"/>
      <c r="OE11" s="134"/>
      <c r="OF11" s="134"/>
      <c r="OG11" s="134"/>
      <c r="OH11" s="134"/>
      <c r="OI11" s="134"/>
      <c r="OJ11" s="134"/>
      <c r="OK11" s="134"/>
      <c r="OL11" s="134"/>
      <c r="OM11" s="134"/>
      <c r="ON11" s="134"/>
      <c r="OO11" s="134"/>
      <c r="OP11" s="134"/>
      <c r="OQ11" s="134"/>
      <c r="OR11" s="134"/>
      <c r="OS11" s="134"/>
      <c r="OT11" s="134"/>
      <c r="OU11" s="134"/>
      <c r="OV11" s="134"/>
      <c r="OW11" s="134"/>
      <c r="OX11" s="134"/>
      <c r="OY11" s="134"/>
      <c r="OZ11" s="134"/>
      <c r="PA11" s="134"/>
      <c r="PB11" s="134"/>
      <c r="PC11" s="134"/>
      <c r="PD11" s="134"/>
      <c r="PE11" s="134"/>
      <c r="PF11" s="134"/>
      <c r="PG11" s="134"/>
      <c r="PH11" s="134"/>
      <c r="PI11" s="134"/>
      <c r="PJ11" s="134"/>
      <c r="PK11" s="134"/>
      <c r="PL11" s="134"/>
      <c r="PM11" s="134"/>
      <c r="PN11" s="134"/>
      <c r="PO11" s="134"/>
      <c r="PP11" s="134"/>
      <c r="PQ11" s="134"/>
      <c r="PR11" s="134"/>
      <c r="PS11" s="134"/>
      <c r="PT11" s="134"/>
      <c r="PU11" s="134"/>
      <c r="PV11" s="134"/>
      <c r="PW11" s="134"/>
      <c r="PX11" s="134"/>
      <c r="PY11" s="134"/>
      <c r="PZ11" s="134"/>
      <c r="QA11" s="134"/>
      <c r="QB11" s="134"/>
      <c r="QC11" s="134"/>
      <c r="QD11" s="134"/>
      <c r="QE11" s="134"/>
      <c r="QF11" s="134"/>
      <c r="QG11" s="134"/>
      <c r="QH11" s="134"/>
      <c r="QI11" s="134"/>
      <c r="QJ11" s="134"/>
      <c r="QK11" s="134"/>
      <c r="QL11" s="134"/>
      <c r="QM11" s="134"/>
      <c r="QN11" s="134"/>
      <c r="QO11" s="134"/>
      <c r="QP11" s="134"/>
      <c r="QQ11" s="134"/>
      <c r="QR11" s="134"/>
      <c r="QS11" s="134"/>
      <c r="QT11" s="134"/>
      <c r="QU11" s="134"/>
      <c r="QV11" s="134"/>
      <c r="QW11" s="134"/>
      <c r="QX11" s="134"/>
      <c r="QY11" s="134"/>
      <c r="QZ11" s="134"/>
      <c r="RA11" s="134"/>
      <c r="RB11" s="134"/>
      <c r="RC11" s="134"/>
      <c r="RD11" s="134"/>
      <c r="RE11" s="134"/>
      <c r="RF11" s="134"/>
      <c r="RG11" s="134"/>
      <c r="RH11" s="134"/>
      <c r="RI11" s="134"/>
      <c r="RJ11" s="134"/>
      <c r="RK11" s="134"/>
      <c r="RL11" s="134"/>
      <c r="RM11" s="134"/>
      <c r="RN11" s="134"/>
      <c r="RO11" s="134"/>
      <c r="RP11" s="134"/>
      <c r="RQ11" s="134"/>
      <c r="RR11" s="134"/>
      <c r="RS11" s="134"/>
      <c r="RT11" s="134"/>
      <c r="RU11" s="134"/>
      <c r="RV11" s="134"/>
      <c r="RW11" s="134"/>
      <c r="RX11" s="134"/>
      <c r="RY11" s="134"/>
      <c r="RZ11" s="134"/>
      <c r="SA11" s="134"/>
      <c r="SB11" s="134"/>
      <c r="SC11" s="134"/>
      <c r="SD11" s="134"/>
      <c r="SE11" s="134"/>
      <c r="SF11" s="134"/>
      <c r="SG11" s="134"/>
      <c r="SH11" s="134"/>
      <c r="SI11" s="134"/>
      <c r="SJ11" s="134"/>
      <c r="SK11" s="134"/>
      <c r="SL11" s="134"/>
      <c r="SM11" s="134"/>
      <c r="SN11" s="134"/>
      <c r="SO11" s="134"/>
      <c r="SP11" s="134"/>
      <c r="SQ11" s="134"/>
      <c r="SR11" s="134"/>
      <c r="SS11" s="134"/>
      <c r="ST11" s="134"/>
      <c r="SU11" s="134"/>
      <c r="SV11" s="134"/>
      <c r="SW11" s="134"/>
      <c r="SX11" s="134"/>
      <c r="SY11" s="134"/>
      <c r="SZ11" s="134"/>
      <c r="TA11" s="134"/>
      <c r="TB11" s="134"/>
      <c r="TC11" s="134"/>
      <c r="TD11" s="134"/>
      <c r="TE11" s="134"/>
      <c r="TF11" s="134"/>
      <c r="TG11" s="134"/>
      <c r="TH11" s="134"/>
      <c r="TI11" s="134"/>
      <c r="TJ11" s="134"/>
      <c r="TK11" s="134"/>
      <c r="TL11" s="134"/>
      <c r="TM11" s="134"/>
      <c r="TN11" s="134"/>
      <c r="TO11" s="134"/>
      <c r="TP11" s="134"/>
      <c r="TQ11" s="134"/>
      <c r="TR11" s="134"/>
      <c r="TS11" s="134"/>
      <c r="TT11" s="134"/>
      <c r="TU11" s="134"/>
      <c r="TV11" s="134"/>
      <c r="TW11" s="134"/>
      <c r="TX11" s="134"/>
      <c r="TY11" s="134"/>
      <c r="TZ11" s="134"/>
      <c r="UA11" s="134"/>
      <c r="UB11" s="134"/>
      <c r="UC11" s="134"/>
      <c r="UD11" s="134"/>
      <c r="UE11" s="134"/>
      <c r="UF11" s="134"/>
      <c r="UG11" s="134"/>
      <c r="UH11" s="134"/>
      <c r="UI11" s="134"/>
      <c r="UJ11" s="134"/>
      <c r="UK11" s="134"/>
      <c r="UL11" s="134"/>
      <c r="UM11" s="134"/>
      <c r="UN11" s="134"/>
      <c r="UO11" s="134"/>
      <c r="UP11" s="134"/>
      <c r="UQ11" s="134"/>
      <c r="UR11" s="134"/>
      <c r="US11" s="134"/>
      <c r="UT11" s="134"/>
      <c r="UU11" s="134"/>
      <c r="UV11" s="134"/>
      <c r="UW11" s="134"/>
      <c r="UX11" s="134"/>
      <c r="UY11" s="134"/>
      <c r="UZ11" s="134"/>
      <c r="VA11" s="134"/>
      <c r="VB11" s="134"/>
      <c r="VC11" s="134"/>
      <c r="VD11" s="134"/>
      <c r="VE11" s="134"/>
      <c r="VF11" s="134"/>
      <c r="VG11" s="134"/>
      <c r="VH11" s="134"/>
      <c r="VI11" s="134"/>
      <c r="VJ11" s="134"/>
      <c r="VK11" s="134"/>
      <c r="VL11" s="134"/>
      <c r="VM11" s="134"/>
      <c r="VN11" s="134"/>
      <c r="VO11" s="134"/>
      <c r="VP11" s="134"/>
      <c r="VQ11" s="134"/>
      <c r="VR11" s="134"/>
      <c r="VS11" s="134"/>
      <c r="VT11" s="134"/>
      <c r="VU11" s="134"/>
      <c r="VV11" s="134"/>
      <c r="VW11" s="134"/>
      <c r="VX11" s="134"/>
      <c r="VY11" s="134"/>
      <c r="VZ11" s="134"/>
      <c r="WA11" s="134"/>
      <c r="WB11" s="134"/>
      <c r="WC11" s="134"/>
      <c r="WD11" s="134"/>
      <c r="WE11" s="134"/>
      <c r="WF11" s="134"/>
      <c r="WG11" s="134"/>
      <c r="WH11" s="134"/>
      <c r="WI11" s="134"/>
      <c r="WJ11" s="134"/>
      <c r="WK11" s="134"/>
      <c r="WL11" s="134"/>
      <c r="WM11" s="134"/>
      <c r="WN11" s="134"/>
      <c r="WO11" s="134"/>
      <c r="WP11" s="134"/>
      <c r="WQ11" s="134"/>
      <c r="WR11" s="134"/>
      <c r="WS11" s="134"/>
      <c r="WT11" s="134"/>
      <c r="WU11" s="134"/>
      <c r="WV11" s="134"/>
      <c r="WW11" s="134"/>
      <c r="WX11" s="134"/>
      <c r="WY11" s="134"/>
      <c r="WZ11" s="134"/>
      <c r="XA11" s="134"/>
      <c r="XB11" s="134"/>
      <c r="XC11" s="134"/>
      <c r="XD11" s="134"/>
      <c r="XE11" s="134"/>
      <c r="XF11" s="134"/>
      <c r="XG11" s="134"/>
      <c r="XH11" s="134"/>
      <c r="XI11" s="134"/>
      <c r="XJ11" s="134"/>
      <c r="XK11" s="134"/>
      <c r="XL11" s="134"/>
      <c r="XM11" s="134"/>
      <c r="XN11" s="134"/>
      <c r="XO11" s="134"/>
      <c r="XP11" s="134"/>
      <c r="XQ11" s="134"/>
      <c r="XR11" s="134"/>
      <c r="XS11" s="134"/>
      <c r="XT11" s="134"/>
      <c r="XU11" s="134"/>
      <c r="XV11" s="134"/>
      <c r="XW11" s="134"/>
      <c r="XX11" s="134"/>
      <c r="XY11" s="134"/>
      <c r="XZ11" s="134"/>
      <c r="YA11" s="134"/>
      <c r="YB11" s="134"/>
      <c r="YC11" s="134"/>
      <c r="YD11" s="134"/>
      <c r="YE11" s="134"/>
      <c r="YF11" s="134"/>
      <c r="YG11" s="134"/>
      <c r="YH11" s="134"/>
      <c r="YI11" s="134"/>
      <c r="YJ11" s="134"/>
      <c r="YK11" s="134"/>
      <c r="YL11" s="134"/>
      <c r="YM11" s="134"/>
      <c r="YN11" s="134"/>
      <c r="YO11" s="134"/>
      <c r="YP11" s="134"/>
      <c r="YQ11" s="134"/>
      <c r="YR11" s="134"/>
      <c r="YS11" s="134"/>
      <c r="YT11" s="134"/>
      <c r="YU11" s="134"/>
      <c r="YV11" s="134"/>
      <c r="YW11" s="134"/>
      <c r="YX11" s="134"/>
      <c r="YY11" s="134"/>
      <c r="YZ11" s="134"/>
      <c r="ZA11" s="134"/>
      <c r="ZB11" s="134"/>
      <c r="ZC11" s="134"/>
      <c r="ZD11" s="134"/>
      <c r="ZE11" s="134"/>
      <c r="ZF11" s="134"/>
      <c r="ZG11" s="134"/>
      <c r="ZH11" s="134"/>
      <c r="ZI11" s="134"/>
      <c r="ZJ11" s="134"/>
      <c r="ZK11" s="134"/>
      <c r="ZL11" s="134"/>
      <c r="ZM11" s="134"/>
      <c r="ZN11" s="134"/>
      <c r="ZO11" s="134"/>
      <c r="ZP11" s="134"/>
      <c r="ZQ11" s="134"/>
      <c r="ZR11" s="134"/>
      <c r="ZS11" s="134"/>
      <c r="ZT11" s="134"/>
      <c r="ZU11" s="134"/>
      <c r="ZV11" s="134"/>
      <c r="ZW11" s="134"/>
      <c r="ZX11" s="134"/>
      <c r="ZY11" s="134"/>
      <c r="ZZ11" s="134"/>
    </row>
    <row r="12" spans="1:702" hidden="1" outlineLevel="1">
      <c r="A12" s="16">
        <v>40575</v>
      </c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  <c r="FJ12" s="134"/>
      <c r="FK12" s="134"/>
      <c r="FL12" s="134"/>
      <c r="FM12" s="134"/>
      <c r="FN12" s="134"/>
      <c r="FO12" s="134"/>
      <c r="FP12" s="134"/>
      <c r="FQ12" s="134"/>
      <c r="FR12" s="134"/>
      <c r="FS12" s="134"/>
      <c r="FT12" s="134"/>
      <c r="FU12" s="134"/>
      <c r="FV12" s="134"/>
      <c r="FW12" s="134"/>
      <c r="FX12" s="134"/>
      <c r="FY12" s="134"/>
      <c r="FZ12" s="134"/>
      <c r="GA12" s="134"/>
      <c r="GB12" s="134"/>
      <c r="GC12" s="134"/>
      <c r="GD12" s="134"/>
      <c r="GE12" s="134"/>
      <c r="GF12" s="134"/>
      <c r="GG12" s="134"/>
      <c r="GH12" s="134"/>
      <c r="GI12" s="134"/>
      <c r="GJ12" s="134"/>
      <c r="GK12" s="134"/>
      <c r="GL12" s="134"/>
      <c r="GM12" s="134"/>
      <c r="GN12" s="134"/>
      <c r="GO12" s="134"/>
      <c r="GP12" s="134"/>
      <c r="GQ12" s="134"/>
      <c r="GR12" s="134"/>
      <c r="GS12" s="134"/>
      <c r="GT12" s="134"/>
      <c r="GU12" s="134"/>
      <c r="GV12" s="134"/>
      <c r="GW12" s="134"/>
      <c r="GX12" s="134"/>
      <c r="GY12" s="134"/>
      <c r="GZ12" s="134"/>
      <c r="HA12" s="134"/>
      <c r="HB12" s="134"/>
      <c r="HC12" s="134"/>
      <c r="HD12" s="134"/>
      <c r="HE12" s="134"/>
      <c r="HF12" s="134"/>
      <c r="HG12" s="134"/>
      <c r="HH12" s="134"/>
      <c r="HI12" s="134"/>
      <c r="HJ12" s="134"/>
      <c r="HK12" s="134"/>
      <c r="HL12" s="134"/>
      <c r="HM12" s="134"/>
      <c r="HN12" s="134"/>
      <c r="HO12" s="134"/>
      <c r="HP12" s="134"/>
      <c r="HQ12" s="134"/>
      <c r="HR12" s="134"/>
      <c r="HS12" s="134"/>
      <c r="HT12" s="134"/>
      <c r="HU12" s="134"/>
      <c r="HV12" s="134"/>
      <c r="HW12" s="134"/>
      <c r="HX12" s="134"/>
      <c r="HY12" s="134"/>
      <c r="HZ12" s="134"/>
      <c r="IA12" s="134"/>
      <c r="IB12" s="134"/>
      <c r="IC12" s="134"/>
      <c r="ID12" s="134"/>
      <c r="IE12" s="134"/>
      <c r="IF12" s="134"/>
      <c r="IG12" s="134"/>
      <c r="IH12" s="134"/>
      <c r="II12" s="134"/>
      <c r="IJ12" s="134"/>
      <c r="IK12" s="134"/>
      <c r="IL12" s="134"/>
      <c r="IM12" s="134"/>
      <c r="IN12" s="134"/>
      <c r="IO12" s="134"/>
      <c r="IP12" s="134"/>
      <c r="IQ12" s="134"/>
      <c r="IR12" s="134"/>
      <c r="IS12" s="134"/>
      <c r="IT12" s="134"/>
      <c r="IU12" s="134"/>
      <c r="IV12" s="134"/>
      <c r="IW12" s="134"/>
      <c r="IX12" s="134"/>
      <c r="IY12" s="134"/>
      <c r="IZ12" s="134"/>
      <c r="JA12" s="134"/>
      <c r="JB12" s="134"/>
      <c r="JC12" s="134"/>
      <c r="JD12" s="134"/>
      <c r="JE12" s="134"/>
      <c r="JF12" s="134"/>
      <c r="JG12" s="134"/>
      <c r="JH12" s="134"/>
      <c r="JI12" s="134"/>
      <c r="JJ12" s="134"/>
      <c r="JK12" s="134"/>
      <c r="JL12" s="134"/>
      <c r="JM12" s="134"/>
      <c r="JN12" s="134"/>
      <c r="JO12" s="134"/>
      <c r="JP12" s="134"/>
      <c r="JQ12" s="134"/>
      <c r="JR12" s="134"/>
      <c r="JS12" s="134"/>
      <c r="JT12" s="134"/>
      <c r="JU12" s="134"/>
      <c r="JV12" s="134"/>
      <c r="JW12" s="134"/>
      <c r="JX12" s="134"/>
      <c r="JY12" s="134"/>
      <c r="JZ12" s="134"/>
      <c r="KA12" s="134"/>
      <c r="KB12" s="134"/>
      <c r="KC12" s="134"/>
      <c r="KD12" s="134"/>
      <c r="KE12" s="134"/>
      <c r="KF12" s="134"/>
      <c r="KG12" s="134"/>
      <c r="KH12" s="134"/>
      <c r="KI12" s="134"/>
      <c r="KJ12" s="134"/>
      <c r="KK12" s="134"/>
      <c r="KL12" s="134"/>
      <c r="KM12" s="134"/>
      <c r="KN12" s="134"/>
      <c r="KO12" s="134"/>
      <c r="KP12" s="134"/>
      <c r="KQ12" s="134"/>
      <c r="KR12" s="134"/>
      <c r="KS12" s="134"/>
      <c r="KT12" s="134"/>
      <c r="KU12" s="134"/>
      <c r="KV12" s="134"/>
      <c r="KW12" s="134"/>
      <c r="KX12" s="134"/>
      <c r="KY12" s="134"/>
      <c r="KZ12" s="134"/>
      <c r="LA12" s="134"/>
      <c r="LB12" s="134"/>
      <c r="LC12" s="134"/>
      <c r="LD12" s="134"/>
      <c r="LE12" s="134"/>
      <c r="LF12" s="134"/>
      <c r="LG12" s="134"/>
      <c r="LH12" s="134"/>
      <c r="LI12" s="134"/>
      <c r="LJ12" s="134"/>
      <c r="LK12" s="134"/>
      <c r="LL12" s="134"/>
      <c r="LM12" s="134"/>
      <c r="LN12" s="134"/>
      <c r="LO12" s="134"/>
      <c r="LP12" s="134"/>
      <c r="LQ12" s="134"/>
      <c r="LR12" s="134"/>
      <c r="LS12" s="134"/>
      <c r="LT12" s="134"/>
      <c r="LU12" s="134"/>
      <c r="LV12" s="134"/>
      <c r="LW12" s="134"/>
      <c r="LX12" s="134"/>
      <c r="LY12" s="134"/>
      <c r="LZ12" s="134"/>
      <c r="MA12" s="134"/>
      <c r="MB12" s="134"/>
      <c r="MC12" s="134"/>
      <c r="MD12" s="134"/>
      <c r="ME12" s="134"/>
      <c r="MF12" s="134"/>
      <c r="MG12" s="134"/>
      <c r="MH12" s="134"/>
      <c r="MI12" s="134"/>
      <c r="MJ12" s="134"/>
      <c r="MK12" s="134"/>
      <c r="ML12" s="134"/>
      <c r="MM12" s="134"/>
      <c r="MN12" s="134"/>
      <c r="MO12" s="134"/>
      <c r="MP12" s="134"/>
      <c r="MQ12" s="134"/>
      <c r="MR12" s="134"/>
      <c r="MS12" s="134"/>
      <c r="MT12" s="134"/>
      <c r="MU12" s="134"/>
      <c r="MV12" s="134"/>
      <c r="MW12" s="134"/>
      <c r="MX12" s="134"/>
      <c r="MY12" s="134"/>
      <c r="MZ12" s="134"/>
      <c r="NA12" s="134"/>
      <c r="NB12" s="134"/>
      <c r="NC12" s="134"/>
      <c r="ND12" s="134"/>
      <c r="NE12" s="134"/>
      <c r="NF12" s="134"/>
      <c r="NG12" s="134"/>
      <c r="NH12" s="134"/>
      <c r="NI12" s="134"/>
      <c r="NJ12" s="134"/>
      <c r="NK12" s="134"/>
      <c r="NL12" s="134"/>
      <c r="NM12" s="134"/>
      <c r="NN12" s="134"/>
      <c r="NO12" s="134"/>
      <c r="NP12" s="134"/>
      <c r="NQ12" s="134"/>
      <c r="NR12" s="134"/>
      <c r="NS12" s="134"/>
      <c r="NT12" s="134"/>
      <c r="NU12" s="134"/>
      <c r="NV12" s="134"/>
      <c r="NW12" s="134"/>
      <c r="NX12" s="134"/>
      <c r="NY12" s="134"/>
      <c r="NZ12" s="134"/>
      <c r="OA12" s="134"/>
      <c r="OB12" s="134"/>
      <c r="OC12" s="134"/>
      <c r="OD12" s="134"/>
      <c r="OE12" s="134"/>
      <c r="OF12" s="134"/>
      <c r="OG12" s="134"/>
      <c r="OH12" s="134"/>
      <c r="OI12" s="134"/>
      <c r="OJ12" s="134"/>
      <c r="OK12" s="134"/>
      <c r="OL12" s="134"/>
      <c r="OM12" s="134"/>
      <c r="ON12" s="134"/>
      <c r="OO12" s="134"/>
      <c r="OP12" s="134"/>
      <c r="OQ12" s="134"/>
      <c r="OR12" s="134"/>
      <c r="OS12" s="134"/>
      <c r="OT12" s="134"/>
      <c r="OU12" s="134"/>
      <c r="OV12" s="134"/>
      <c r="OW12" s="134"/>
      <c r="OX12" s="134"/>
      <c r="OY12" s="134"/>
      <c r="OZ12" s="134"/>
      <c r="PA12" s="134"/>
      <c r="PB12" s="134"/>
      <c r="PC12" s="134"/>
      <c r="PD12" s="134"/>
      <c r="PE12" s="134"/>
      <c r="PF12" s="134"/>
      <c r="PG12" s="134"/>
      <c r="PH12" s="134"/>
      <c r="PI12" s="134"/>
      <c r="PJ12" s="134"/>
      <c r="PK12" s="134"/>
      <c r="PL12" s="134"/>
      <c r="PM12" s="134"/>
      <c r="PN12" s="134"/>
      <c r="PO12" s="134"/>
      <c r="PP12" s="134"/>
      <c r="PQ12" s="134"/>
      <c r="PR12" s="134"/>
      <c r="PS12" s="134"/>
      <c r="PT12" s="134"/>
      <c r="PU12" s="134"/>
      <c r="PV12" s="134"/>
      <c r="PW12" s="134"/>
      <c r="PX12" s="134"/>
      <c r="PY12" s="134"/>
      <c r="PZ12" s="134"/>
      <c r="QA12" s="134"/>
      <c r="QB12" s="134"/>
      <c r="QC12" s="134"/>
      <c r="QD12" s="134"/>
      <c r="QE12" s="134"/>
      <c r="QF12" s="134"/>
      <c r="QG12" s="134"/>
      <c r="QH12" s="134"/>
      <c r="QI12" s="134"/>
      <c r="QJ12" s="134"/>
      <c r="QK12" s="134"/>
      <c r="QL12" s="134"/>
      <c r="QM12" s="134"/>
      <c r="QN12" s="134"/>
      <c r="QO12" s="134"/>
      <c r="QP12" s="134"/>
      <c r="QQ12" s="134"/>
      <c r="QR12" s="134"/>
      <c r="QS12" s="134"/>
      <c r="QT12" s="134"/>
      <c r="QU12" s="134"/>
      <c r="QV12" s="134"/>
      <c r="QW12" s="134"/>
      <c r="QX12" s="134"/>
      <c r="QY12" s="134"/>
      <c r="QZ12" s="134"/>
      <c r="RA12" s="134"/>
      <c r="RB12" s="134"/>
      <c r="RC12" s="134"/>
      <c r="RD12" s="134"/>
      <c r="RE12" s="134"/>
      <c r="RF12" s="134"/>
      <c r="RG12" s="134"/>
      <c r="RH12" s="134"/>
      <c r="RI12" s="134"/>
      <c r="RJ12" s="134"/>
      <c r="RK12" s="134"/>
      <c r="RL12" s="134"/>
      <c r="RM12" s="134"/>
      <c r="RN12" s="134"/>
      <c r="RO12" s="134"/>
      <c r="RP12" s="134"/>
      <c r="RQ12" s="134"/>
      <c r="RR12" s="134"/>
      <c r="RS12" s="134"/>
      <c r="RT12" s="134"/>
      <c r="RU12" s="134"/>
      <c r="RV12" s="134"/>
      <c r="RW12" s="134"/>
      <c r="RX12" s="134"/>
      <c r="RY12" s="134"/>
      <c r="RZ12" s="134"/>
      <c r="SA12" s="134"/>
      <c r="SB12" s="134"/>
      <c r="SC12" s="134"/>
      <c r="SD12" s="134"/>
      <c r="SE12" s="134"/>
      <c r="SF12" s="134"/>
      <c r="SG12" s="134"/>
      <c r="SH12" s="134"/>
      <c r="SI12" s="134"/>
      <c r="SJ12" s="134"/>
      <c r="SK12" s="134"/>
      <c r="SL12" s="134"/>
      <c r="SM12" s="134"/>
      <c r="SN12" s="134"/>
      <c r="SO12" s="134"/>
      <c r="SP12" s="134"/>
      <c r="SQ12" s="134"/>
      <c r="SR12" s="134"/>
      <c r="SS12" s="134"/>
      <c r="ST12" s="134"/>
      <c r="SU12" s="134"/>
      <c r="SV12" s="134"/>
      <c r="SW12" s="134"/>
      <c r="SX12" s="134"/>
      <c r="SY12" s="134"/>
      <c r="SZ12" s="134"/>
      <c r="TA12" s="134"/>
      <c r="TB12" s="134"/>
      <c r="TC12" s="134"/>
      <c r="TD12" s="134"/>
      <c r="TE12" s="134"/>
      <c r="TF12" s="134"/>
      <c r="TG12" s="134"/>
      <c r="TH12" s="134"/>
      <c r="TI12" s="134"/>
      <c r="TJ12" s="134"/>
      <c r="TK12" s="134"/>
      <c r="TL12" s="134"/>
      <c r="TM12" s="134"/>
      <c r="TN12" s="134"/>
      <c r="TO12" s="134"/>
      <c r="TP12" s="134"/>
      <c r="TQ12" s="134"/>
      <c r="TR12" s="134"/>
      <c r="TS12" s="134"/>
      <c r="TT12" s="134"/>
      <c r="TU12" s="134"/>
      <c r="TV12" s="134"/>
      <c r="TW12" s="134"/>
      <c r="TX12" s="134"/>
      <c r="TY12" s="134"/>
      <c r="TZ12" s="134"/>
      <c r="UA12" s="134"/>
      <c r="UB12" s="134"/>
      <c r="UC12" s="134"/>
      <c r="UD12" s="134"/>
      <c r="UE12" s="134"/>
      <c r="UF12" s="134"/>
      <c r="UG12" s="134"/>
      <c r="UH12" s="134"/>
      <c r="UI12" s="134"/>
      <c r="UJ12" s="134"/>
      <c r="UK12" s="134"/>
      <c r="UL12" s="134"/>
      <c r="UM12" s="134"/>
      <c r="UN12" s="134"/>
      <c r="UO12" s="134"/>
      <c r="UP12" s="134"/>
      <c r="UQ12" s="134"/>
      <c r="UR12" s="134"/>
      <c r="US12" s="134"/>
      <c r="UT12" s="134"/>
      <c r="UU12" s="134"/>
      <c r="UV12" s="134"/>
      <c r="UW12" s="134"/>
      <c r="UX12" s="134"/>
      <c r="UY12" s="134"/>
      <c r="UZ12" s="134"/>
      <c r="VA12" s="134"/>
      <c r="VB12" s="134"/>
      <c r="VC12" s="134"/>
      <c r="VD12" s="134"/>
      <c r="VE12" s="134"/>
      <c r="VF12" s="134"/>
      <c r="VG12" s="134"/>
      <c r="VH12" s="134"/>
      <c r="VI12" s="134"/>
      <c r="VJ12" s="134"/>
      <c r="VK12" s="134"/>
      <c r="VL12" s="134"/>
      <c r="VM12" s="134"/>
      <c r="VN12" s="134"/>
      <c r="VO12" s="134"/>
      <c r="VP12" s="134"/>
      <c r="VQ12" s="134"/>
      <c r="VR12" s="134"/>
      <c r="VS12" s="134"/>
      <c r="VT12" s="134"/>
      <c r="VU12" s="134"/>
      <c r="VV12" s="134"/>
      <c r="VW12" s="134"/>
      <c r="VX12" s="134"/>
      <c r="VY12" s="134"/>
      <c r="VZ12" s="134"/>
      <c r="WA12" s="134"/>
      <c r="WB12" s="134"/>
      <c r="WC12" s="134"/>
      <c r="WD12" s="134"/>
      <c r="WE12" s="134"/>
      <c r="WF12" s="134"/>
      <c r="WG12" s="134"/>
      <c r="WH12" s="134"/>
      <c r="WI12" s="134"/>
      <c r="WJ12" s="134"/>
      <c r="WK12" s="134"/>
      <c r="WL12" s="134"/>
      <c r="WM12" s="134"/>
      <c r="WN12" s="134"/>
      <c r="WO12" s="134"/>
      <c r="WP12" s="134"/>
      <c r="WQ12" s="134"/>
      <c r="WR12" s="134"/>
      <c r="WS12" s="134"/>
      <c r="WT12" s="134"/>
      <c r="WU12" s="134"/>
      <c r="WV12" s="134"/>
      <c r="WW12" s="134"/>
      <c r="WX12" s="134"/>
      <c r="WY12" s="134"/>
      <c r="WZ12" s="134"/>
      <c r="XA12" s="134"/>
      <c r="XB12" s="134"/>
      <c r="XC12" s="134"/>
      <c r="XD12" s="134"/>
      <c r="XE12" s="134"/>
      <c r="XF12" s="134"/>
      <c r="XG12" s="134"/>
      <c r="XH12" s="134"/>
      <c r="XI12" s="134"/>
      <c r="XJ12" s="134"/>
      <c r="XK12" s="134"/>
      <c r="XL12" s="134"/>
      <c r="XM12" s="134"/>
      <c r="XN12" s="134"/>
      <c r="XO12" s="134"/>
      <c r="XP12" s="134"/>
      <c r="XQ12" s="134"/>
      <c r="XR12" s="134"/>
      <c r="XS12" s="134"/>
      <c r="XT12" s="134"/>
      <c r="XU12" s="134"/>
      <c r="XV12" s="134"/>
      <c r="XW12" s="134"/>
      <c r="XX12" s="134"/>
      <c r="XY12" s="134"/>
      <c r="XZ12" s="134"/>
      <c r="YA12" s="134"/>
      <c r="YB12" s="134"/>
      <c r="YC12" s="134"/>
      <c r="YD12" s="134"/>
      <c r="YE12" s="134"/>
      <c r="YF12" s="134"/>
      <c r="YG12" s="134"/>
      <c r="YH12" s="134"/>
      <c r="YI12" s="134"/>
      <c r="YJ12" s="134"/>
      <c r="YK12" s="134"/>
      <c r="YL12" s="134"/>
      <c r="YM12" s="134"/>
      <c r="YN12" s="134"/>
      <c r="YO12" s="134"/>
      <c r="YP12" s="134"/>
      <c r="YQ12" s="134"/>
      <c r="YR12" s="134"/>
      <c r="YS12" s="134"/>
      <c r="YT12" s="134"/>
      <c r="YU12" s="134"/>
      <c r="YV12" s="134"/>
      <c r="YW12" s="134"/>
      <c r="YX12" s="134"/>
      <c r="YY12" s="134"/>
      <c r="YZ12" s="134"/>
      <c r="ZA12" s="134"/>
      <c r="ZB12" s="134"/>
      <c r="ZC12" s="134"/>
      <c r="ZD12" s="134"/>
      <c r="ZE12" s="134"/>
      <c r="ZF12" s="134"/>
      <c r="ZG12" s="134"/>
      <c r="ZH12" s="134"/>
      <c r="ZI12" s="134"/>
      <c r="ZJ12" s="134"/>
      <c r="ZK12" s="134"/>
      <c r="ZL12" s="134"/>
      <c r="ZM12" s="134"/>
      <c r="ZN12" s="134"/>
      <c r="ZO12" s="134"/>
      <c r="ZP12" s="134"/>
      <c r="ZQ12" s="134"/>
      <c r="ZR12" s="134"/>
      <c r="ZS12" s="134"/>
      <c r="ZT12" s="134"/>
      <c r="ZU12" s="134"/>
      <c r="ZV12" s="134"/>
      <c r="ZW12" s="134"/>
      <c r="ZX12" s="134"/>
      <c r="ZY12" s="134"/>
      <c r="ZZ12" s="134"/>
    </row>
    <row r="13" spans="1:702" hidden="1" outlineLevel="1">
      <c r="A13" s="16">
        <v>40603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  <c r="FJ13" s="134"/>
      <c r="FK13" s="134"/>
      <c r="FL13" s="134"/>
      <c r="FM13" s="134"/>
      <c r="FN13" s="134"/>
      <c r="FO13" s="134"/>
      <c r="FP13" s="134"/>
      <c r="FQ13" s="134"/>
      <c r="FR13" s="134"/>
      <c r="FS13" s="134"/>
      <c r="FT13" s="134"/>
      <c r="FU13" s="134"/>
      <c r="FV13" s="134"/>
      <c r="FW13" s="134"/>
      <c r="FX13" s="134"/>
      <c r="FY13" s="134"/>
      <c r="FZ13" s="134"/>
      <c r="GA13" s="134"/>
      <c r="GB13" s="134"/>
      <c r="GC13" s="134"/>
      <c r="GD13" s="134"/>
      <c r="GE13" s="134"/>
      <c r="GF13" s="134"/>
      <c r="GG13" s="134"/>
      <c r="GH13" s="134"/>
      <c r="GI13" s="134"/>
      <c r="GJ13" s="134"/>
      <c r="GK13" s="134"/>
      <c r="GL13" s="134"/>
      <c r="GM13" s="134"/>
      <c r="GN13" s="134"/>
      <c r="GO13" s="134"/>
      <c r="GP13" s="134"/>
      <c r="GQ13" s="134"/>
      <c r="GR13" s="134"/>
      <c r="GS13" s="134"/>
      <c r="GT13" s="134"/>
      <c r="GU13" s="134"/>
      <c r="GV13" s="134"/>
      <c r="GW13" s="134"/>
      <c r="GX13" s="134"/>
      <c r="GY13" s="134"/>
      <c r="GZ13" s="134"/>
      <c r="HA13" s="134"/>
      <c r="HB13" s="134"/>
      <c r="HC13" s="134"/>
      <c r="HD13" s="134"/>
      <c r="HE13" s="134"/>
      <c r="HF13" s="134"/>
      <c r="HG13" s="134"/>
      <c r="HH13" s="134"/>
      <c r="HI13" s="134"/>
      <c r="HJ13" s="134"/>
      <c r="HK13" s="134"/>
      <c r="HL13" s="134"/>
      <c r="HM13" s="134"/>
      <c r="HN13" s="134"/>
      <c r="HO13" s="134"/>
      <c r="HP13" s="134"/>
      <c r="HQ13" s="134"/>
      <c r="HR13" s="134"/>
      <c r="HS13" s="134"/>
      <c r="HT13" s="134"/>
      <c r="HU13" s="134"/>
      <c r="HV13" s="134"/>
      <c r="HW13" s="134"/>
      <c r="HX13" s="134"/>
      <c r="HY13" s="134"/>
      <c r="HZ13" s="134"/>
      <c r="IA13" s="134"/>
      <c r="IB13" s="134"/>
      <c r="IC13" s="134"/>
      <c r="ID13" s="134"/>
      <c r="IE13" s="134"/>
      <c r="IF13" s="134"/>
      <c r="IG13" s="134"/>
      <c r="IH13" s="134"/>
      <c r="II13" s="134"/>
      <c r="IJ13" s="134"/>
      <c r="IK13" s="134"/>
      <c r="IL13" s="134"/>
      <c r="IM13" s="134"/>
      <c r="IN13" s="134"/>
      <c r="IO13" s="134"/>
      <c r="IP13" s="134"/>
      <c r="IQ13" s="134"/>
      <c r="IR13" s="134"/>
      <c r="IS13" s="134"/>
      <c r="IT13" s="134"/>
      <c r="IU13" s="134"/>
      <c r="IV13" s="134"/>
      <c r="IW13" s="134"/>
      <c r="IX13" s="134"/>
      <c r="IY13" s="134"/>
      <c r="IZ13" s="134"/>
      <c r="JA13" s="134"/>
      <c r="JB13" s="134"/>
      <c r="JC13" s="134"/>
      <c r="JD13" s="134"/>
      <c r="JE13" s="134"/>
      <c r="JF13" s="134"/>
      <c r="JG13" s="134"/>
      <c r="JH13" s="134"/>
      <c r="JI13" s="134"/>
      <c r="JJ13" s="134"/>
      <c r="JK13" s="134"/>
      <c r="JL13" s="134"/>
      <c r="JM13" s="134"/>
      <c r="JN13" s="134"/>
      <c r="JO13" s="134"/>
      <c r="JP13" s="134"/>
      <c r="JQ13" s="134"/>
      <c r="JR13" s="134"/>
      <c r="JS13" s="134"/>
      <c r="JT13" s="134"/>
      <c r="JU13" s="134"/>
      <c r="JV13" s="134"/>
      <c r="JW13" s="134"/>
      <c r="JX13" s="134"/>
      <c r="JY13" s="134"/>
      <c r="JZ13" s="134"/>
      <c r="KA13" s="134"/>
      <c r="KB13" s="134"/>
      <c r="KC13" s="134"/>
      <c r="KD13" s="134"/>
      <c r="KE13" s="134"/>
      <c r="KF13" s="134"/>
      <c r="KG13" s="134"/>
      <c r="KH13" s="134"/>
      <c r="KI13" s="134"/>
      <c r="KJ13" s="134"/>
      <c r="KK13" s="134"/>
      <c r="KL13" s="134"/>
      <c r="KM13" s="134"/>
      <c r="KN13" s="134"/>
      <c r="KO13" s="134"/>
      <c r="KP13" s="134"/>
      <c r="KQ13" s="134"/>
      <c r="KR13" s="134"/>
      <c r="KS13" s="134"/>
      <c r="KT13" s="134"/>
      <c r="KU13" s="134"/>
      <c r="KV13" s="134"/>
      <c r="KW13" s="134"/>
      <c r="KX13" s="134"/>
      <c r="KY13" s="134"/>
      <c r="KZ13" s="134"/>
      <c r="LA13" s="134"/>
      <c r="LB13" s="134"/>
      <c r="LC13" s="134"/>
      <c r="LD13" s="134"/>
      <c r="LE13" s="134"/>
      <c r="LF13" s="134"/>
      <c r="LG13" s="134"/>
      <c r="LH13" s="134"/>
      <c r="LI13" s="134"/>
      <c r="LJ13" s="134"/>
      <c r="LK13" s="134"/>
      <c r="LL13" s="134"/>
      <c r="LM13" s="134"/>
      <c r="LN13" s="134"/>
      <c r="LO13" s="134"/>
      <c r="LP13" s="134"/>
      <c r="LQ13" s="134"/>
      <c r="LR13" s="134"/>
      <c r="LS13" s="134"/>
      <c r="LT13" s="134"/>
      <c r="LU13" s="134"/>
      <c r="LV13" s="134"/>
      <c r="LW13" s="134"/>
      <c r="LX13" s="134"/>
      <c r="LY13" s="134"/>
      <c r="LZ13" s="134"/>
      <c r="MA13" s="134"/>
      <c r="MB13" s="134"/>
      <c r="MC13" s="134"/>
      <c r="MD13" s="134"/>
      <c r="ME13" s="134"/>
      <c r="MF13" s="134"/>
      <c r="MG13" s="134"/>
      <c r="MH13" s="134"/>
      <c r="MI13" s="134"/>
      <c r="MJ13" s="134"/>
      <c r="MK13" s="134"/>
      <c r="ML13" s="134"/>
      <c r="MM13" s="134"/>
      <c r="MN13" s="134"/>
      <c r="MO13" s="134"/>
      <c r="MP13" s="134"/>
      <c r="MQ13" s="134"/>
      <c r="MR13" s="134"/>
      <c r="MS13" s="134"/>
      <c r="MT13" s="134"/>
      <c r="MU13" s="134"/>
      <c r="MV13" s="134"/>
      <c r="MW13" s="134"/>
      <c r="MX13" s="134"/>
      <c r="MY13" s="134"/>
      <c r="MZ13" s="134"/>
      <c r="NA13" s="134"/>
      <c r="NB13" s="134"/>
      <c r="NC13" s="134"/>
      <c r="ND13" s="134"/>
      <c r="NE13" s="134"/>
      <c r="NF13" s="134"/>
      <c r="NG13" s="134"/>
      <c r="NH13" s="134"/>
      <c r="NI13" s="134"/>
      <c r="NJ13" s="134"/>
      <c r="NK13" s="134"/>
      <c r="NL13" s="134"/>
      <c r="NM13" s="134"/>
      <c r="NN13" s="134"/>
      <c r="NO13" s="134"/>
      <c r="NP13" s="134"/>
      <c r="NQ13" s="134"/>
      <c r="NR13" s="134"/>
      <c r="NS13" s="134"/>
      <c r="NT13" s="134"/>
      <c r="NU13" s="134"/>
      <c r="NV13" s="134"/>
      <c r="NW13" s="134"/>
      <c r="NX13" s="134"/>
      <c r="NY13" s="134"/>
      <c r="NZ13" s="134"/>
      <c r="OA13" s="134"/>
      <c r="OB13" s="134"/>
      <c r="OC13" s="134"/>
      <c r="OD13" s="134"/>
      <c r="OE13" s="134"/>
      <c r="OF13" s="134"/>
      <c r="OG13" s="134"/>
      <c r="OH13" s="134"/>
      <c r="OI13" s="134"/>
      <c r="OJ13" s="134"/>
      <c r="OK13" s="134"/>
      <c r="OL13" s="134"/>
      <c r="OM13" s="134"/>
      <c r="ON13" s="134"/>
      <c r="OO13" s="134"/>
      <c r="OP13" s="134"/>
      <c r="OQ13" s="134"/>
      <c r="OR13" s="134"/>
      <c r="OS13" s="134"/>
      <c r="OT13" s="134"/>
      <c r="OU13" s="134"/>
      <c r="OV13" s="134"/>
      <c r="OW13" s="134"/>
      <c r="OX13" s="134"/>
      <c r="OY13" s="134"/>
      <c r="OZ13" s="134"/>
      <c r="PA13" s="134"/>
      <c r="PB13" s="134"/>
      <c r="PC13" s="134"/>
      <c r="PD13" s="134"/>
      <c r="PE13" s="134"/>
      <c r="PF13" s="134"/>
      <c r="PG13" s="134"/>
      <c r="PH13" s="134"/>
      <c r="PI13" s="134"/>
      <c r="PJ13" s="134"/>
      <c r="PK13" s="134"/>
      <c r="PL13" s="134"/>
      <c r="PM13" s="134"/>
      <c r="PN13" s="134"/>
      <c r="PO13" s="134"/>
      <c r="PP13" s="134"/>
      <c r="PQ13" s="134"/>
      <c r="PR13" s="134"/>
      <c r="PS13" s="134"/>
      <c r="PT13" s="134"/>
      <c r="PU13" s="134"/>
      <c r="PV13" s="134"/>
      <c r="PW13" s="134"/>
      <c r="PX13" s="134"/>
      <c r="PY13" s="134"/>
      <c r="PZ13" s="134"/>
      <c r="QA13" s="134"/>
      <c r="QB13" s="134"/>
      <c r="QC13" s="134"/>
      <c r="QD13" s="134"/>
      <c r="QE13" s="134"/>
      <c r="QF13" s="134"/>
      <c r="QG13" s="134"/>
      <c r="QH13" s="134"/>
      <c r="QI13" s="134"/>
      <c r="QJ13" s="134"/>
      <c r="QK13" s="134"/>
      <c r="QL13" s="134"/>
      <c r="QM13" s="134"/>
      <c r="QN13" s="134"/>
      <c r="QO13" s="134"/>
      <c r="QP13" s="134"/>
      <c r="QQ13" s="134"/>
      <c r="QR13" s="134"/>
      <c r="QS13" s="134"/>
      <c r="QT13" s="134"/>
      <c r="QU13" s="134"/>
      <c r="QV13" s="134"/>
      <c r="QW13" s="134"/>
      <c r="QX13" s="134"/>
      <c r="QY13" s="134"/>
      <c r="QZ13" s="134"/>
      <c r="RA13" s="134"/>
      <c r="RB13" s="134"/>
      <c r="RC13" s="134"/>
      <c r="RD13" s="134"/>
      <c r="RE13" s="134"/>
      <c r="RF13" s="134"/>
      <c r="RG13" s="134"/>
      <c r="RH13" s="134"/>
      <c r="RI13" s="134"/>
      <c r="RJ13" s="134"/>
      <c r="RK13" s="134"/>
      <c r="RL13" s="134"/>
      <c r="RM13" s="134"/>
      <c r="RN13" s="134"/>
      <c r="RO13" s="134"/>
      <c r="RP13" s="134"/>
      <c r="RQ13" s="134"/>
      <c r="RR13" s="134"/>
      <c r="RS13" s="134"/>
      <c r="RT13" s="134"/>
      <c r="RU13" s="134"/>
      <c r="RV13" s="134"/>
      <c r="RW13" s="134"/>
      <c r="RX13" s="134"/>
      <c r="RY13" s="134"/>
      <c r="RZ13" s="134"/>
      <c r="SA13" s="134"/>
      <c r="SB13" s="134"/>
      <c r="SC13" s="134"/>
      <c r="SD13" s="134"/>
      <c r="SE13" s="134"/>
      <c r="SF13" s="134"/>
      <c r="SG13" s="134"/>
      <c r="SH13" s="134"/>
      <c r="SI13" s="134"/>
      <c r="SJ13" s="134"/>
      <c r="SK13" s="134"/>
      <c r="SL13" s="134"/>
      <c r="SM13" s="134"/>
      <c r="SN13" s="134"/>
      <c r="SO13" s="134"/>
      <c r="SP13" s="134"/>
      <c r="SQ13" s="134"/>
      <c r="SR13" s="134"/>
      <c r="SS13" s="134"/>
      <c r="ST13" s="134"/>
      <c r="SU13" s="134"/>
      <c r="SV13" s="134"/>
      <c r="SW13" s="134"/>
      <c r="SX13" s="134"/>
      <c r="SY13" s="134"/>
      <c r="SZ13" s="134"/>
      <c r="TA13" s="134"/>
      <c r="TB13" s="134"/>
      <c r="TC13" s="134"/>
      <c r="TD13" s="134"/>
      <c r="TE13" s="134"/>
      <c r="TF13" s="134"/>
      <c r="TG13" s="134"/>
      <c r="TH13" s="134"/>
      <c r="TI13" s="134"/>
      <c r="TJ13" s="134"/>
      <c r="TK13" s="134"/>
      <c r="TL13" s="134"/>
      <c r="TM13" s="134"/>
      <c r="TN13" s="134"/>
      <c r="TO13" s="134"/>
      <c r="TP13" s="134"/>
      <c r="TQ13" s="134"/>
      <c r="TR13" s="134"/>
      <c r="TS13" s="134"/>
      <c r="TT13" s="134"/>
      <c r="TU13" s="134"/>
      <c r="TV13" s="134"/>
      <c r="TW13" s="134"/>
      <c r="TX13" s="134"/>
      <c r="TY13" s="134"/>
      <c r="TZ13" s="134"/>
      <c r="UA13" s="134"/>
      <c r="UB13" s="134"/>
      <c r="UC13" s="134"/>
      <c r="UD13" s="134"/>
      <c r="UE13" s="134"/>
      <c r="UF13" s="134"/>
      <c r="UG13" s="134"/>
      <c r="UH13" s="134"/>
      <c r="UI13" s="134"/>
      <c r="UJ13" s="134"/>
      <c r="UK13" s="134"/>
      <c r="UL13" s="134"/>
      <c r="UM13" s="134"/>
      <c r="UN13" s="134"/>
      <c r="UO13" s="134"/>
      <c r="UP13" s="134"/>
      <c r="UQ13" s="134"/>
      <c r="UR13" s="134"/>
      <c r="US13" s="134"/>
      <c r="UT13" s="134"/>
      <c r="UU13" s="134"/>
      <c r="UV13" s="134"/>
      <c r="UW13" s="134"/>
      <c r="UX13" s="134"/>
      <c r="UY13" s="134"/>
      <c r="UZ13" s="134"/>
      <c r="VA13" s="134"/>
      <c r="VB13" s="134"/>
      <c r="VC13" s="134"/>
      <c r="VD13" s="134"/>
      <c r="VE13" s="134"/>
      <c r="VF13" s="134"/>
      <c r="VG13" s="134"/>
      <c r="VH13" s="134"/>
      <c r="VI13" s="134"/>
      <c r="VJ13" s="134"/>
      <c r="VK13" s="134"/>
      <c r="VL13" s="134"/>
      <c r="VM13" s="134"/>
      <c r="VN13" s="134"/>
      <c r="VO13" s="134"/>
      <c r="VP13" s="134"/>
      <c r="VQ13" s="134"/>
      <c r="VR13" s="134"/>
      <c r="VS13" s="134"/>
      <c r="VT13" s="134"/>
      <c r="VU13" s="134"/>
      <c r="VV13" s="134"/>
      <c r="VW13" s="134"/>
      <c r="VX13" s="134"/>
      <c r="VY13" s="134"/>
      <c r="VZ13" s="134"/>
      <c r="WA13" s="134"/>
      <c r="WB13" s="134"/>
      <c r="WC13" s="134"/>
      <c r="WD13" s="134"/>
      <c r="WE13" s="134"/>
      <c r="WF13" s="134"/>
      <c r="WG13" s="134"/>
      <c r="WH13" s="134"/>
      <c r="WI13" s="134"/>
      <c r="WJ13" s="134"/>
      <c r="WK13" s="134"/>
      <c r="WL13" s="134"/>
      <c r="WM13" s="134"/>
      <c r="WN13" s="134"/>
      <c r="WO13" s="134"/>
      <c r="WP13" s="134"/>
      <c r="WQ13" s="134"/>
      <c r="WR13" s="134"/>
      <c r="WS13" s="134"/>
      <c r="WT13" s="134"/>
      <c r="WU13" s="134"/>
      <c r="WV13" s="134"/>
      <c r="WW13" s="134"/>
      <c r="WX13" s="134"/>
      <c r="WY13" s="134"/>
      <c r="WZ13" s="134"/>
      <c r="XA13" s="134"/>
      <c r="XB13" s="134"/>
      <c r="XC13" s="134"/>
      <c r="XD13" s="134"/>
      <c r="XE13" s="134"/>
      <c r="XF13" s="134"/>
      <c r="XG13" s="134"/>
      <c r="XH13" s="134"/>
      <c r="XI13" s="134"/>
      <c r="XJ13" s="134"/>
      <c r="XK13" s="134"/>
      <c r="XL13" s="134"/>
      <c r="XM13" s="134"/>
      <c r="XN13" s="134"/>
      <c r="XO13" s="134"/>
      <c r="XP13" s="134"/>
      <c r="XQ13" s="134"/>
      <c r="XR13" s="134"/>
      <c r="XS13" s="134"/>
      <c r="XT13" s="134"/>
      <c r="XU13" s="134"/>
      <c r="XV13" s="134"/>
      <c r="XW13" s="134"/>
      <c r="XX13" s="134"/>
      <c r="XY13" s="134"/>
      <c r="XZ13" s="134"/>
      <c r="YA13" s="134"/>
      <c r="YB13" s="134"/>
      <c r="YC13" s="134"/>
      <c r="YD13" s="134"/>
      <c r="YE13" s="134"/>
      <c r="YF13" s="134"/>
      <c r="YG13" s="134"/>
      <c r="YH13" s="134"/>
      <c r="YI13" s="134"/>
      <c r="YJ13" s="134"/>
      <c r="YK13" s="134"/>
      <c r="YL13" s="134"/>
      <c r="YM13" s="134"/>
      <c r="YN13" s="134"/>
      <c r="YO13" s="134"/>
      <c r="YP13" s="134"/>
      <c r="YQ13" s="134"/>
      <c r="YR13" s="134"/>
      <c r="YS13" s="134"/>
      <c r="YT13" s="134"/>
      <c r="YU13" s="134"/>
      <c r="YV13" s="134"/>
      <c r="YW13" s="134"/>
      <c r="YX13" s="134"/>
      <c r="YY13" s="134"/>
      <c r="YZ13" s="134"/>
      <c r="ZA13" s="134"/>
      <c r="ZB13" s="134"/>
      <c r="ZC13" s="134"/>
      <c r="ZD13" s="134"/>
      <c r="ZE13" s="134"/>
      <c r="ZF13" s="134"/>
      <c r="ZG13" s="134"/>
      <c r="ZH13" s="134"/>
      <c r="ZI13" s="134"/>
      <c r="ZJ13" s="134"/>
      <c r="ZK13" s="134"/>
      <c r="ZL13" s="134"/>
      <c r="ZM13" s="134"/>
      <c r="ZN13" s="134"/>
      <c r="ZO13" s="134"/>
      <c r="ZP13" s="134"/>
      <c r="ZQ13" s="134"/>
      <c r="ZR13" s="134"/>
      <c r="ZS13" s="134"/>
      <c r="ZT13" s="134"/>
      <c r="ZU13" s="134"/>
      <c r="ZV13" s="134"/>
      <c r="ZW13" s="134"/>
      <c r="ZX13" s="134"/>
      <c r="ZY13" s="134"/>
      <c r="ZZ13" s="134"/>
    </row>
    <row r="14" spans="1:702" hidden="1" outlineLevel="1">
      <c r="A14" s="16">
        <v>40634</v>
      </c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  <c r="AS14" s="134"/>
      <c r="AT14" s="134"/>
      <c r="AU14" s="134"/>
      <c r="AV14" s="134"/>
      <c r="AW14" s="134"/>
      <c r="AX14" s="134"/>
      <c r="AY14" s="134"/>
      <c r="AZ14" s="134"/>
      <c r="BA14" s="134"/>
      <c r="BB14" s="134"/>
      <c r="BC14" s="134"/>
      <c r="BD14" s="134"/>
      <c r="BE14" s="134"/>
      <c r="BF14" s="134"/>
      <c r="BG14" s="134"/>
      <c r="BH14" s="134"/>
      <c r="BI14" s="134"/>
      <c r="BJ14" s="134"/>
      <c r="BK14" s="134"/>
      <c r="BL14" s="134"/>
      <c r="BM14" s="134"/>
      <c r="BN14" s="134"/>
      <c r="BO14" s="134"/>
      <c r="BP14" s="134"/>
      <c r="BQ14" s="134"/>
      <c r="BR14" s="134"/>
      <c r="BS14" s="134"/>
      <c r="BT14" s="134"/>
      <c r="BU14" s="134"/>
      <c r="BV14" s="134"/>
      <c r="BW14" s="134"/>
      <c r="BX14" s="134"/>
      <c r="BY14" s="134"/>
      <c r="BZ14" s="134"/>
      <c r="CA14" s="134"/>
      <c r="CB14" s="134"/>
      <c r="CC14" s="134"/>
      <c r="CD14" s="134"/>
      <c r="CE14" s="134"/>
      <c r="CF14" s="134"/>
      <c r="CG14" s="134"/>
      <c r="CH14" s="134"/>
      <c r="CI14" s="134"/>
      <c r="CJ14" s="134"/>
      <c r="CK14" s="134"/>
      <c r="CL14" s="134"/>
      <c r="CM14" s="134"/>
      <c r="CN14" s="134"/>
      <c r="CO14" s="134"/>
      <c r="CP14" s="134"/>
      <c r="CQ14" s="134"/>
      <c r="CR14" s="134"/>
      <c r="CS14" s="134"/>
      <c r="CT14" s="134"/>
      <c r="CU14" s="134"/>
      <c r="CV14" s="134"/>
      <c r="CW14" s="134"/>
      <c r="CX14" s="134"/>
      <c r="CY14" s="134"/>
      <c r="CZ14" s="134"/>
      <c r="DA14" s="134"/>
      <c r="DB14" s="134"/>
      <c r="DC14" s="134"/>
      <c r="DD14" s="134"/>
      <c r="DE14" s="134"/>
      <c r="DF14" s="134"/>
      <c r="DG14" s="134"/>
      <c r="DH14" s="134"/>
      <c r="DI14" s="134"/>
      <c r="DJ14" s="134"/>
      <c r="DK14" s="134"/>
      <c r="DL14" s="134"/>
      <c r="DM14" s="134"/>
      <c r="DN14" s="134"/>
      <c r="DO14" s="134"/>
      <c r="DP14" s="134"/>
      <c r="DQ14" s="134"/>
      <c r="DR14" s="134"/>
      <c r="DS14" s="134"/>
      <c r="DT14" s="134"/>
      <c r="DU14" s="134"/>
      <c r="DV14" s="134"/>
      <c r="DW14" s="134"/>
      <c r="DX14" s="134"/>
      <c r="DY14" s="134"/>
      <c r="DZ14" s="134"/>
      <c r="EA14" s="134"/>
      <c r="EB14" s="134"/>
      <c r="EC14" s="134"/>
      <c r="ED14" s="134"/>
      <c r="EE14" s="134"/>
      <c r="EF14" s="134"/>
      <c r="EG14" s="134"/>
      <c r="EH14" s="134"/>
      <c r="EI14" s="134"/>
      <c r="EJ14" s="134"/>
      <c r="EK14" s="134"/>
      <c r="EL14" s="134"/>
      <c r="EM14" s="134"/>
      <c r="EN14" s="134"/>
      <c r="EO14" s="134"/>
      <c r="EP14" s="134"/>
      <c r="EQ14" s="134"/>
      <c r="ER14" s="134"/>
      <c r="ES14" s="134"/>
      <c r="ET14" s="134"/>
      <c r="EU14" s="134"/>
      <c r="EV14" s="134"/>
      <c r="EW14" s="134"/>
      <c r="EX14" s="134"/>
      <c r="EY14" s="134"/>
      <c r="EZ14" s="134"/>
      <c r="FA14" s="134"/>
      <c r="FB14" s="134"/>
      <c r="FC14" s="134"/>
      <c r="FD14" s="134"/>
      <c r="FE14" s="134"/>
      <c r="FF14" s="134"/>
      <c r="FG14" s="134"/>
      <c r="FH14" s="134"/>
      <c r="FI14" s="134"/>
      <c r="FJ14" s="134"/>
      <c r="FK14" s="134"/>
      <c r="FL14" s="134"/>
      <c r="FM14" s="134"/>
      <c r="FN14" s="134"/>
      <c r="FO14" s="134"/>
      <c r="FP14" s="134"/>
      <c r="FQ14" s="134"/>
      <c r="FR14" s="134"/>
      <c r="FS14" s="134"/>
      <c r="FT14" s="134"/>
      <c r="FU14" s="134"/>
      <c r="FV14" s="134"/>
      <c r="FW14" s="134"/>
      <c r="FX14" s="134"/>
      <c r="FY14" s="134"/>
      <c r="FZ14" s="134"/>
      <c r="GA14" s="134"/>
      <c r="GB14" s="134"/>
      <c r="GC14" s="134"/>
      <c r="GD14" s="134"/>
      <c r="GE14" s="134"/>
      <c r="GF14" s="134"/>
      <c r="GG14" s="134"/>
      <c r="GH14" s="134"/>
      <c r="GI14" s="134"/>
      <c r="GJ14" s="134"/>
      <c r="GK14" s="134"/>
      <c r="GL14" s="134"/>
      <c r="GM14" s="134"/>
      <c r="GN14" s="134"/>
      <c r="GO14" s="134"/>
      <c r="GP14" s="134"/>
      <c r="GQ14" s="134"/>
      <c r="GR14" s="134"/>
      <c r="GS14" s="134"/>
      <c r="GT14" s="134"/>
      <c r="GU14" s="134"/>
      <c r="GV14" s="134"/>
      <c r="GW14" s="134"/>
      <c r="GX14" s="134"/>
      <c r="GY14" s="134"/>
      <c r="GZ14" s="134"/>
      <c r="HA14" s="134"/>
      <c r="HB14" s="134"/>
      <c r="HC14" s="134"/>
      <c r="HD14" s="134"/>
      <c r="HE14" s="134"/>
      <c r="HF14" s="134"/>
      <c r="HG14" s="134"/>
      <c r="HH14" s="134"/>
      <c r="HI14" s="134"/>
      <c r="HJ14" s="134"/>
      <c r="HK14" s="134"/>
      <c r="HL14" s="134"/>
      <c r="HM14" s="134"/>
      <c r="HN14" s="134"/>
      <c r="HO14" s="134"/>
      <c r="HP14" s="134"/>
      <c r="HQ14" s="134"/>
      <c r="HR14" s="134"/>
      <c r="HS14" s="134"/>
      <c r="HT14" s="134"/>
      <c r="HU14" s="134"/>
      <c r="HV14" s="134"/>
      <c r="HW14" s="134"/>
      <c r="HX14" s="134"/>
      <c r="HY14" s="134"/>
      <c r="HZ14" s="134"/>
      <c r="IA14" s="134"/>
      <c r="IB14" s="134"/>
      <c r="IC14" s="134"/>
      <c r="ID14" s="134"/>
      <c r="IE14" s="134"/>
      <c r="IF14" s="134"/>
      <c r="IG14" s="134"/>
      <c r="IH14" s="134"/>
      <c r="II14" s="134"/>
      <c r="IJ14" s="134"/>
      <c r="IK14" s="134"/>
      <c r="IL14" s="134"/>
      <c r="IM14" s="134"/>
      <c r="IN14" s="134"/>
      <c r="IO14" s="134"/>
      <c r="IP14" s="134"/>
      <c r="IQ14" s="134"/>
      <c r="IR14" s="134"/>
      <c r="IS14" s="134"/>
      <c r="IT14" s="134"/>
      <c r="IU14" s="134"/>
      <c r="IV14" s="134"/>
      <c r="IW14" s="134"/>
      <c r="IX14" s="134"/>
      <c r="IY14" s="134"/>
      <c r="IZ14" s="134"/>
      <c r="JA14" s="134"/>
      <c r="JB14" s="134"/>
      <c r="JC14" s="134"/>
      <c r="JD14" s="134"/>
      <c r="JE14" s="134"/>
      <c r="JF14" s="134"/>
      <c r="JG14" s="134"/>
      <c r="JH14" s="134"/>
      <c r="JI14" s="134"/>
      <c r="JJ14" s="134"/>
      <c r="JK14" s="134"/>
      <c r="JL14" s="134"/>
      <c r="JM14" s="134"/>
      <c r="JN14" s="134"/>
      <c r="JO14" s="134"/>
      <c r="JP14" s="134"/>
      <c r="JQ14" s="134"/>
      <c r="JR14" s="134"/>
      <c r="JS14" s="134"/>
      <c r="JT14" s="134"/>
      <c r="JU14" s="134"/>
      <c r="JV14" s="134"/>
      <c r="JW14" s="134"/>
      <c r="JX14" s="134"/>
      <c r="JY14" s="134"/>
      <c r="JZ14" s="134"/>
      <c r="KA14" s="134"/>
      <c r="KB14" s="134"/>
      <c r="KC14" s="134"/>
      <c r="KD14" s="134"/>
      <c r="KE14" s="134"/>
      <c r="KF14" s="134"/>
      <c r="KG14" s="134"/>
      <c r="KH14" s="134"/>
      <c r="KI14" s="134"/>
      <c r="KJ14" s="134"/>
      <c r="KK14" s="134"/>
      <c r="KL14" s="134"/>
      <c r="KM14" s="134"/>
      <c r="KN14" s="134"/>
      <c r="KO14" s="134"/>
      <c r="KP14" s="134"/>
      <c r="KQ14" s="134"/>
      <c r="KR14" s="134"/>
      <c r="KS14" s="134"/>
      <c r="KT14" s="134"/>
      <c r="KU14" s="134"/>
      <c r="KV14" s="134"/>
      <c r="KW14" s="134"/>
      <c r="KX14" s="134"/>
      <c r="KY14" s="134"/>
      <c r="KZ14" s="134"/>
      <c r="LA14" s="134"/>
      <c r="LB14" s="134"/>
      <c r="LC14" s="134"/>
      <c r="LD14" s="134"/>
      <c r="LE14" s="134"/>
      <c r="LF14" s="134"/>
      <c r="LG14" s="134"/>
      <c r="LH14" s="134"/>
      <c r="LI14" s="134"/>
      <c r="LJ14" s="134"/>
      <c r="LK14" s="134"/>
      <c r="LL14" s="134"/>
      <c r="LM14" s="134"/>
      <c r="LN14" s="134"/>
      <c r="LO14" s="134"/>
      <c r="LP14" s="134"/>
      <c r="LQ14" s="134"/>
      <c r="LR14" s="134"/>
      <c r="LS14" s="134"/>
      <c r="LT14" s="134"/>
      <c r="LU14" s="134"/>
      <c r="LV14" s="134"/>
      <c r="LW14" s="134"/>
      <c r="LX14" s="134"/>
      <c r="LY14" s="134"/>
      <c r="LZ14" s="134"/>
      <c r="MA14" s="134"/>
      <c r="MB14" s="134"/>
      <c r="MC14" s="134"/>
      <c r="MD14" s="134"/>
      <c r="ME14" s="134"/>
      <c r="MF14" s="134"/>
      <c r="MG14" s="134"/>
      <c r="MH14" s="134"/>
      <c r="MI14" s="134"/>
      <c r="MJ14" s="134"/>
      <c r="MK14" s="134"/>
      <c r="ML14" s="134"/>
      <c r="MM14" s="134"/>
      <c r="MN14" s="134"/>
      <c r="MO14" s="134"/>
      <c r="MP14" s="134"/>
      <c r="MQ14" s="134"/>
      <c r="MR14" s="134"/>
      <c r="MS14" s="134"/>
      <c r="MT14" s="134"/>
      <c r="MU14" s="134"/>
      <c r="MV14" s="134"/>
      <c r="MW14" s="134"/>
      <c r="MX14" s="134"/>
      <c r="MY14" s="134"/>
      <c r="MZ14" s="134"/>
      <c r="NA14" s="134"/>
      <c r="NB14" s="134"/>
      <c r="NC14" s="134"/>
      <c r="ND14" s="134"/>
      <c r="NE14" s="134"/>
      <c r="NF14" s="134"/>
      <c r="NG14" s="134"/>
      <c r="NH14" s="134"/>
      <c r="NI14" s="134"/>
      <c r="NJ14" s="134"/>
      <c r="NK14" s="134"/>
      <c r="NL14" s="134"/>
      <c r="NM14" s="134"/>
      <c r="NN14" s="134"/>
      <c r="NO14" s="134"/>
      <c r="NP14" s="134"/>
      <c r="NQ14" s="134"/>
      <c r="NR14" s="134"/>
      <c r="NS14" s="134"/>
      <c r="NT14" s="134"/>
      <c r="NU14" s="134"/>
      <c r="NV14" s="134"/>
      <c r="NW14" s="134"/>
      <c r="NX14" s="134"/>
      <c r="NY14" s="134"/>
      <c r="NZ14" s="134"/>
      <c r="OA14" s="134"/>
      <c r="OB14" s="134"/>
      <c r="OC14" s="134"/>
      <c r="OD14" s="134"/>
      <c r="OE14" s="134"/>
      <c r="OF14" s="134"/>
      <c r="OG14" s="134"/>
      <c r="OH14" s="134"/>
      <c r="OI14" s="134"/>
      <c r="OJ14" s="134"/>
      <c r="OK14" s="134"/>
      <c r="OL14" s="134"/>
      <c r="OM14" s="134"/>
      <c r="ON14" s="134"/>
      <c r="OO14" s="134"/>
      <c r="OP14" s="134"/>
      <c r="OQ14" s="134"/>
      <c r="OR14" s="134"/>
      <c r="OS14" s="134"/>
      <c r="OT14" s="134"/>
      <c r="OU14" s="134"/>
      <c r="OV14" s="134"/>
      <c r="OW14" s="134"/>
      <c r="OX14" s="134"/>
      <c r="OY14" s="134"/>
      <c r="OZ14" s="134"/>
      <c r="PA14" s="134"/>
      <c r="PB14" s="134"/>
      <c r="PC14" s="134"/>
      <c r="PD14" s="134"/>
      <c r="PE14" s="134"/>
      <c r="PF14" s="134"/>
      <c r="PG14" s="134"/>
      <c r="PH14" s="134"/>
      <c r="PI14" s="134"/>
      <c r="PJ14" s="134"/>
      <c r="PK14" s="134"/>
      <c r="PL14" s="134"/>
      <c r="PM14" s="134"/>
      <c r="PN14" s="134"/>
      <c r="PO14" s="134"/>
      <c r="PP14" s="134"/>
      <c r="PQ14" s="134"/>
      <c r="PR14" s="134"/>
      <c r="PS14" s="134"/>
      <c r="PT14" s="134"/>
      <c r="PU14" s="134"/>
      <c r="PV14" s="134"/>
      <c r="PW14" s="134"/>
      <c r="PX14" s="134"/>
      <c r="PY14" s="134"/>
      <c r="PZ14" s="134"/>
      <c r="QA14" s="134"/>
      <c r="QB14" s="134"/>
      <c r="QC14" s="134"/>
      <c r="QD14" s="134"/>
      <c r="QE14" s="134"/>
      <c r="QF14" s="134"/>
      <c r="QG14" s="134"/>
      <c r="QH14" s="134"/>
      <c r="QI14" s="134"/>
      <c r="QJ14" s="134"/>
      <c r="QK14" s="134"/>
      <c r="QL14" s="134"/>
      <c r="QM14" s="134"/>
      <c r="QN14" s="134"/>
      <c r="QO14" s="134"/>
      <c r="QP14" s="134"/>
      <c r="QQ14" s="134"/>
      <c r="QR14" s="134"/>
      <c r="QS14" s="134"/>
      <c r="QT14" s="134"/>
      <c r="QU14" s="134"/>
      <c r="QV14" s="134"/>
      <c r="QW14" s="134"/>
      <c r="QX14" s="134"/>
      <c r="QY14" s="134"/>
      <c r="QZ14" s="134"/>
      <c r="RA14" s="134"/>
      <c r="RB14" s="134"/>
      <c r="RC14" s="134"/>
      <c r="RD14" s="134"/>
      <c r="RE14" s="134"/>
      <c r="RF14" s="134"/>
      <c r="RG14" s="134"/>
      <c r="RH14" s="134"/>
      <c r="RI14" s="134"/>
      <c r="RJ14" s="134"/>
      <c r="RK14" s="134"/>
      <c r="RL14" s="134"/>
      <c r="RM14" s="134"/>
      <c r="RN14" s="134"/>
      <c r="RO14" s="134"/>
      <c r="RP14" s="134"/>
      <c r="RQ14" s="134"/>
      <c r="RR14" s="134"/>
      <c r="RS14" s="134"/>
      <c r="RT14" s="134"/>
      <c r="RU14" s="134"/>
      <c r="RV14" s="134"/>
      <c r="RW14" s="134"/>
      <c r="RX14" s="134"/>
      <c r="RY14" s="134"/>
      <c r="RZ14" s="134"/>
      <c r="SA14" s="134"/>
      <c r="SB14" s="134"/>
      <c r="SC14" s="134"/>
      <c r="SD14" s="134"/>
      <c r="SE14" s="134"/>
      <c r="SF14" s="134"/>
      <c r="SG14" s="134"/>
      <c r="SH14" s="134"/>
      <c r="SI14" s="134"/>
      <c r="SJ14" s="134"/>
      <c r="SK14" s="134"/>
      <c r="SL14" s="134"/>
      <c r="SM14" s="134"/>
      <c r="SN14" s="134"/>
      <c r="SO14" s="134"/>
      <c r="SP14" s="134"/>
      <c r="SQ14" s="134"/>
      <c r="SR14" s="134"/>
      <c r="SS14" s="134"/>
      <c r="ST14" s="134"/>
      <c r="SU14" s="134"/>
      <c r="SV14" s="134"/>
      <c r="SW14" s="134"/>
      <c r="SX14" s="134"/>
      <c r="SY14" s="134"/>
      <c r="SZ14" s="134"/>
      <c r="TA14" s="134"/>
      <c r="TB14" s="134"/>
      <c r="TC14" s="134"/>
      <c r="TD14" s="134"/>
      <c r="TE14" s="134"/>
      <c r="TF14" s="134"/>
      <c r="TG14" s="134"/>
      <c r="TH14" s="134"/>
      <c r="TI14" s="134"/>
      <c r="TJ14" s="134"/>
      <c r="TK14" s="134"/>
      <c r="TL14" s="134"/>
      <c r="TM14" s="134"/>
      <c r="TN14" s="134"/>
      <c r="TO14" s="134"/>
      <c r="TP14" s="134"/>
      <c r="TQ14" s="134"/>
      <c r="TR14" s="134"/>
      <c r="TS14" s="134"/>
      <c r="TT14" s="134"/>
      <c r="TU14" s="134"/>
      <c r="TV14" s="134"/>
      <c r="TW14" s="134"/>
      <c r="TX14" s="134"/>
      <c r="TY14" s="134"/>
      <c r="TZ14" s="134"/>
      <c r="UA14" s="134"/>
      <c r="UB14" s="134"/>
      <c r="UC14" s="134"/>
      <c r="UD14" s="134"/>
      <c r="UE14" s="134"/>
      <c r="UF14" s="134"/>
      <c r="UG14" s="134"/>
      <c r="UH14" s="134"/>
      <c r="UI14" s="134"/>
      <c r="UJ14" s="134"/>
      <c r="UK14" s="134"/>
      <c r="UL14" s="134"/>
      <c r="UM14" s="134"/>
      <c r="UN14" s="134"/>
      <c r="UO14" s="134"/>
      <c r="UP14" s="134"/>
      <c r="UQ14" s="134"/>
      <c r="UR14" s="134"/>
      <c r="US14" s="134"/>
      <c r="UT14" s="134"/>
      <c r="UU14" s="134"/>
      <c r="UV14" s="134"/>
      <c r="UW14" s="134"/>
      <c r="UX14" s="134"/>
      <c r="UY14" s="134"/>
      <c r="UZ14" s="134"/>
      <c r="VA14" s="134"/>
      <c r="VB14" s="134"/>
      <c r="VC14" s="134"/>
      <c r="VD14" s="134"/>
      <c r="VE14" s="134"/>
      <c r="VF14" s="134"/>
      <c r="VG14" s="134"/>
      <c r="VH14" s="134"/>
      <c r="VI14" s="134"/>
      <c r="VJ14" s="134"/>
      <c r="VK14" s="134"/>
      <c r="VL14" s="134"/>
      <c r="VM14" s="134"/>
      <c r="VN14" s="134"/>
      <c r="VO14" s="134"/>
      <c r="VP14" s="134"/>
      <c r="VQ14" s="134"/>
      <c r="VR14" s="134"/>
      <c r="VS14" s="134"/>
      <c r="VT14" s="134"/>
      <c r="VU14" s="134"/>
      <c r="VV14" s="134"/>
      <c r="VW14" s="134"/>
      <c r="VX14" s="134"/>
      <c r="VY14" s="134"/>
      <c r="VZ14" s="134"/>
      <c r="WA14" s="134"/>
      <c r="WB14" s="134"/>
      <c r="WC14" s="134"/>
      <c r="WD14" s="134"/>
      <c r="WE14" s="134"/>
      <c r="WF14" s="134"/>
      <c r="WG14" s="134"/>
      <c r="WH14" s="134"/>
      <c r="WI14" s="134"/>
      <c r="WJ14" s="134"/>
      <c r="WK14" s="134"/>
      <c r="WL14" s="134"/>
      <c r="WM14" s="134"/>
      <c r="WN14" s="134"/>
      <c r="WO14" s="134"/>
      <c r="WP14" s="134"/>
      <c r="WQ14" s="134"/>
      <c r="WR14" s="134"/>
      <c r="WS14" s="134"/>
      <c r="WT14" s="134"/>
      <c r="WU14" s="134"/>
      <c r="WV14" s="134"/>
      <c r="WW14" s="134"/>
      <c r="WX14" s="134"/>
      <c r="WY14" s="134"/>
      <c r="WZ14" s="134"/>
      <c r="XA14" s="134"/>
      <c r="XB14" s="134"/>
      <c r="XC14" s="134"/>
      <c r="XD14" s="134"/>
      <c r="XE14" s="134"/>
      <c r="XF14" s="134"/>
      <c r="XG14" s="134"/>
      <c r="XH14" s="134"/>
      <c r="XI14" s="134"/>
      <c r="XJ14" s="134"/>
      <c r="XK14" s="134"/>
      <c r="XL14" s="134"/>
      <c r="XM14" s="134"/>
      <c r="XN14" s="134"/>
      <c r="XO14" s="134"/>
      <c r="XP14" s="134"/>
      <c r="XQ14" s="134"/>
      <c r="XR14" s="134"/>
      <c r="XS14" s="134"/>
      <c r="XT14" s="134"/>
      <c r="XU14" s="134"/>
      <c r="XV14" s="134"/>
      <c r="XW14" s="134"/>
      <c r="XX14" s="134"/>
      <c r="XY14" s="134"/>
      <c r="XZ14" s="134"/>
      <c r="YA14" s="134"/>
      <c r="YB14" s="134"/>
      <c r="YC14" s="134"/>
      <c r="YD14" s="134"/>
      <c r="YE14" s="134"/>
      <c r="YF14" s="134"/>
      <c r="YG14" s="134"/>
      <c r="YH14" s="134"/>
      <c r="YI14" s="134"/>
      <c r="YJ14" s="134"/>
      <c r="YK14" s="134"/>
      <c r="YL14" s="134"/>
      <c r="YM14" s="134"/>
      <c r="YN14" s="134"/>
      <c r="YO14" s="134"/>
      <c r="YP14" s="134"/>
      <c r="YQ14" s="134"/>
      <c r="YR14" s="134"/>
      <c r="YS14" s="134"/>
      <c r="YT14" s="134"/>
      <c r="YU14" s="134"/>
      <c r="YV14" s="134"/>
      <c r="YW14" s="134"/>
      <c r="YX14" s="134"/>
      <c r="YY14" s="134"/>
      <c r="YZ14" s="134"/>
      <c r="ZA14" s="134"/>
      <c r="ZB14" s="134"/>
      <c r="ZC14" s="134"/>
      <c r="ZD14" s="134"/>
      <c r="ZE14" s="134"/>
      <c r="ZF14" s="134"/>
      <c r="ZG14" s="134"/>
      <c r="ZH14" s="134"/>
      <c r="ZI14" s="134"/>
      <c r="ZJ14" s="134"/>
      <c r="ZK14" s="134"/>
      <c r="ZL14" s="134"/>
      <c r="ZM14" s="134"/>
      <c r="ZN14" s="134"/>
      <c r="ZO14" s="134"/>
      <c r="ZP14" s="134"/>
      <c r="ZQ14" s="134"/>
      <c r="ZR14" s="134"/>
      <c r="ZS14" s="134"/>
      <c r="ZT14" s="134"/>
      <c r="ZU14" s="134"/>
      <c r="ZV14" s="134"/>
      <c r="ZW14" s="134"/>
      <c r="ZX14" s="134"/>
      <c r="ZY14" s="134"/>
      <c r="ZZ14" s="134"/>
    </row>
    <row r="15" spans="1:702" hidden="1" outlineLevel="1">
      <c r="A15" s="16">
        <v>40664</v>
      </c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4"/>
      <c r="AQ15" s="134"/>
      <c r="AR15" s="134"/>
      <c r="AS15" s="134"/>
      <c r="AT15" s="134"/>
      <c r="AU15" s="134"/>
      <c r="AV15" s="134"/>
      <c r="AW15" s="134"/>
      <c r="AX15" s="134"/>
      <c r="AY15" s="134"/>
      <c r="AZ15" s="134"/>
      <c r="BA15" s="134"/>
      <c r="BB15" s="134"/>
      <c r="BC15" s="134"/>
      <c r="BD15" s="134"/>
      <c r="BE15" s="134"/>
      <c r="BF15" s="134"/>
      <c r="BG15" s="134"/>
      <c r="BH15" s="134"/>
      <c r="BI15" s="134"/>
      <c r="BJ15" s="134"/>
      <c r="BK15" s="134"/>
      <c r="BL15" s="134"/>
      <c r="BM15" s="134"/>
      <c r="BN15" s="134"/>
      <c r="BO15" s="134"/>
      <c r="BP15" s="134"/>
      <c r="BQ15" s="134"/>
      <c r="BR15" s="134"/>
      <c r="BS15" s="134"/>
      <c r="BT15" s="134"/>
      <c r="BU15" s="134"/>
      <c r="BV15" s="134"/>
      <c r="BW15" s="134"/>
      <c r="BX15" s="134"/>
      <c r="BY15" s="134"/>
      <c r="BZ15" s="134"/>
      <c r="CA15" s="134"/>
      <c r="CB15" s="134"/>
      <c r="CC15" s="134"/>
      <c r="CD15" s="134"/>
      <c r="CE15" s="134"/>
      <c r="CF15" s="134"/>
      <c r="CG15" s="134"/>
      <c r="CH15" s="134"/>
      <c r="CI15" s="134"/>
      <c r="CJ15" s="134"/>
      <c r="CK15" s="134"/>
      <c r="CL15" s="134"/>
      <c r="CM15" s="134"/>
      <c r="CN15" s="134"/>
      <c r="CO15" s="134"/>
      <c r="CP15" s="134"/>
      <c r="CQ15" s="134"/>
      <c r="CR15" s="134"/>
      <c r="CS15" s="134"/>
      <c r="CT15" s="134"/>
      <c r="CU15" s="134"/>
      <c r="CV15" s="134"/>
      <c r="CW15" s="134"/>
      <c r="CX15" s="134"/>
      <c r="CY15" s="134"/>
      <c r="CZ15" s="134"/>
      <c r="DA15" s="134"/>
      <c r="DB15" s="134"/>
      <c r="DC15" s="134"/>
      <c r="DD15" s="134"/>
      <c r="DE15" s="134"/>
      <c r="DF15" s="134"/>
      <c r="DG15" s="134"/>
      <c r="DH15" s="134"/>
      <c r="DI15" s="134"/>
      <c r="DJ15" s="134"/>
      <c r="DK15" s="134"/>
      <c r="DL15" s="134"/>
      <c r="DM15" s="134"/>
      <c r="DN15" s="134"/>
      <c r="DO15" s="134"/>
      <c r="DP15" s="134"/>
      <c r="DQ15" s="134"/>
      <c r="DR15" s="134"/>
      <c r="DS15" s="134"/>
      <c r="DT15" s="134"/>
      <c r="DU15" s="134"/>
      <c r="DV15" s="134"/>
      <c r="DW15" s="134"/>
      <c r="DX15" s="134"/>
      <c r="DY15" s="134"/>
      <c r="DZ15" s="134"/>
      <c r="EA15" s="134"/>
      <c r="EB15" s="134"/>
      <c r="EC15" s="134"/>
      <c r="ED15" s="134"/>
      <c r="EE15" s="134"/>
      <c r="EF15" s="134"/>
      <c r="EG15" s="134"/>
      <c r="EH15" s="134"/>
      <c r="EI15" s="134"/>
      <c r="EJ15" s="134"/>
      <c r="EK15" s="134"/>
      <c r="EL15" s="134"/>
      <c r="EM15" s="134"/>
      <c r="EN15" s="134"/>
      <c r="EO15" s="134"/>
      <c r="EP15" s="134"/>
      <c r="EQ15" s="134"/>
      <c r="ER15" s="134"/>
      <c r="ES15" s="134"/>
      <c r="ET15" s="134"/>
      <c r="EU15" s="134"/>
      <c r="EV15" s="134"/>
      <c r="EW15" s="134"/>
      <c r="EX15" s="134"/>
      <c r="EY15" s="134"/>
      <c r="EZ15" s="134"/>
      <c r="FA15" s="134"/>
      <c r="FB15" s="134"/>
      <c r="FC15" s="134"/>
      <c r="FD15" s="134"/>
      <c r="FE15" s="134"/>
      <c r="FF15" s="134"/>
      <c r="FG15" s="134"/>
      <c r="FH15" s="134"/>
      <c r="FI15" s="134"/>
      <c r="FJ15" s="134"/>
      <c r="FK15" s="134"/>
      <c r="FL15" s="134"/>
      <c r="FM15" s="134"/>
      <c r="FN15" s="134"/>
      <c r="FO15" s="134"/>
      <c r="FP15" s="134"/>
      <c r="FQ15" s="134"/>
      <c r="FR15" s="134"/>
      <c r="FS15" s="134"/>
      <c r="FT15" s="134"/>
      <c r="FU15" s="134"/>
      <c r="FV15" s="134"/>
      <c r="FW15" s="134"/>
      <c r="FX15" s="134"/>
      <c r="FY15" s="134"/>
      <c r="FZ15" s="134"/>
      <c r="GA15" s="134"/>
      <c r="GB15" s="134"/>
      <c r="GC15" s="134"/>
      <c r="GD15" s="134"/>
      <c r="GE15" s="134"/>
      <c r="GF15" s="134"/>
      <c r="GG15" s="134"/>
      <c r="GH15" s="134"/>
      <c r="GI15" s="134"/>
      <c r="GJ15" s="134"/>
      <c r="GK15" s="134"/>
      <c r="GL15" s="134"/>
      <c r="GM15" s="134"/>
      <c r="GN15" s="134"/>
      <c r="GO15" s="134"/>
      <c r="GP15" s="134"/>
      <c r="GQ15" s="134"/>
      <c r="GR15" s="134"/>
      <c r="GS15" s="134"/>
      <c r="GT15" s="134"/>
      <c r="GU15" s="134"/>
      <c r="GV15" s="134"/>
      <c r="GW15" s="134"/>
      <c r="GX15" s="134"/>
      <c r="GY15" s="134"/>
      <c r="GZ15" s="134"/>
      <c r="HA15" s="134"/>
      <c r="HB15" s="134"/>
      <c r="HC15" s="134"/>
      <c r="HD15" s="134"/>
      <c r="HE15" s="134"/>
      <c r="HF15" s="134"/>
      <c r="HG15" s="134"/>
      <c r="HH15" s="134"/>
      <c r="HI15" s="134"/>
      <c r="HJ15" s="134"/>
      <c r="HK15" s="134"/>
      <c r="HL15" s="134"/>
      <c r="HM15" s="134"/>
      <c r="HN15" s="134"/>
      <c r="HO15" s="134"/>
      <c r="HP15" s="134"/>
      <c r="HQ15" s="134"/>
      <c r="HR15" s="134"/>
      <c r="HS15" s="134"/>
      <c r="HT15" s="134"/>
      <c r="HU15" s="134"/>
      <c r="HV15" s="134"/>
      <c r="HW15" s="134"/>
      <c r="HX15" s="134"/>
      <c r="HY15" s="134"/>
      <c r="HZ15" s="134"/>
      <c r="IA15" s="134"/>
      <c r="IB15" s="134"/>
      <c r="IC15" s="134"/>
      <c r="ID15" s="134"/>
      <c r="IE15" s="134"/>
      <c r="IF15" s="134"/>
      <c r="IG15" s="134"/>
      <c r="IH15" s="134"/>
      <c r="II15" s="134"/>
      <c r="IJ15" s="134"/>
      <c r="IK15" s="134"/>
      <c r="IL15" s="134"/>
      <c r="IM15" s="134"/>
      <c r="IN15" s="134"/>
      <c r="IO15" s="134"/>
      <c r="IP15" s="134"/>
      <c r="IQ15" s="134"/>
      <c r="IR15" s="134"/>
      <c r="IS15" s="134"/>
      <c r="IT15" s="134"/>
      <c r="IU15" s="134"/>
      <c r="IV15" s="134"/>
      <c r="IW15" s="134"/>
      <c r="IX15" s="134"/>
      <c r="IY15" s="134"/>
      <c r="IZ15" s="134"/>
      <c r="JA15" s="134"/>
      <c r="JB15" s="134"/>
      <c r="JC15" s="134"/>
      <c r="JD15" s="134"/>
      <c r="JE15" s="134"/>
      <c r="JF15" s="134"/>
      <c r="JG15" s="134"/>
      <c r="JH15" s="134"/>
      <c r="JI15" s="134"/>
      <c r="JJ15" s="134"/>
      <c r="JK15" s="134"/>
      <c r="JL15" s="134"/>
      <c r="JM15" s="134"/>
      <c r="JN15" s="134"/>
      <c r="JO15" s="134"/>
      <c r="JP15" s="134"/>
      <c r="JQ15" s="134"/>
      <c r="JR15" s="134"/>
      <c r="JS15" s="134"/>
      <c r="JT15" s="134"/>
      <c r="JU15" s="134"/>
      <c r="JV15" s="134"/>
      <c r="JW15" s="134"/>
      <c r="JX15" s="134"/>
      <c r="JY15" s="134"/>
      <c r="JZ15" s="134"/>
      <c r="KA15" s="134"/>
      <c r="KB15" s="134"/>
      <c r="KC15" s="134"/>
      <c r="KD15" s="134"/>
      <c r="KE15" s="134"/>
      <c r="KF15" s="134"/>
      <c r="KG15" s="134"/>
      <c r="KH15" s="134"/>
      <c r="KI15" s="134"/>
      <c r="KJ15" s="134"/>
      <c r="KK15" s="134"/>
      <c r="KL15" s="134"/>
      <c r="KM15" s="134"/>
      <c r="KN15" s="134"/>
      <c r="KO15" s="134"/>
      <c r="KP15" s="134"/>
      <c r="KQ15" s="134"/>
      <c r="KR15" s="134"/>
      <c r="KS15" s="134"/>
      <c r="KT15" s="134"/>
      <c r="KU15" s="134"/>
      <c r="KV15" s="134"/>
      <c r="KW15" s="134"/>
      <c r="KX15" s="134"/>
      <c r="KY15" s="134"/>
      <c r="KZ15" s="134"/>
      <c r="LA15" s="134"/>
      <c r="LB15" s="134"/>
      <c r="LC15" s="134"/>
      <c r="LD15" s="134"/>
      <c r="LE15" s="134"/>
      <c r="LF15" s="134"/>
      <c r="LG15" s="134"/>
      <c r="LH15" s="134"/>
      <c r="LI15" s="134"/>
      <c r="LJ15" s="134"/>
      <c r="LK15" s="134"/>
      <c r="LL15" s="134"/>
      <c r="LM15" s="134"/>
      <c r="LN15" s="134"/>
      <c r="LO15" s="134"/>
      <c r="LP15" s="134"/>
      <c r="LQ15" s="134"/>
      <c r="LR15" s="134"/>
      <c r="LS15" s="134"/>
      <c r="LT15" s="134"/>
      <c r="LU15" s="134"/>
      <c r="LV15" s="134"/>
      <c r="LW15" s="134"/>
      <c r="LX15" s="134"/>
      <c r="LY15" s="134"/>
      <c r="LZ15" s="134"/>
      <c r="MA15" s="134"/>
      <c r="MB15" s="134"/>
      <c r="MC15" s="134"/>
      <c r="MD15" s="134"/>
      <c r="ME15" s="134"/>
      <c r="MF15" s="134"/>
      <c r="MG15" s="134"/>
      <c r="MH15" s="134"/>
      <c r="MI15" s="134"/>
      <c r="MJ15" s="134"/>
      <c r="MK15" s="134"/>
      <c r="ML15" s="134"/>
      <c r="MM15" s="134"/>
      <c r="MN15" s="134"/>
      <c r="MO15" s="134"/>
      <c r="MP15" s="134"/>
      <c r="MQ15" s="134"/>
      <c r="MR15" s="134"/>
      <c r="MS15" s="134"/>
      <c r="MT15" s="134"/>
      <c r="MU15" s="134"/>
      <c r="MV15" s="134"/>
      <c r="MW15" s="134"/>
      <c r="MX15" s="134"/>
      <c r="MY15" s="134"/>
      <c r="MZ15" s="134"/>
      <c r="NA15" s="134"/>
      <c r="NB15" s="134"/>
      <c r="NC15" s="134"/>
      <c r="ND15" s="134"/>
      <c r="NE15" s="134"/>
      <c r="NF15" s="134"/>
      <c r="NG15" s="134"/>
      <c r="NH15" s="134"/>
      <c r="NI15" s="134"/>
      <c r="NJ15" s="134"/>
      <c r="NK15" s="134"/>
      <c r="NL15" s="134"/>
      <c r="NM15" s="134"/>
      <c r="NN15" s="134"/>
      <c r="NO15" s="134"/>
      <c r="NP15" s="134"/>
      <c r="NQ15" s="134"/>
      <c r="NR15" s="134"/>
      <c r="NS15" s="134"/>
      <c r="NT15" s="134"/>
      <c r="NU15" s="134"/>
      <c r="NV15" s="134"/>
      <c r="NW15" s="134"/>
      <c r="NX15" s="134"/>
      <c r="NY15" s="134"/>
      <c r="NZ15" s="134"/>
      <c r="OA15" s="134"/>
      <c r="OB15" s="134"/>
      <c r="OC15" s="134"/>
      <c r="OD15" s="134"/>
      <c r="OE15" s="134"/>
      <c r="OF15" s="134"/>
      <c r="OG15" s="134"/>
      <c r="OH15" s="134"/>
      <c r="OI15" s="134"/>
      <c r="OJ15" s="134"/>
      <c r="OK15" s="134"/>
      <c r="OL15" s="134"/>
      <c r="OM15" s="134"/>
      <c r="ON15" s="134"/>
      <c r="OO15" s="134"/>
      <c r="OP15" s="134"/>
      <c r="OQ15" s="134"/>
      <c r="OR15" s="134"/>
      <c r="OS15" s="134"/>
      <c r="OT15" s="134"/>
      <c r="OU15" s="134"/>
      <c r="OV15" s="134"/>
      <c r="OW15" s="134"/>
      <c r="OX15" s="134"/>
      <c r="OY15" s="134"/>
      <c r="OZ15" s="134"/>
      <c r="PA15" s="134"/>
      <c r="PB15" s="134"/>
      <c r="PC15" s="134"/>
      <c r="PD15" s="134"/>
      <c r="PE15" s="134"/>
      <c r="PF15" s="134"/>
      <c r="PG15" s="134"/>
      <c r="PH15" s="134"/>
      <c r="PI15" s="134"/>
      <c r="PJ15" s="134"/>
      <c r="PK15" s="134"/>
      <c r="PL15" s="134"/>
      <c r="PM15" s="134"/>
      <c r="PN15" s="134"/>
      <c r="PO15" s="134"/>
      <c r="PP15" s="134"/>
      <c r="PQ15" s="134"/>
      <c r="PR15" s="134"/>
      <c r="PS15" s="134"/>
      <c r="PT15" s="134"/>
      <c r="PU15" s="134"/>
      <c r="PV15" s="134"/>
      <c r="PW15" s="134"/>
      <c r="PX15" s="134"/>
      <c r="PY15" s="134"/>
      <c r="PZ15" s="134"/>
      <c r="QA15" s="134"/>
      <c r="QB15" s="134"/>
      <c r="QC15" s="134"/>
      <c r="QD15" s="134"/>
      <c r="QE15" s="134"/>
      <c r="QF15" s="134"/>
      <c r="QG15" s="134"/>
      <c r="QH15" s="134"/>
      <c r="QI15" s="134"/>
      <c r="QJ15" s="134"/>
      <c r="QK15" s="134"/>
      <c r="QL15" s="134"/>
      <c r="QM15" s="134"/>
      <c r="QN15" s="134"/>
      <c r="QO15" s="134"/>
      <c r="QP15" s="134"/>
      <c r="QQ15" s="134"/>
      <c r="QR15" s="134"/>
      <c r="QS15" s="134"/>
      <c r="QT15" s="134"/>
      <c r="QU15" s="134"/>
      <c r="QV15" s="134"/>
      <c r="QW15" s="134"/>
      <c r="QX15" s="134"/>
      <c r="QY15" s="134"/>
      <c r="QZ15" s="134"/>
      <c r="RA15" s="134"/>
      <c r="RB15" s="134"/>
      <c r="RC15" s="134"/>
      <c r="RD15" s="134"/>
      <c r="RE15" s="134"/>
      <c r="RF15" s="134"/>
      <c r="RG15" s="134"/>
      <c r="RH15" s="134"/>
      <c r="RI15" s="134"/>
      <c r="RJ15" s="134"/>
      <c r="RK15" s="134"/>
      <c r="RL15" s="134"/>
      <c r="RM15" s="134"/>
      <c r="RN15" s="134"/>
      <c r="RO15" s="134"/>
      <c r="RP15" s="134"/>
      <c r="RQ15" s="134"/>
      <c r="RR15" s="134"/>
      <c r="RS15" s="134"/>
      <c r="RT15" s="134"/>
      <c r="RU15" s="134"/>
      <c r="RV15" s="134"/>
      <c r="RW15" s="134"/>
      <c r="RX15" s="134"/>
      <c r="RY15" s="134"/>
      <c r="RZ15" s="134"/>
      <c r="SA15" s="134"/>
      <c r="SB15" s="134"/>
      <c r="SC15" s="134"/>
      <c r="SD15" s="134"/>
      <c r="SE15" s="134"/>
      <c r="SF15" s="134"/>
      <c r="SG15" s="134"/>
      <c r="SH15" s="134"/>
      <c r="SI15" s="134"/>
      <c r="SJ15" s="134"/>
      <c r="SK15" s="134"/>
      <c r="SL15" s="134"/>
      <c r="SM15" s="134"/>
      <c r="SN15" s="134"/>
      <c r="SO15" s="134"/>
      <c r="SP15" s="134"/>
      <c r="SQ15" s="134"/>
      <c r="SR15" s="134"/>
      <c r="SS15" s="134"/>
      <c r="ST15" s="134"/>
      <c r="SU15" s="134"/>
      <c r="SV15" s="134"/>
      <c r="SW15" s="134"/>
      <c r="SX15" s="134"/>
      <c r="SY15" s="134"/>
      <c r="SZ15" s="134"/>
      <c r="TA15" s="134"/>
      <c r="TB15" s="134"/>
      <c r="TC15" s="134"/>
      <c r="TD15" s="134"/>
      <c r="TE15" s="134"/>
      <c r="TF15" s="134"/>
      <c r="TG15" s="134"/>
      <c r="TH15" s="134"/>
      <c r="TI15" s="134"/>
      <c r="TJ15" s="134"/>
      <c r="TK15" s="134"/>
      <c r="TL15" s="134"/>
      <c r="TM15" s="134"/>
      <c r="TN15" s="134"/>
      <c r="TO15" s="134"/>
      <c r="TP15" s="134"/>
      <c r="TQ15" s="134"/>
      <c r="TR15" s="134"/>
      <c r="TS15" s="134"/>
      <c r="TT15" s="134"/>
      <c r="TU15" s="134"/>
      <c r="TV15" s="134"/>
      <c r="TW15" s="134"/>
      <c r="TX15" s="134"/>
      <c r="TY15" s="134"/>
      <c r="TZ15" s="134"/>
      <c r="UA15" s="134"/>
      <c r="UB15" s="134"/>
      <c r="UC15" s="134"/>
      <c r="UD15" s="134"/>
      <c r="UE15" s="134"/>
      <c r="UF15" s="134"/>
      <c r="UG15" s="134"/>
      <c r="UH15" s="134"/>
      <c r="UI15" s="134"/>
      <c r="UJ15" s="134"/>
      <c r="UK15" s="134"/>
      <c r="UL15" s="134"/>
      <c r="UM15" s="134"/>
      <c r="UN15" s="134"/>
      <c r="UO15" s="134"/>
      <c r="UP15" s="134"/>
      <c r="UQ15" s="134"/>
      <c r="UR15" s="134"/>
      <c r="US15" s="134"/>
      <c r="UT15" s="134"/>
      <c r="UU15" s="134"/>
      <c r="UV15" s="134"/>
      <c r="UW15" s="134"/>
      <c r="UX15" s="134"/>
      <c r="UY15" s="134"/>
      <c r="UZ15" s="134"/>
      <c r="VA15" s="134"/>
      <c r="VB15" s="134"/>
      <c r="VC15" s="134"/>
      <c r="VD15" s="134"/>
      <c r="VE15" s="134"/>
      <c r="VF15" s="134"/>
      <c r="VG15" s="134"/>
      <c r="VH15" s="134"/>
      <c r="VI15" s="134"/>
      <c r="VJ15" s="134"/>
      <c r="VK15" s="134"/>
      <c r="VL15" s="134"/>
      <c r="VM15" s="134"/>
      <c r="VN15" s="134"/>
      <c r="VO15" s="134"/>
      <c r="VP15" s="134"/>
      <c r="VQ15" s="134"/>
      <c r="VR15" s="134"/>
      <c r="VS15" s="134"/>
      <c r="VT15" s="134"/>
      <c r="VU15" s="134"/>
      <c r="VV15" s="134"/>
      <c r="VW15" s="134"/>
      <c r="VX15" s="134"/>
      <c r="VY15" s="134"/>
      <c r="VZ15" s="134"/>
      <c r="WA15" s="134"/>
      <c r="WB15" s="134"/>
      <c r="WC15" s="134"/>
      <c r="WD15" s="134"/>
      <c r="WE15" s="134"/>
      <c r="WF15" s="134"/>
      <c r="WG15" s="134"/>
      <c r="WH15" s="134"/>
      <c r="WI15" s="134"/>
      <c r="WJ15" s="134"/>
      <c r="WK15" s="134"/>
      <c r="WL15" s="134"/>
      <c r="WM15" s="134"/>
      <c r="WN15" s="134"/>
      <c r="WO15" s="134"/>
      <c r="WP15" s="134"/>
      <c r="WQ15" s="134"/>
      <c r="WR15" s="134"/>
      <c r="WS15" s="134"/>
      <c r="WT15" s="134"/>
      <c r="WU15" s="134"/>
      <c r="WV15" s="134"/>
      <c r="WW15" s="134"/>
      <c r="WX15" s="134"/>
      <c r="WY15" s="134"/>
      <c r="WZ15" s="134"/>
      <c r="XA15" s="134"/>
      <c r="XB15" s="134"/>
      <c r="XC15" s="134"/>
      <c r="XD15" s="134"/>
      <c r="XE15" s="134"/>
      <c r="XF15" s="134"/>
      <c r="XG15" s="134"/>
      <c r="XH15" s="134"/>
      <c r="XI15" s="134"/>
      <c r="XJ15" s="134"/>
      <c r="XK15" s="134"/>
      <c r="XL15" s="134"/>
      <c r="XM15" s="134"/>
      <c r="XN15" s="134"/>
      <c r="XO15" s="134"/>
      <c r="XP15" s="134"/>
      <c r="XQ15" s="134"/>
      <c r="XR15" s="134"/>
      <c r="XS15" s="134"/>
      <c r="XT15" s="134"/>
      <c r="XU15" s="134"/>
      <c r="XV15" s="134"/>
      <c r="XW15" s="134"/>
      <c r="XX15" s="134"/>
      <c r="XY15" s="134"/>
      <c r="XZ15" s="134"/>
      <c r="YA15" s="134"/>
      <c r="YB15" s="134"/>
      <c r="YC15" s="134"/>
      <c r="YD15" s="134"/>
      <c r="YE15" s="134"/>
      <c r="YF15" s="134"/>
      <c r="YG15" s="134"/>
      <c r="YH15" s="134"/>
      <c r="YI15" s="134"/>
      <c r="YJ15" s="134"/>
      <c r="YK15" s="134"/>
      <c r="YL15" s="134"/>
      <c r="YM15" s="134"/>
      <c r="YN15" s="134"/>
      <c r="YO15" s="134"/>
      <c r="YP15" s="134"/>
      <c r="YQ15" s="134"/>
      <c r="YR15" s="134"/>
      <c r="YS15" s="134"/>
      <c r="YT15" s="134"/>
      <c r="YU15" s="134"/>
      <c r="YV15" s="134"/>
      <c r="YW15" s="134"/>
      <c r="YX15" s="134"/>
      <c r="YY15" s="134"/>
      <c r="YZ15" s="134"/>
      <c r="ZA15" s="134"/>
      <c r="ZB15" s="134"/>
      <c r="ZC15" s="134"/>
      <c r="ZD15" s="134"/>
      <c r="ZE15" s="134"/>
      <c r="ZF15" s="134"/>
      <c r="ZG15" s="134"/>
      <c r="ZH15" s="134"/>
      <c r="ZI15" s="134"/>
      <c r="ZJ15" s="134"/>
      <c r="ZK15" s="134"/>
      <c r="ZL15" s="134"/>
      <c r="ZM15" s="134"/>
      <c r="ZN15" s="134"/>
      <c r="ZO15" s="134"/>
      <c r="ZP15" s="134"/>
      <c r="ZQ15" s="134"/>
      <c r="ZR15" s="134"/>
      <c r="ZS15" s="134"/>
      <c r="ZT15" s="134"/>
      <c r="ZU15" s="134"/>
      <c r="ZV15" s="134"/>
      <c r="ZW15" s="134"/>
      <c r="ZX15" s="134"/>
      <c r="ZY15" s="134"/>
      <c r="ZZ15" s="134"/>
    </row>
    <row r="16" spans="1:702" hidden="1" outlineLevel="1">
      <c r="A16" s="16">
        <v>40695</v>
      </c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4"/>
      <c r="AQ16" s="134"/>
      <c r="AR16" s="134"/>
      <c r="AS16" s="134"/>
      <c r="AT16" s="134"/>
      <c r="AU16" s="134"/>
      <c r="AV16" s="134"/>
      <c r="AW16" s="134"/>
      <c r="AX16" s="134"/>
      <c r="AY16" s="134"/>
      <c r="AZ16" s="134"/>
      <c r="BA16" s="134"/>
      <c r="BB16" s="134"/>
      <c r="BC16" s="134"/>
      <c r="BD16" s="134"/>
      <c r="BE16" s="134"/>
      <c r="BF16" s="134"/>
      <c r="BG16" s="134"/>
      <c r="BH16" s="134"/>
      <c r="BI16" s="134"/>
      <c r="BJ16" s="134"/>
      <c r="BK16" s="134"/>
      <c r="BL16" s="134"/>
      <c r="BM16" s="134"/>
      <c r="BN16" s="134"/>
      <c r="BO16" s="134"/>
      <c r="BP16" s="134"/>
      <c r="BQ16" s="134"/>
      <c r="BR16" s="134"/>
      <c r="BS16" s="134"/>
      <c r="BT16" s="134"/>
      <c r="BU16" s="134"/>
      <c r="BV16" s="134"/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/>
      <c r="CH16" s="134"/>
      <c r="CI16" s="134"/>
      <c r="CJ16" s="134"/>
      <c r="CK16" s="134"/>
      <c r="CL16" s="134"/>
      <c r="CM16" s="134"/>
      <c r="CN16" s="134"/>
      <c r="CO16" s="134"/>
      <c r="CP16" s="134"/>
      <c r="CQ16" s="134"/>
      <c r="CR16" s="134"/>
      <c r="CS16" s="134"/>
      <c r="CT16" s="134"/>
      <c r="CU16" s="134"/>
      <c r="CV16" s="134"/>
      <c r="CW16" s="134"/>
      <c r="CX16" s="134"/>
      <c r="CY16" s="134"/>
      <c r="CZ16" s="134"/>
      <c r="DA16" s="134"/>
      <c r="DB16" s="134"/>
      <c r="DC16" s="134"/>
      <c r="DD16" s="134"/>
      <c r="DE16" s="134"/>
      <c r="DF16" s="134"/>
      <c r="DG16" s="134"/>
      <c r="DH16" s="134"/>
      <c r="DI16" s="134"/>
      <c r="DJ16" s="134"/>
      <c r="DK16" s="134"/>
      <c r="DL16" s="134"/>
      <c r="DM16" s="134"/>
      <c r="DN16" s="134"/>
      <c r="DO16" s="134"/>
      <c r="DP16" s="134"/>
      <c r="DQ16" s="134"/>
      <c r="DR16" s="134"/>
      <c r="DS16" s="134"/>
      <c r="DT16" s="134"/>
      <c r="DU16" s="134"/>
      <c r="DV16" s="134"/>
      <c r="DW16" s="134"/>
      <c r="DX16" s="134"/>
      <c r="DY16" s="134"/>
      <c r="DZ16" s="134"/>
      <c r="EA16" s="134"/>
      <c r="EB16" s="134"/>
      <c r="EC16" s="134"/>
      <c r="ED16" s="134"/>
      <c r="EE16" s="134"/>
      <c r="EF16" s="134"/>
      <c r="EG16" s="134"/>
      <c r="EH16" s="134"/>
      <c r="EI16" s="134"/>
      <c r="EJ16" s="134"/>
      <c r="EK16" s="134"/>
      <c r="EL16" s="134"/>
      <c r="EM16" s="134"/>
      <c r="EN16" s="134"/>
      <c r="EO16" s="134"/>
      <c r="EP16" s="134"/>
      <c r="EQ16" s="134"/>
      <c r="ER16" s="134"/>
      <c r="ES16" s="134"/>
      <c r="ET16" s="134"/>
      <c r="EU16" s="134"/>
      <c r="EV16" s="134"/>
      <c r="EW16" s="134"/>
      <c r="EX16" s="134"/>
      <c r="EY16" s="134"/>
      <c r="EZ16" s="134"/>
      <c r="FA16" s="134"/>
      <c r="FB16" s="134"/>
      <c r="FC16" s="134"/>
      <c r="FD16" s="134"/>
      <c r="FE16" s="134"/>
      <c r="FF16" s="134"/>
      <c r="FG16" s="134"/>
      <c r="FH16" s="134"/>
      <c r="FI16" s="134"/>
      <c r="FJ16" s="134"/>
      <c r="FK16" s="134"/>
      <c r="FL16" s="134"/>
      <c r="FM16" s="134"/>
      <c r="FN16" s="134"/>
      <c r="FO16" s="134"/>
      <c r="FP16" s="134"/>
      <c r="FQ16" s="134"/>
      <c r="FR16" s="134"/>
      <c r="FS16" s="134"/>
      <c r="FT16" s="134"/>
      <c r="FU16" s="134"/>
      <c r="FV16" s="134"/>
      <c r="FW16" s="134"/>
      <c r="FX16" s="134"/>
      <c r="FY16" s="134"/>
      <c r="FZ16" s="134"/>
      <c r="GA16" s="134"/>
      <c r="GB16" s="134"/>
      <c r="GC16" s="134"/>
      <c r="GD16" s="134"/>
      <c r="GE16" s="134"/>
      <c r="GF16" s="134"/>
      <c r="GG16" s="134"/>
      <c r="GH16" s="134"/>
      <c r="GI16" s="134"/>
      <c r="GJ16" s="134"/>
      <c r="GK16" s="134"/>
      <c r="GL16" s="134"/>
      <c r="GM16" s="134"/>
      <c r="GN16" s="134"/>
      <c r="GO16" s="134"/>
      <c r="GP16" s="134"/>
      <c r="GQ16" s="134"/>
      <c r="GR16" s="134"/>
      <c r="GS16" s="134"/>
      <c r="GT16" s="134"/>
      <c r="GU16" s="134"/>
      <c r="GV16" s="134"/>
      <c r="GW16" s="134"/>
      <c r="GX16" s="134"/>
      <c r="GY16" s="134"/>
      <c r="GZ16" s="134"/>
      <c r="HA16" s="134"/>
      <c r="HB16" s="134"/>
      <c r="HC16" s="134"/>
      <c r="HD16" s="134"/>
      <c r="HE16" s="134"/>
      <c r="HF16" s="134"/>
      <c r="HG16" s="134"/>
      <c r="HH16" s="134"/>
      <c r="HI16" s="134"/>
      <c r="HJ16" s="134"/>
      <c r="HK16" s="134"/>
      <c r="HL16" s="134"/>
      <c r="HM16" s="134"/>
      <c r="HN16" s="134"/>
      <c r="HO16" s="134"/>
      <c r="HP16" s="134"/>
      <c r="HQ16" s="134"/>
      <c r="HR16" s="134"/>
      <c r="HS16" s="134"/>
      <c r="HT16" s="134"/>
      <c r="HU16" s="134"/>
      <c r="HV16" s="134"/>
      <c r="HW16" s="134"/>
      <c r="HX16" s="134"/>
      <c r="HY16" s="134"/>
      <c r="HZ16" s="134"/>
      <c r="IA16" s="134"/>
      <c r="IB16" s="134"/>
      <c r="IC16" s="134"/>
      <c r="ID16" s="134"/>
      <c r="IE16" s="134"/>
      <c r="IF16" s="134"/>
      <c r="IG16" s="134"/>
      <c r="IH16" s="134"/>
      <c r="II16" s="134"/>
      <c r="IJ16" s="134"/>
      <c r="IK16" s="134"/>
      <c r="IL16" s="134"/>
      <c r="IM16" s="134"/>
      <c r="IN16" s="134"/>
      <c r="IO16" s="134"/>
      <c r="IP16" s="134"/>
      <c r="IQ16" s="134"/>
      <c r="IR16" s="134"/>
      <c r="IS16" s="134"/>
      <c r="IT16" s="134"/>
      <c r="IU16" s="134"/>
      <c r="IV16" s="134"/>
      <c r="IW16" s="134"/>
      <c r="IX16" s="134"/>
      <c r="IY16" s="134"/>
      <c r="IZ16" s="134"/>
      <c r="JA16" s="134"/>
      <c r="JB16" s="134"/>
      <c r="JC16" s="134"/>
      <c r="JD16" s="134"/>
      <c r="JE16" s="134"/>
      <c r="JF16" s="134"/>
      <c r="JG16" s="134"/>
      <c r="JH16" s="134"/>
      <c r="JI16" s="134"/>
      <c r="JJ16" s="134"/>
      <c r="JK16" s="134"/>
      <c r="JL16" s="134"/>
      <c r="JM16" s="134"/>
      <c r="JN16" s="134"/>
      <c r="JO16" s="134"/>
      <c r="JP16" s="134"/>
      <c r="JQ16" s="134"/>
      <c r="JR16" s="134"/>
      <c r="JS16" s="134"/>
      <c r="JT16" s="134"/>
      <c r="JU16" s="134"/>
      <c r="JV16" s="134"/>
      <c r="JW16" s="134"/>
      <c r="JX16" s="134"/>
      <c r="JY16" s="134"/>
      <c r="JZ16" s="134"/>
      <c r="KA16" s="134"/>
      <c r="KB16" s="134"/>
      <c r="KC16" s="134"/>
      <c r="KD16" s="134"/>
      <c r="KE16" s="134"/>
      <c r="KF16" s="134"/>
      <c r="KG16" s="134"/>
      <c r="KH16" s="134"/>
      <c r="KI16" s="134"/>
      <c r="KJ16" s="134"/>
      <c r="KK16" s="134"/>
      <c r="KL16" s="134"/>
      <c r="KM16" s="134"/>
      <c r="KN16" s="134"/>
      <c r="KO16" s="134"/>
      <c r="KP16" s="134"/>
      <c r="KQ16" s="134"/>
      <c r="KR16" s="134"/>
      <c r="KS16" s="134"/>
      <c r="KT16" s="134"/>
      <c r="KU16" s="134"/>
      <c r="KV16" s="134"/>
      <c r="KW16" s="134"/>
      <c r="KX16" s="134"/>
      <c r="KY16" s="134"/>
      <c r="KZ16" s="134"/>
      <c r="LA16" s="134"/>
      <c r="LB16" s="134"/>
      <c r="LC16" s="134"/>
      <c r="LD16" s="134"/>
      <c r="LE16" s="134"/>
      <c r="LF16" s="134"/>
      <c r="LG16" s="134"/>
      <c r="LH16" s="134"/>
      <c r="LI16" s="134"/>
      <c r="LJ16" s="134"/>
      <c r="LK16" s="134"/>
      <c r="LL16" s="134"/>
      <c r="LM16" s="134"/>
      <c r="LN16" s="134"/>
      <c r="LO16" s="134"/>
      <c r="LP16" s="134"/>
      <c r="LQ16" s="134"/>
      <c r="LR16" s="134"/>
      <c r="LS16" s="134"/>
      <c r="LT16" s="134"/>
      <c r="LU16" s="134"/>
      <c r="LV16" s="134"/>
      <c r="LW16" s="134"/>
      <c r="LX16" s="134"/>
      <c r="LY16" s="134"/>
      <c r="LZ16" s="134"/>
      <c r="MA16" s="134"/>
      <c r="MB16" s="134"/>
      <c r="MC16" s="134"/>
      <c r="MD16" s="134"/>
      <c r="ME16" s="134"/>
      <c r="MF16" s="134"/>
      <c r="MG16" s="134"/>
      <c r="MH16" s="134"/>
      <c r="MI16" s="134"/>
      <c r="MJ16" s="134"/>
      <c r="MK16" s="134"/>
      <c r="ML16" s="134"/>
      <c r="MM16" s="134"/>
      <c r="MN16" s="134"/>
      <c r="MO16" s="134"/>
      <c r="MP16" s="134"/>
      <c r="MQ16" s="134"/>
      <c r="MR16" s="134"/>
      <c r="MS16" s="134"/>
      <c r="MT16" s="134"/>
      <c r="MU16" s="134"/>
      <c r="MV16" s="134"/>
      <c r="MW16" s="134"/>
      <c r="MX16" s="134"/>
      <c r="MY16" s="134"/>
      <c r="MZ16" s="134"/>
      <c r="NA16" s="134"/>
      <c r="NB16" s="134"/>
      <c r="NC16" s="134"/>
      <c r="ND16" s="134"/>
      <c r="NE16" s="134"/>
      <c r="NF16" s="134"/>
      <c r="NG16" s="134"/>
      <c r="NH16" s="134"/>
      <c r="NI16" s="134"/>
      <c r="NJ16" s="134"/>
      <c r="NK16" s="134"/>
      <c r="NL16" s="134"/>
      <c r="NM16" s="134"/>
      <c r="NN16" s="134"/>
      <c r="NO16" s="134"/>
      <c r="NP16" s="134"/>
      <c r="NQ16" s="134"/>
      <c r="NR16" s="134"/>
      <c r="NS16" s="134"/>
      <c r="NT16" s="134"/>
      <c r="NU16" s="134"/>
      <c r="NV16" s="134"/>
      <c r="NW16" s="134"/>
      <c r="NX16" s="134"/>
      <c r="NY16" s="134"/>
      <c r="NZ16" s="134"/>
      <c r="OA16" s="134"/>
      <c r="OB16" s="134"/>
      <c r="OC16" s="134"/>
      <c r="OD16" s="134"/>
      <c r="OE16" s="134"/>
      <c r="OF16" s="134"/>
      <c r="OG16" s="134"/>
      <c r="OH16" s="134"/>
      <c r="OI16" s="134"/>
      <c r="OJ16" s="134"/>
      <c r="OK16" s="134"/>
      <c r="OL16" s="134"/>
      <c r="OM16" s="134"/>
      <c r="ON16" s="134"/>
      <c r="OO16" s="134"/>
      <c r="OP16" s="134"/>
      <c r="OQ16" s="134"/>
      <c r="OR16" s="134"/>
      <c r="OS16" s="134"/>
      <c r="OT16" s="134"/>
      <c r="OU16" s="134"/>
      <c r="OV16" s="134"/>
      <c r="OW16" s="134"/>
      <c r="OX16" s="134"/>
      <c r="OY16" s="134"/>
      <c r="OZ16" s="134"/>
      <c r="PA16" s="134"/>
      <c r="PB16" s="134"/>
      <c r="PC16" s="134"/>
      <c r="PD16" s="134"/>
      <c r="PE16" s="134"/>
      <c r="PF16" s="134"/>
      <c r="PG16" s="134"/>
      <c r="PH16" s="134"/>
      <c r="PI16" s="134"/>
      <c r="PJ16" s="134"/>
      <c r="PK16" s="134"/>
      <c r="PL16" s="134"/>
      <c r="PM16" s="134"/>
      <c r="PN16" s="134"/>
      <c r="PO16" s="134"/>
      <c r="PP16" s="134"/>
      <c r="PQ16" s="134"/>
      <c r="PR16" s="134"/>
      <c r="PS16" s="134"/>
      <c r="PT16" s="134"/>
      <c r="PU16" s="134"/>
      <c r="PV16" s="134"/>
      <c r="PW16" s="134"/>
      <c r="PX16" s="134"/>
      <c r="PY16" s="134"/>
      <c r="PZ16" s="134"/>
      <c r="QA16" s="134"/>
      <c r="QB16" s="134"/>
      <c r="QC16" s="134"/>
      <c r="QD16" s="134"/>
      <c r="QE16" s="134"/>
      <c r="QF16" s="134"/>
      <c r="QG16" s="134"/>
      <c r="QH16" s="134"/>
      <c r="QI16" s="134"/>
      <c r="QJ16" s="134"/>
      <c r="QK16" s="134"/>
      <c r="QL16" s="134"/>
      <c r="QM16" s="134"/>
      <c r="QN16" s="134"/>
      <c r="QO16" s="134"/>
      <c r="QP16" s="134"/>
      <c r="QQ16" s="134"/>
      <c r="QR16" s="134"/>
      <c r="QS16" s="134"/>
      <c r="QT16" s="134"/>
      <c r="QU16" s="134"/>
      <c r="QV16" s="134"/>
      <c r="QW16" s="134"/>
      <c r="QX16" s="134"/>
      <c r="QY16" s="134"/>
      <c r="QZ16" s="134"/>
      <c r="RA16" s="134"/>
      <c r="RB16" s="134"/>
      <c r="RC16" s="134"/>
      <c r="RD16" s="134"/>
      <c r="RE16" s="134"/>
      <c r="RF16" s="134"/>
      <c r="RG16" s="134"/>
      <c r="RH16" s="134"/>
      <c r="RI16" s="134"/>
      <c r="RJ16" s="134"/>
      <c r="RK16" s="134"/>
      <c r="RL16" s="134"/>
      <c r="RM16" s="134"/>
      <c r="RN16" s="134"/>
      <c r="RO16" s="134"/>
      <c r="RP16" s="134"/>
      <c r="RQ16" s="134"/>
      <c r="RR16" s="134"/>
      <c r="RS16" s="134"/>
      <c r="RT16" s="134"/>
      <c r="RU16" s="134"/>
      <c r="RV16" s="134"/>
      <c r="RW16" s="134"/>
      <c r="RX16" s="134"/>
      <c r="RY16" s="134"/>
      <c r="RZ16" s="134"/>
      <c r="SA16" s="134"/>
      <c r="SB16" s="134"/>
      <c r="SC16" s="134"/>
      <c r="SD16" s="134"/>
      <c r="SE16" s="134"/>
      <c r="SF16" s="134"/>
      <c r="SG16" s="134"/>
      <c r="SH16" s="134"/>
      <c r="SI16" s="134"/>
      <c r="SJ16" s="134"/>
      <c r="SK16" s="134"/>
      <c r="SL16" s="134"/>
      <c r="SM16" s="134"/>
      <c r="SN16" s="134"/>
      <c r="SO16" s="134"/>
      <c r="SP16" s="134"/>
      <c r="SQ16" s="134"/>
      <c r="SR16" s="134"/>
      <c r="SS16" s="134"/>
      <c r="ST16" s="134"/>
      <c r="SU16" s="134"/>
      <c r="SV16" s="134"/>
      <c r="SW16" s="134"/>
      <c r="SX16" s="134"/>
      <c r="SY16" s="134"/>
      <c r="SZ16" s="134"/>
      <c r="TA16" s="134"/>
      <c r="TB16" s="134"/>
      <c r="TC16" s="134"/>
      <c r="TD16" s="134"/>
      <c r="TE16" s="134"/>
      <c r="TF16" s="134"/>
      <c r="TG16" s="134"/>
      <c r="TH16" s="134"/>
      <c r="TI16" s="134"/>
      <c r="TJ16" s="134"/>
      <c r="TK16" s="134"/>
      <c r="TL16" s="134"/>
      <c r="TM16" s="134"/>
      <c r="TN16" s="134"/>
      <c r="TO16" s="134"/>
      <c r="TP16" s="134"/>
      <c r="TQ16" s="134"/>
      <c r="TR16" s="134"/>
      <c r="TS16" s="134"/>
      <c r="TT16" s="134"/>
      <c r="TU16" s="134"/>
      <c r="TV16" s="134"/>
      <c r="TW16" s="134"/>
      <c r="TX16" s="134"/>
      <c r="TY16" s="134"/>
      <c r="TZ16" s="134"/>
      <c r="UA16" s="134"/>
      <c r="UB16" s="134"/>
      <c r="UC16" s="134"/>
      <c r="UD16" s="134"/>
      <c r="UE16" s="134"/>
      <c r="UF16" s="134"/>
      <c r="UG16" s="134"/>
      <c r="UH16" s="134"/>
      <c r="UI16" s="134"/>
      <c r="UJ16" s="134"/>
      <c r="UK16" s="134"/>
      <c r="UL16" s="134"/>
      <c r="UM16" s="134"/>
      <c r="UN16" s="134"/>
      <c r="UO16" s="134"/>
      <c r="UP16" s="134"/>
      <c r="UQ16" s="134"/>
      <c r="UR16" s="134"/>
      <c r="US16" s="134"/>
      <c r="UT16" s="134"/>
      <c r="UU16" s="134"/>
      <c r="UV16" s="134"/>
      <c r="UW16" s="134"/>
      <c r="UX16" s="134"/>
      <c r="UY16" s="134"/>
      <c r="UZ16" s="134"/>
      <c r="VA16" s="134"/>
      <c r="VB16" s="134"/>
      <c r="VC16" s="134"/>
      <c r="VD16" s="134"/>
      <c r="VE16" s="134"/>
      <c r="VF16" s="134"/>
      <c r="VG16" s="134"/>
      <c r="VH16" s="134"/>
      <c r="VI16" s="134"/>
      <c r="VJ16" s="134"/>
      <c r="VK16" s="134"/>
      <c r="VL16" s="134"/>
      <c r="VM16" s="134"/>
      <c r="VN16" s="134"/>
      <c r="VO16" s="134"/>
      <c r="VP16" s="134"/>
      <c r="VQ16" s="134"/>
      <c r="VR16" s="134"/>
      <c r="VS16" s="134"/>
      <c r="VT16" s="134"/>
      <c r="VU16" s="134"/>
      <c r="VV16" s="134"/>
      <c r="VW16" s="134"/>
      <c r="VX16" s="134"/>
      <c r="VY16" s="134"/>
      <c r="VZ16" s="134"/>
      <c r="WA16" s="134"/>
      <c r="WB16" s="134"/>
      <c r="WC16" s="134"/>
      <c r="WD16" s="134"/>
      <c r="WE16" s="134"/>
      <c r="WF16" s="134"/>
      <c r="WG16" s="134"/>
      <c r="WH16" s="134"/>
      <c r="WI16" s="134"/>
      <c r="WJ16" s="134"/>
      <c r="WK16" s="134"/>
      <c r="WL16" s="134"/>
      <c r="WM16" s="134"/>
      <c r="WN16" s="134"/>
      <c r="WO16" s="134"/>
      <c r="WP16" s="134"/>
      <c r="WQ16" s="134"/>
      <c r="WR16" s="134"/>
      <c r="WS16" s="134"/>
      <c r="WT16" s="134"/>
      <c r="WU16" s="134"/>
      <c r="WV16" s="134"/>
      <c r="WW16" s="134"/>
      <c r="WX16" s="134"/>
      <c r="WY16" s="134"/>
      <c r="WZ16" s="134"/>
      <c r="XA16" s="134"/>
      <c r="XB16" s="134"/>
      <c r="XC16" s="134"/>
      <c r="XD16" s="134"/>
      <c r="XE16" s="134"/>
      <c r="XF16" s="134"/>
      <c r="XG16" s="134"/>
      <c r="XH16" s="134"/>
      <c r="XI16" s="134"/>
      <c r="XJ16" s="134"/>
      <c r="XK16" s="134"/>
      <c r="XL16" s="134"/>
      <c r="XM16" s="134"/>
      <c r="XN16" s="134"/>
      <c r="XO16" s="134"/>
      <c r="XP16" s="134"/>
      <c r="XQ16" s="134"/>
      <c r="XR16" s="134"/>
      <c r="XS16" s="134"/>
      <c r="XT16" s="134"/>
      <c r="XU16" s="134"/>
      <c r="XV16" s="134"/>
      <c r="XW16" s="134"/>
      <c r="XX16" s="134"/>
      <c r="XY16" s="134"/>
      <c r="XZ16" s="134"/>
      <c r="YA16" s="134"/>
      <c r="YB16" s="134"/>
      <c r="YC16" s="134"/>
      <c r="YD16" s="134"/>
      <c r="YE16" s="134"/>
      <c r="YF16" s="134"/>
      <c r="YG16" s="134"/>
      <c r="YH16" s="134"/>
      <c r="YI16" s="134"/>
      <c r="YJ16" s="134"/>
      <c r="YK16" s="134"/>
      <c r="YL16" s="134"/>
      <c r="YM16" s="134"/>
      <c r="YN16" s="134"/>
      <c r="YO16" s="134"/>
      <c r="YP16" s="134"/>
      <c r="YQ16" s="134"/>
      <c r="YR16" s="134"/>
      <c r="YS16" s="134"/>
      <c r="YT16" s="134"/>
      <c r="YU16" s="134"/>
      <c r="YV16" s="134"/>
      <c r="YW16" s="134"/>
      <c r="YX16" s="134"/>
      <c r="YY16" s="134"/>
      <c r="YZ16" s="134"/>
      <c r="ZA16" s="134"/>
      <c r="ZB16" s="134"/>
      <c r="ZC16" s="134"/>
      <c r="ZD16" s="134"/>
      <c r="ZE16" s="134"/>
      <c r="ZF16" s="134"/>
      <c r="ZG16" s="134"/>
      <c r="ZH16" s="134"/>
      <c r="ZI16" s="134"/>
      <c r="ZJ16" s="134"/>
      <c r="ZK16" s="134"/>
      <c r="ZL16" s="134"/>
      <c r="ZM16" s="134"/>
      <c r="ZN16" s="134"/>
      <c r="ZO16" s="134"/>
      <c r="ZP16" s="134"/>
      <c r="ZQ16" s="134"/>
      <c r="ZR16" s="134"/>
      <c r="ZS16" s="134"/>
      <c r="ZT16" s="134"/>
      <c r="ZU16" s="134"/>
      <c r="ZV16" s="134"/>
      <c r="ZW16" s="134"/>
      <c r="ZX16" s="134"/>
      <c r="ZY16" s="134"/>
      <c r="ZZ16" s="134"/>
    </row>
    <row r="17" spans="1:702" hidden="1" outlineLevel="1">
      <c r="A17" s="16">
        <v>40725</v>
      </c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/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/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/>
      <c r="FX17" s="134"/>
      <c r="FY17" s="134"/>
      <c r="FZ17" s="134"/>
      <c r="GA17" s="134"/>
      <c r="GB17" s="134"/>
      <c r="GC17" s="134"/>
      <c r="GD17" s="134"/>
      <c r="GE17" s="134"/>
      <c r="GF17" s="134"/>
      <c r="GG17" s="134"/>
      <c r="GH17" s="134"/>
      <c r="GI17" s="134"/>
      <c r="GJ17" s="134"/>
      <c r="GK17" s="134"/>
      <c r="GL17" s="134"/>
      <c r="GM17" s="134"/>
      <c r="GN17" s="134"/>
      <c r="GO17" s="134"/>
      <c r="GP17" s="134"/>
      <c r="GQ17" s="134"/>
      <c r="GR17" s="134"/>
      <c r="GS17" s="134"/>
      <c r="GT17" s="134"/>
      <c r="GU17" s="134"/>
      <c r="GV17" s="134"/>
      <c r="GW17" s="134"/>
      <c r="GX17" s="134"/>
      <c r="GY17" s="134"/>
      <c r="GZ17" s="134"/>
      <c r="HA17" s="134"/>
      <c r="HB17" s="134"/>
      <c r="HC17" s="134"/>
      <c r="HD17" s="134"/>
      <c r="HE17" s="134"/>
      <c r="HF17" s="134"/>
      <c r="HG17" s="134"/>
      <c r="HH17" s="134"/>
      <c r="HI17" s="134"/>
      <c r="HJ17" s="134"/>
      <c r="HK17" s="134"/>
      <c r="HL17" s="134"/>
      <c r="HM17" s="134"/>
      <c r="HN17" s="134"/>
      <c r="HO17" s="134"/>
      <c r="HP17" s="134"/>
      <c r="HQ17" s="134"/>
      <c r="HR17" s="134"/>
      <c r="HS17" s="134"/>
      <c r="HT17" s="134"/>
      <c r="HU17" s="134"/>
      <c r="HV17" s="134"/>
      <c r="HW17" s="134"/>
      <c r="HX17" s="134"/>
      <c r="HY17" s="134"/>
      <c r="HZ17" s="134"/>
      <c r="IA17" s="134"/>
      <c r="IB17" s="134"/>
      <c r="IC17" s="134"/>
      <c r="ID17" s="134"/>
      <c r="IE17" s="134"/>
      <c r="IF17" s="134"/>
      <c r="IG17" s="134"/>
      <c r="IH17" s="134"/>
      <c r="II17" s="134"/>
      <c r="IJ17" s="134"/>
      <c r="IK17" s="134"/>
      <c r="IL17" s="134"/>
      <c r="IM17" s="134"/>
      <c r="IN17" s="134"/>
      <c r="IO17" s="134"/>
      <c r="IP17" s="134"/>
      <c r="IQ17" s="134"/>
      <c r="IR17" s="134"/>
      <c r="IS17" s="134"/>
      <c r="IT17" s="134"/>
      <c r="IU17" s="134"/>
      <c r="IV17" s="134"/>
      <c r="IW17" s="134"/>
      <c r="IX17" s="134"/>
      <c r="IY17" s="134"/>
      <c r="IZ17" s="134"/>
      <c r="JA17" s="134"/>
      <c r="JB17" s="134"/>
      <c r="JC17" s="134"/>
      <c r="JD17" s="134"/>
      <c r="JE17" s="134"/>
      <c r="JF17" s="134"/>
      <c r="JG17" s="134"/>
      <c r="JH17" s="134"/>
      <c r="JI17" s="134"/>
      <c r="JJ17" s="134"/>
      <c r="JK17" s="134"/>
      <c r="JL17" s="134"/>
      <c r="JM17" s="134"/>
      <c r="JN17" s="134"/>
      <c r="JO17" s="134"/>
      <c r="JP17" s="134"/>
      <c r="JQ17" s="134"/>
      <c r="JR17" s="134"/>
      <c r="JS17" s="134"/>
      <c r="JT17" s="134"/>
      <c r="JU17" s="134"/>
      <c r="JV17" s="134"/>
      <c r="JW17" s="134"/>
      <c r="JX17" s="134"/>
      <c r="JY17" s="134"/>
      <c r="JZ17" s="134"/>
      <c r="KA17" s="134"/>
      <c r="KB17" s="134"/>
      <c r="KC17" s="134"/>
      <c r="KD17" s="134"/>
      <c r="KE17" s="134"/>
      <c r="KF17" s="134"/>
      <c r="KG17" s="134"/>
      <c r="KH17" s="134"/>
      <c r="KI17" s="134"/>
      <c r="KJ17" s="134"/>
      <c r="KK17" s="134"/>
      <c r="KL17" s="134"/>
      <c r="KM17" s="134"/>
      <c r="KN17" s="134"/>
      <c r="KO17" s="134"/>
      <c r="KP17" s="134"/>
      <c r="KQ17" s="134"/>
      <c r="KR17" s="134"/>
      <c r="KS17" s="134"/>
      <c r="KT17" s="134"/>
      <c r="KU17" s="134"/>
      <c r="KV17" s="134"/>
      <c r="KW17" s="134"/>
      <c r="KX17" s="134"/>
      <c r="KY17" s="134"/>
      <c r="KZ17" s="134"/>
      <c r="LA17" s="134"/>
      <c r="LB17" s="134"/>
      <c r="LC17" s="134"/>
      <c r="LD17" s="134"/>
      <c r="LE17" s="134"/>
      <c r="LF17" s="134"/>
      <c r="LG17" s="134"/>
      <c r="LH17" s="134"/>
      <c r="LI17" s="134"/>
      <c r="LJ17" s="134"/>
      <c r="LK17" s="134"/>
      <c r="LL17" s="134"/>
      <c r="LM17" s="134"/>
      <c r="LN17" s="134"/>
      <c r="LO17" s="134"/>
      <c r="LP17" s="134"/>
      <c r="LQ17" s="134"/>
      <c r="LR17" s="134"/>
      <c r="LS17" s="134"/>
      <c r="LT17" s="134"/>
      <c r="LU17" s="134"/>
      <c r="LV17" s="134"/>
      <c r="LW17" s="134"/>
      <c r="LX17" s="134"/>
      <c r="LY17" s="134"/>
      <c r="LZ17" s="134"/>
      <c r="MA17" s="134"/>
      <c r="MB17" s="134"/>
      <c r="MC17" s="134"/>
      <c r="MD17" s="134"/>
      <c r="ME17" s="134"/>
      <c r="MF17" s="134"/>
      <c r="MG17" s="134"/>
      <c r="MH17" s="134"/>
      <c r="MI17" s="134"/>
      <c r="MJ17" s="134"/>
      <c r="MK17" s="134"/>
      <c r="ML17" s="134"/>
      <c r="MM17" s="134"/>
      <c r="MN17" s="134"/>
      <c r="MO17" s="134"/>
      <c r="MP17" s="134"/>
      <c r="MQ17" s="134"/>
      <c r="MR17" s="134"/>
      <c r="MS17" s="134"/>
      <c r="MT17" s="134"/>
      <c r="MU17" s="134"/>
      <c r="MV17" s="134"/>
      <c r="MW17" s="134"/>
      <c r="MX17" s="134"/>
      <c r="MY17" s="134"/>
      <c r="MZ17" s="134"/>
      <c r="NA17" s="134"/>
      <c r="NB17" s="134"/>
      <c r="NC17" s="134"/>
      <c r="ND17" s="134"/>
      <c r="NE17" s="134"/>
      <c r="NF17" s="134"/>
      <c r="NG17" s="134"/>
      <c r="NH17" s="134"/>
      <c r="NI17" s="134"/>
      <c r="NJ17" s="134"/>
      <c r="NK17" s="134"/>
      <c r="NL17" s="134"/>
      <c r="NM17" s="134"/>
      <c r="NN17" s="134"/>
      <c r="NO17" s="134"/>
      <c r="NP17" s="134"/>
      <c r="NQ17" s="134"/>
      <c r="NR17" s="134"/>
      <c r="NS17" s="134"/>
      <c r="NT17" s="134"/>
      <c r="NU17" s="134"/>
      <c r="NV17" s="134"/>
      <c r="NW17" s="134"/>
      <c r="NX17" s="134"/>
      <c r="NY17" s="134"/>
      <c r="NZ17" s="134"/>
      <c r="OA17" s="134"/>
      <c r="OB17" s="134"/>
      <c r="OC17" s="134"/>
      <c r="OD17" s="134"/>
      <c r="OE17" s="134"/>
      <c r="OF17" s="134"/>
      <c r="OG17" s="134"/>
      <c r="OH17" s="134"/>
      <c r="OI17" s="134"/>
      <c r="OJ17" s="134"/>
      <c r="OK17" s="134"/>
      <c r="OL17" s="134"/>
      <c r="OM17" s="134"/>
      <c r="ON17" s="134"/>
      <c r="OO17" s="134"/>
      <c r="OP17" s="134"/>
      <c r="OQ17" s="134"/>
      <c r="OR17" s="134"/>
      <c r="OS17" s="134"/>
      <c r="OT17" s="134"/>
      <c r="OU17" s="134"/>
      <c r="OV17" s="134"/>
      <c r="OW17" s="134"/>
      <c r="OX17" s="134"/>
      <c r="OY17" s="134"/>
      <c r="OZ17" s="134"/>
      <c r="PA17" s="134"/>
      <c r="PB17" s="134"/>
      <c r="PC17" s="134"/>
      <c r="PD17" s="134"/>
      <c r="PE17" s="134"/>
      <c r="PF17" s="134"/>
      <c r="PG17" s="134"/>
      <c r="PH17" s="134"/>
      <c r="PI17" s="134"/>
      <c r="PJ17" s="134"/>
      <c r="PK17" s="134"/>
      <c r="PL17" s="134"/>
      <c r="PM17" s="134"/>
      <c r="PN17" s="134"/>
      <c r="PO17" s="134"/>
      <c r="PP17" s="134"/>
      <c r="PQ17" s="134"/>
      <c r="PR17" s="134"/>
      <c r="PS17" s="134"/>
      <c r="PT17" s="134"/>
      <c r="PU17" s="134"/>
      <c r="PV17" s="134"/>
      <c r="PW17" s="134"/>
      <c r="PX17" s="134"/>
      <c r="PY17" s="134"/>
      <c r="PZ17" s="134"/>
      <c r="QA17" s="134"/>
      <c r="QB17" s="134"/>
      <c r="QC17" s="134"/>
      <c r="QD17" s="134"/>
      <c r="QE17" s="134"/>
      <c r="QF17" s="134"/>
      <c r="QG17" s="134"/>
      <c r="QH17" s="134"/>
      <c r="QI17" s="134"/>
      <c r="QJ17" s="134"/>
      <c r="QK17" s="134"/>
      <c r="QL17" s="134"/>
      <c r="QM17" s="134"/>
      <c r="QN17" s="134"/>
      <c r="QO17" s="134"/>
      <c r="QP17" s="134"/>
      <c r="QQ17" s="134"/>
      <c r="QR17" s="134"/>
      <c r="QS17" s="134"/>
      <c r="QT17" s="134"/>
      <c r="QU17" s="134"/>
      <c r="QV17" s="134"/>
      <c r="QW17" s="134"/>
      <c r="QX17" s="134"/>
      <c r="QY17" s="134"/>
      <c r="QZ17" s="134"/>
      <c r="RA17" s="134"/>
      <c r="RB17" s="134"/>
      <c r="RC17" s="134"/>
      <c r="RD17" s="134"/>
      <c r="RE17" s="134"/>
      <c r="RF17" s="134"/>
      <c r="RG17" s="134"/>
      <c r="RH17" s="134"/>
      <c r="RI17" s="134"/>
      <c r="RJ17" s="134"/>
      <c r="RK17" s="134"/>
      <c r="RL17" s="134"/>
      <c r="RM17" s="134"/>
      <c r="RN17" s="134"/>
      <c r="RO17" s="134"/>
      <c r="RP17" s="134"/>
      <c r="RQ17" s="134"/>
      <c r="RR17" s="134"/>
      <c r="RS17" s="134"/>
      <c r="RT17" s="134"/>
      <c r="RU17" s="134"/>
      <c r="RV17" s="134"/>
      <c r="RW17" s="134"/>
      <c r="RX17" s="134"/>
      <c r="RY17" s="134"/>
      <c r="RZ17" s="134"/>
      <c r="SA17" s="134"/>
      <c r="SB17" s="134"/>
      <c r="SC17" s="134"/>
      <c r="SD17" s="134"/>
      <c r="SE17" s="134"/>
      <c r="SF17" s="134"/>
      <c r="SG17" s="134"/>
      <c r="SH17" s="134"/>
      <c r="SI17" s="134"/>
      <c r="SJ17" s="134"/>
      <c r="SK17" s="134"/>
      <c r="SL17" s="134"/>
      <c r="SM17" s="134"/>
      <c r="SN17" s="134"/>
      <c r="SO17" s="134"/>
      <c r="SP17" s="134"/>
      <c r="SQ17" s="134"/>
      <c r="SR17" s="134"/>
      <c r="SS17" s="134"/>
      <c r="ST17" s="134"/>
      <c r="SU17" s="134"/>
      <c r="SV17" s="134"/>
      <c r="SW17" s="134"/>
      <c r="SX17" s="134"/>
      <c r="SY17" s="134"/>
      <c r="SZ17" s="134"/>
      <c r="TA17" s="134"/>
      <c r="TB17" s="134"/>
      <c r="TC17" s="134"/>
      <c r="TD17" s="134"/>
      <c r="TE17" s="134"/>
      <c r="TF17" s="134"/>
      <c r="TG17" s="134"/>
      <c r="TH17" s="134"/>
      <c r="TI17" s="134"/>
      <c r="TJ17" s="134"/>
      <c r="TK17" s="134"/>
      <c r="TL17" s="134"/>
      <c r="TM17" s="134"/>
      <c r="TN17" s="134"/>
      <c r="TO17" s="134"/>
      <c r="TP17" s="134"/>
      <c r="TQ17" s="134"/>
      <c r="TR17" s="134"/>
      <c r="TS17" s="134"/>
      <c r="TT17" s="134"/>
      <c r="TU17" s="134"/>
      <c r="TV17" s="134"/>
      <c r="TW17" s="134"/>
      <c r="TX17" s="134"/>
      <c r="TY17" s="134"/>
      <c r="TZ17" s="134"/>
      <c r="UA17" s="134"/>
      <c r="UB17" s="134"/>
      <c r="UC17" s="134"/>
      <c r="UD17" s="134"/>
      <c r="UE17" s="134"/>
      <c r="UF17" s="134"/>
      <c r="UG17" s="134"/>
      <c r="UH17" s="134"/>
      <c r="UI17" s="134"/>
      <c r="UJ17" s="134"/>
      <c r="UK17" s="134"/>
      <c r="UL17" s="134"/>
      <c r="UM17" s="134"/>
      <c r="UN17" s="134"/>
      <c r="UO17" s="134"/>
      <c r="UP17" s="134"/>
      <c r="UQ17" s="134"/>
      <c r="UR17" s="134"/>
      <c r="US17" s="134"/>
      <c r="UT17" s="134"/>
      <c r="UU17" s="134"/>
      <c r="UV17" s="134"/>
      <c r="UW17" s="134"/>
      <c r="UX17" s="134"/>
      <c r="UY17" s="134"/>
      <c r="UZ17" s="134"/>
      <c r="VA17" s="134"/>
      <c r="VB17" s="134"/>
      <c r="VC17" s="134"/>
      <c r="VD17" s="134"/>
      <c r="VE17" s="134"/>
      <c r="VF17" s="134"/>
      <c r="VG17" s="134"/>
      <c r="VH17" s="134"/>
      <c r="VI17" s="134"/>
      <c r="VJ17" s="134"/>
      <c r="VK17" s="134"/>
      <c r="VL17" s="134"/>
      <c r="VM17" s="134"/>
      <c r="VN17" s="134"/>
      <c r="VO17" s="134"/>
      <c r="VP17" s="134"/>
      <c r="VQ17" s="134"/>
      <c r="VR17" s="134"/>
      <c r="VS17" s="134"/>
      <c r="VT17" s="134"/>
      <c r="VU17" s="134"/>
      <c r="VV17" s="134"/>
      <c r="VW17" s="134"/>
      <c r="VX17" s="134"/>
      <c r="VY17" s="134"/>
      <c r="VZ17" s="134"/>
      <c r="WA17" s="134"/>
      <c r="WB17" s="134"/>
      <c r="WC17" s="134"/>
      <c r="WD17" s="134"/>
      <c r="WE17" s="134"/>
      <c r="WF17" s="134"/>
      <c r="WG17" s="134"/>
      <c r="WH17" s="134"/>
      <c r="WI17" s="134"/>
      <c r="WJ17" s="134"/>
      <c r="WK17" s="134"/>
      <c r="WL17" s="134"/>
      <c r="WM17" s="134"/>
      <c r="WN17" s="134"/>
      <c r="WO17" s="134"/>
      <c r="WP17" s="134"/>
      <c r="WQ17" s="134"/>
      <c r="WR17" s="134"/>
      <c r="WS17" s="134"/>
      <c r="WT17" s="134"/>
      <c r="WU17" s="134"/>
      <c r="WV17" s="134"/>
      <c r="WW17" s="134"/>
      <c r="WX17" s="134"/>
      <c r="WY17" s="134"/>
      <c r="WZ17" s="134"/>
      <c r="XA17" s="134"/>
      <c r="XB17" s="134"/>
      <c r="XC17" s="134"/>
      <c r="XD17" s="134"/>
      <c r="XE17" s="134"/>
      <c r="XF17" s="134"/>
      <c r="XG17" s="134"/>
      <c r="XH17" s="134"/>
      <c r="XI17" s="134"/>
      <c r="XJ17" s="134"/>
      <c r="XK17" s="134"/>
      <c r="XL17" s="134"/>
      <c r="XM17" s="134"/>
      <c r="XN17" s="134"/>
      <c r="XO17" s="134"/>
      <c r="XP17" s="134"/>
      <c r="XQ17" s="134"/>
      <c r="XR17" s="134"/>
      <c r="XS17" s="134"/>
      <c r="XT17" s="134"/>
      <c r="XU17" s="134"/>
      <c r="XV17" s="134"/>
      <c r="XW17" s="134"/>
      <c r="XX17" s="134"/>
      <c r="XY17" s="134"/>
      <c r="XZ17" s="134"/>
      <c r="YA17" s="134"/>
      <c r="YB17" s="134"/>
      <c r="YC17" s="134"/>
      <c r="YD17" s="134"/>
      <c r="YE17" s="134"/>
      <c r="YF17" s="134"/>
      <c r="YG17" s="134"/>
      <c r="YH17" s="134"/>
      <c r="YI17" s="134"/>
      <c r="YJ17" s="134"/>
      <c r="YK17" s="134"/>
      <c r="YL17" s="134"/>
      <c r="YM17" s="134"/>
      <c r="YN17" s="134"/>
      <c r="YO17" s="134"/>
      <c r="YP17" s="134"/>
      <c r="YQ17" s="134"/>
      <c r="YR17" s="134"/>
      <c r="YS17" s="134"/>
      <c r="YT17" s="134"/>
      <c r="YU17" s="134"/>
      <c r="YV17" s="134"/>
      <c r="YW17" s="134"/>
      <c r="YX17" s="134"/>
      <c r="YY17" s="134"/>
      <c r="YZ17" s="134"/>
      <c r="ZA17" s="134"/>
      <c r="ZB17" s="134"/>
      <c r="ZC17" s="134"/>
      <c r="ZD17" s="134"/>
      <c r="ZE17" s="134"/>
      <c r="ZF17" s="134"/>
      <c r="ZG17" s="134"/>
      <c r="ZH17" s="134"/>
      <c r="ZI17" s="134"/>
      <c r="ZJ17" s="134"/>
      <c r="ZK17" s="134"/>
      <c r="ZL17" s="134"/>
      <c r="ZM17" s="134"/>
      <c r="ZN17" s="134"/>
      <c r="ZO17" s="134"/>
      <c r="ZP17" s="134"/>
      <c r="ZQ17" s="134"/>
      <c r="ZR17" s="134"/>
      <c r="ZS17" s="134"/>
      <c r="ZT17" s="134"/>
      <c r="ZU17" s="134"/>
      <c r="ZV17" s="134"/>
      <c r="ZW17" s="134"/>
      <c r="ZX17" s="134"/>
      <c r="ZY17" s="134"/>
      <c r="ZZ17" s="134"/>
    </row>
    <row r="18" spans="1:702" hidden="1" outlineLevel="1">
      <c r="A18" s="16">
        <v>40756</v>
      </c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4"/>
      <c r="AJ18" s="134"/>
      <c r="AK18" s="134"/>
      <c r="AL18" s="134"/>
      <c r="AM18" s="134"/>
      <c r="AN18" s="134"/>
      <c r="AO18" s="134"/>
      <c r="AP18" s="134"/>
      <c r="AQ18" s="134"/>
      <c r="AR18" s="134"/>
      <c r="AS18" s="134"/>
      <c r="AT18" s="134"/>
      <c r="AU18" s="134"/>
      <c r="AV18" s="134"/>
      <c r="AW18" s="134"/>
      <c r="AX18" s="134"/>
      <c r="AY18" s="134"/>
      <c r="AZ18" s="134"/>
      <c r="BA18" s="134"/>
      <c r="BB18" s="134"/>
      <c r="BC18" s="134"/>
      <c r="BD18" s="134"/>
      <c r="BE18" s="134"/>
      <c r="BF18" s="134"/>
      <c r="BG18" s="134"/>
      <c r="BH18" s="134"/>
      <c r="BI18" s="134"/>
      <c r="BJ18" s="134"/>
      <c r="BK18" s="134"/>
      <c r="BL18" s="134"/>
      <c r="BM18" s="134"/>
      <c r="BN18" s="134"/>
      <c r="BO18" s="134"/>
      <c r="BP18" s="134"/>
      <c r="BQ18" s="134"/>
      <c r="BR18" s="134"/>
      <c r="BS18" s="134"/>
      <c r="BT18" s="134"/>
      <c r="BU18" s="134"/>
      <c r="BV18" s="134"/>
      <c r="BW18" s="134"/>
      <c r="BX18" s="134"/>
      <c r="BY18" s="134"/>
      <c r="BZ18" s="134"/>
      <c r="CA18" s="134"/>
      <c r="CB18" s="134"/>
      <c r="CC18" s="134"/>
      <c r="CD18" s="134"/>
      <c r="CE18" s="134"/>
      <c r="CF18" s="134"/>
      <c r="CG18" s="134"/>
      <c r="CH18" s="134"/>
      <c r="CI18" s="134"/>
      <c r="CJ18" s="134"/>
      <c r="CK18" s="134"/>
      <c r="CL18" s="134"/>
      <c r="CM18" s="134"/>
      <c r="CN18" s="134"/>
      <c r="CO18" s="134"/>
      <c r="CP18" s="134"/>
      <c r="CQ18" s="134"/>
      <c r="CR18" s="134"/>
      <c r="CS18" s="134"/>
      <c r="CT18" s="134"/>
      <c r="CU18" s="134"/>
      <c r="CV18" s="134"/>
      <c r="CW18" s="134"/>
      <c r="CX18" s="134"/>
      <c r="CY18" s="134"/>
      <c r="CZ18" s="134"/>
      <c r="DA18" s="134"/>
      <c r="DB18" s="134"/>
      <c r="DC18" s="134"/>
      <c r="DD18" s="134"/>
      <c r="DE18" s="134"/>
      <c r="DF18" s="134"/>
      <c r="DG18" s="134"/>
      <c r="DH18" s="134"/>
      <c r="DI18" s="134"/>
      <c r="DJ18" s="134"/>
      <c r="DK18" s="134"/>
      <c r="DL18" s="134"/>
      <c r="DM18" s="134"/>
      <c r="DN18" s="134"/>
      <c r="DO18" s="134"/>
      <c r="DP18" s="134"/>
      <c r="DQ18" s="134"/>
      <c r="DR18" s="134"/>
      <c r="DS18" s="134"/>
      <c r="DT18" s="134"/>
      <c r="DU18" s="134"/>
      <c r="DV18" s="134"/>
      <c r="DW18" s="134"/>
      <c r="DX18" s="134"/>
      <c r="DY18" s="134"/>
      <c r="DZ18" s="134"/>
      <c r="EA18" s="134"/>
      <c r="EB18" s="134"/>
      <c r="EC18" s="134"/>
      <c r="ED18" s="134"/>
      <c r="EE18" s="134"/>
      <c r="EF18" s="134"/>
      <c r="EG18" s="134"/>
      <c r="EH18" s="134"/>
      <c r="EI18" s="134"/>
      <c r="EJ18" s="134"/>
      <c r="EK18" s="134"/>
      <c r="EL18" s="134"/>
      <c r="EM18" s="134"/>
      <c r="EN18" s="134"/>
      <c r="EO18" s="134"/>
      <c r="EP18" s="134"/>
      <c r="EQ18" s="134"/>
      <c r="ER18" s="134"/>
      <c r="ES18" s="134"/>
      <c r="ET18" s="134"/>
      <c r="EU18" s="134"/>
      <c r="EV18" s="134"/>
      <c r="EW18" s="134"/>
      <c r="EX18" s="134"/>
      <c r="EY18" s="134"/>
      <c r="EZ18" s="134"/>
      <c r="FA18" s="134"/>
      <c r="FB18" s="134"/>
      <c r="FC18" s="134"/>
      <c r="FD18" s="134"/>
      <c r="FE18" s="134"/>
      <c r="FF18" s="134"/>
      <c r="FG18" s="134"/>
      <c r="FH18" s="134"/>
      <c r="FI18" s="134"/>
      <c r="FJ18" s="134"/>
      <c r="FK18" s="134"/>
      <c r="FL18" s="134"/>
      <c r="FM18" s="134"/>
      <c r="FN18" s="134"/>
      <c r="FO18" s="134"/>
      <c r="FP18" s="134"/>
      <c r="FQ18" s="134"/>
      <c r="FR18" s="134"/>
      <c r="FS18" s="134"/>
      <c r="FT18" s="134"/>
      <c r="FU18" s="134"/>
      <c r="FV18" s="134"/>
      <c r="FW18" s="134"/>
      <c r="FX18" s="134"/>
      <c r="FY18" s="134"/>
      <c r="FZ18" s="134"/>
      <c r="GA18" s="134"/>
      <c r="GB18" s="134"/>
      <c r="GC18" s="134"/>
      <c r="GD18" s="134"/>
      <c r="GE18" s="134"/>
      <c r="GF18" s="134"/>
      <c r="GG18" s="134"/>
      <c r="GH18" s="134"/>
      <c r="GI18" s="134"/>
      <c r="GJ18" s="134"/>
      <c r="GK18" s="134"/>
      <c r="GL18" s="134"/>
      <c r="GM18" s="134"/>
      <c r="GN18" s="134"/>
      <c r="GO18" s="134"/>
      <c r="GP18" s="134"/>
      <c r="GQ18" s="134"/>
      <c r="GR18" s="134"/>
      <c r="GS18" s="134"/>
      <c r="GT18" s="134"/>
      <c r="GU18" s="134"/>
      <c r="GV18" s="134"/>
      <c r="GW18" s="134"/>
      <c r="GX18" s="134"/>
      <c r="GY18" s="134"/>
      <c r="GZ18" s="134"/>
      <c r="HA18" s="134"/>
      <c r="HB18" s="134"/>
      <c r="HC18" s="134"/>
      <c r="HD18" s="134"/>
      <c r="HE18" s="134"/>
      <c r="HF18" s="134"/>
      <c r="HG18" s="134"/>
      <c r="HH18" s="134"/>
      <c r="HI18" s="134"/>
      <c r="HJ18" s="134"/>
      <c r="HK18" s="134"/>
      <c r="HL18" s="134"/>
      <c r="HM18" s="134"/>
      <c r="HN18" s="134"/>
      <c r="HO18" s="134"/>
      <c r="HP18" s="134"/>
      <c r="HQ18" s="134"/>
      <c r="HR18" s="134"/>
      <c r="HS18" s="134"/>
      <c r="HT18" s="134"/>
      <c r="HU18" s="134"/>
      <c r="HV18" s="134"/>
      <c r="HW18" s="134"/>
      <c r="HX18" s="134"/>
      <c r="HY18" s="134"/>
      <c r="HZ18" s="134"/>
      <c r="IA18" s="134"/>
      <c r="IB18" s="134"/>
      <c r="IC18" s="134"/>
      <c r="ID18" s="134"/>
      <c r="IE18" s="134"/>
      <c r="IF18" s="134"/>
      <c r="IG18" s="134"/>
      <c r="IH18" s="134"/>
      <c r="II18" s="134"/>
      <c r="IJ18" s="134"/>
      <c r="IK18" s="134"/>
      <c r="IL18" s="134"/>
      <c r="IM18" s="134"/>
      <c r="IN18" s="134"/>
      <c r="IO18" s="134"/>
      <c r="IP18" s="134"/>
      <c r="IQ18" s="134"/>
      <c r="IR18" s="134"/>
      <c r="IS18" s="134"/>
      <c r="IT18" s="134"/>
      <c r="IU18" s="134"/>
      <c r="IV18" s="134"/>
      <c r="IW18" s="134"/>
      <c r="IX18" s="134"/>
      <c r="IY18" s="134"/>
      <c r="IZ18" s="134"/>
      <c r="JA18" s="134"/>
      <c r="JB18" s="134"/>
      <c r="JC18" s="134"/>
      <c r="JD18" s="134"/>
      <c r="JE18" s="134"/>
      <c r="JF18" s="134"/>
      <c r="JG18" s="134"/>
      <c r="JH18" s="134"/>
      <c r="JI18" s="134"/>
      <c r="JJ18" s="134"/>
      <c r="JK18" s="134"/>
      <c r="JL18" s="134"/>
      <c r="JM18" s="134"/>
      <c r="JN18" s="134"/>
      <c r="JO18" s="134"/>
      <c r="JP18" s="134"/>
      <c r="JQ18" s="134"/>
      <c r="JR18" s="134"/>
      <c r="JS18" s="134"/>
      <c r="JT18" s="134"/>
      <c r="JU18" s="134"/>
      <c r="JV18" s="134"/>
      <c r="JW18" s="134"/>
      <c r="JX18" s="134"/>
      <c r="JY18" s="134"/>
      <c r="JZ18" s="134"/>
      <c r="KA18" s="134"/>
      <c r="KB18" s="134"/>
      <c r="KC18" s="134"/>
      <c r="KD18" s="134"/>
      <c r="KE18" s="134"/>
      <c r="KF18" s="134"/>
      <c r="KG18" s="134"/>
      <c r="KH18" s="134"/>
      <c r="KI18" s="134"/>
      <c r="KJ18" s="134"/>
      <c r="KK18" s="134"/>
      <c r="KL18" s="134"/>
      <c r="KM18" s="134"/>
      <c r="KN18" s="134"/>
      <c r="KO18" s="134"/>
      <c r="KP18" s="134"/>
      <c r="KQ18" s="134"/>
      <c r="KR18" s="134"/>
      <c r="KS18" s="134"/>
      <c r="KT18" s="134"/>
      <c r="KU18" s="134"/>
      <c r="KV18" s="134"/>
      <c r="KW18" s="134"/>
      <c r="KX18" s="134"/>
      <c r="KY18" s="134"/>
      <c r="KZ18" s="134"/>
      <c r="LA18" s="134"/>
      <c r="LB18" s="134"/>
      <c r="LC18" s="134"/>
      <c r="LD18" s="134"/>
      <c r="LE18" s="134"/>
      <c r="LF18" s="134"/>
      <c r="LG18" s="134"/>
      <c r="LH18" s="134"/>
      <c r="LI18" s="134"/>
      <c r="LJ18" s="134"/>
      <c r="LK18" s="134"/>
      <c r="LL18" s="134"/>
      <c r="LM18" s="134"/>
      <c r="LN18" s="134"/>
      <c r="LO18" s="134"/>
      <c r="LP18" s="134"/>
      <c r="LQ18" s="134"/>
      <c r="LR18" s="134"/>
      <c r="LS18" s="134"/>
      <c r="LT18" s="134"/>
      <c r="LU18" s="134"/>
      <c r="LV18" s="134"/>
      <c r="LW18" s="134"/>
      <c r="LX18" s="134"/>
      <c r="LY18" s="134"/>
      <c r="LZ18" s="134"/>
      <c r="MA18" s="134"/>
      <c r="MB18" s="134"/>
      <c r="MC18" s="134"/>
      <c r="MD18" s="134"/>
      <c r="ME18" s="134"/>
      <c r="MF18" s="134"/>
      <c r="MG18" s="134"/>
      <c r="MH18" s="134"/>
      <c r="MI18" s="134"/>
      <c r="MJ18" s="134"/>
      <c r="MK18" s="134"/>
      <c r="ML18" s="134"/>
      <c r="MM18" s="134"/>
      <c r="MN18" s="134"/>
      <c r="MO18" s="134"/>
      <c r="MP18" s="134"/>
      <c r="MQ18" s="134"/>
      <c r="MR18" s="134"/>
      <c r="MS18" s="134"/>
      <c r="MT18" s="134"/>
      <c r="MU18" s="134"/>
      <c r="MV18" s="134"/>
      <c r="MW18" s="134"/>
      <c r="MX18" s="134"/>
      <c r="MY18" s="134"/>
      <c r="MZ18" s="134"/>
      <c r="NA18" s="134"/>
      <c r="NB18" s="134"/>
      <c r="NC18" s="134"/>
      <c r="ND18" s="134"/>
      <c r="NE18" s="134"/>
      <c r="NF18" s="134"/>
      <c r="NG18" s="134"/>
      <c r="NH18" s="134"/>
      <c r="NI18" s="134"/>
      <c r="NJ18" s="134"/>
      <c r="NK18" s="134"/>
      <c r="NL18" s="134"/>
      <c r="NM18" s="134"/>
      <c r="NN18" s="134"/>
      <c r="NO18" s="134"/>
      <c r="NP18" s="134"/>
      <c r="NQ18" s="134"/>
      <c r="NR18" s="134"/>
      <c r="NS18" s="134"/>
      <c r="NT18" s="134"/>
      <c r="NU18" s="134"/>
      <c r="NV18" s="134"/>
      <c r="NW18" s="134"/>
      <c r="NX18" s="134"/>
      <c r="NY18" s="134"/>
      <c r="NZ18" s="134"/>
      <c r="OA18" s="134"/>
      <c r="OB18" s="134"/>
      <c r="OC18" s="134"/>
      <c r="OD18" s="134"/>
      <c r="OE18" s="134"/>
      <c r="OF18" s="134"/>
      <c r="OG18" s="134"/>
      <c r="OH18" s="134"/>
      <c r="OI18" s="134"/>
      <c r="OJ18" s="134"/>
      <c r="OK18" s="134"/>
      <c r="OL18" s="134"/>
      <c r="OM18" s="134"/>
      <c r="ON18" s="134"/>
      <c r="OO18" s="134"/>
      <c r="OP18" s="134"/>
      <c r="OQ18" s="134"/>
      <c r="OR18" s="134"/>
      <c r="OS18" s="134"/>
      <c r="OT18" s="134"/>
      <c r="OU18" s="134"/>
      <c r="OV18" s="134"/>
      <c r="OW18" s="134"/>
      <c r="OX18" s="134"/>
      <c r="OY18" s="134"/>
      <c r="OZ18" s="134"/>
      <c r="PA18" s="134"/>
      <c r="PB18" s="134"/>
      <c r="PC18" s="134"/>
      <c r="PD18" s="134"/>
      <c r="PE18" s="134"/>
      <c r="PF18" s="134"/>
      <c r="PG18" s="134"/>
      <c r="PH18" s="134"/>
      <c r="PI18" s="134"/>
      <c r="PJ18" s="134"/>
      <c r="PK18" s="134"/>
      <c r="PL18" s="134"/>
      <c r="PM18" s="134"/>
      <c r="PN18" s="134"/>
      <c r="PO18" s="134"/>
      <c r="PP18" s="134"/>
      <c r="PQ18" s="134"/>
      <c r="PR18" s="134"/>
      <c r="PS18" s="134"/>
      <c r="PT18" s="134"/>
      <c r="PU18" s="134"/>
      <c r="PV18" s="134"/>
      <c r="PW18" s="134"/>
      <c r="PX18" s="134"/>
      <c r="PY18" s="134"/>
      <c r="PZ18" s="134"/>
      <c r="QA18" s="134"/>
      <c r="QB18" s="134"/>
      <c r="QC18" s="134"/>
      <c r="QD18" s="134"/>
      <c r="QE18" s="134"/>
      <c r="QF18" s="134"/>
      <c r="QG18" s="134"/>
      <c r="QH18" s="134"/>
      <c r="QI18" s="134"/>
      <c r="QJ18" s="134"/>
      <c r="QK18" s="134"/>
      <c r="QL18" s="134"/>
      <c r="QM18" s="134"/>
      <c r="QN18" s="134"/>
      <c r="QO18" s="134"/>
      <c r="QP18" s="134"/>
      <c r="QQ18" s="134"/>
      <c r="QR18" s="134"/>
      <c r="QS18" s="134"/>
      <c r="QT18" s="134"/>
      <c r="QU18" s="134"/>
      <c r="QV18" s="134"/>
      <c r="QW18" s="134"/>
      <c r="QX18" s="134"/>
      <c r="QY18" s="134"/>
      <c r="QZ18" s="134"/>
      <c r="RA18" s="134"/>
      <c r="RB18" s="134"/>
      <c r="RC18" s="134"/>
      <c r="RD18" s="134"/>
      <c r="RE18" s="134"/>
      <c r="RF18" s="134"/>
      <c r="RG18" s="134"/>
      <c r="RH18" s="134"/>
      <c r="RI18" s="134"/>
      <c r="RJ18" s="134"/>
      <c r="RK18" s="134"/>
      <c r="RL18" s="134"/>
      <c r="RM18" s="134"/>
      <c r="RN18" s="134"/>
      <c r="RO18" s="134"/>
      <c r="RP18" s="134"/>
      <c r="RQ18" s="134"/>
      <c r="RR18" s="134"/>
      <c r="RS18" s="134"/>
      <c r="RT18" s="134"/>
      <c r="RU18" s="134"/>
      <c r="RV18" s="134"/>
      <c r="RW18" s="134"/>
      <c r="RX18" s="134"/>
      <c r="RY18" s="134"/>
      <c r="RZ18" s="134"/>
      <c r="SA18" s="134"/>
      <c r="SB18" s="134"/>
      <c r="SC18" s="134"/>
      <c r="SD18" s="134"/>
      <c r="SE18" s="134"/>
      <c r="SF18" s="134"/>
      <c r="SG18" s="134"/>
      <c r="SH18" s="134"/>
      <c r="SI18" s="134"/>
      <c r="SJ18" s="134"/>
      <c r="SK18" s="134"/>
      <c r="SL18" s="134"/>
      <c r="SM18" s="134"/>
      <c r="SN18" s="134"/>
      <c r="SO18" s="134"/>
      <c r="SP18" s="134"/>
      <c r="SQ18" s="134"/>
      <c r="SR18" s="134"/>
      <c r="SS18" s="134"/>
      <c r="ST18" s="134"/>
      <c r="SU18" s="134"/>
      <c r="SV18" s="134"/>
      <c r="SW18" s="134"/>
      <c r="SX18" s="134"/>
      <c r="SY18" s="134"/>
      <c r="SZ18" s="134"/>
      <c r="TA18" s="134"/>
      <c r="TB18" s="134"/>
      <c r="TC18" s="134"/>
      <c r="TD18" s="134"/>
      <c r="TE18" s="134"/>
      <c r="TF18" s="134"/>
      <c r="TG18" s="134"/>
      <c r="TH18" s="134"/>
      <c r="TI18" s="134"/>
      <c r="TJ18" s="134"/>
      <c r="TK18" s="134"/>
      <c r="TL18" s="134"/>
      <c r="TM18" s="134"/>
      <c r="TN18" s="134"/>
      <c r="TO18" s="134"/>
      <c r="TP18" s="134"/>
      <c r="TQ18" s="134"/>
      <c r="TR18" s="134"/>
      <c r="TS18" s="134"/>
      <c r="TT18" s="134"/>
      <c r="TU18" s="134"/>
      <c r="TV18" s="134"/>
      <c r="TW18" s="134"/>
      <c r="TX18" s="134"/>
      <c r="TY18" s="134"/>
      <c r="TZ18" s="134"/>
      <c r="UA18" s="134"/>
      <c r="UB18" s="134"/>
      <c r="UC18" s="134"/>
      <c r="UD18" s="134"/>
      <c r="UE18" s="134"/>
      <c r="UF18" s="134"/>
      <c r="UG18" s="134"/>
      <c r="UH18" s="134"/>
      <c r="UI18" s="134"/>
      <c r="UJ18" s="134"/>
      <c r="UK18" s="134"/>
      <c r="UL18" s="134"/>
      <c r="UM18" s="134"/>
      <c r="UN18" s="134"/>
      <c r="UO18" s="134"/>
      <c r="UP18" s="134"/>
      <c r="UQ18" s="134"/>
      <c r="UR18" s="134"/>
      <c r="US18" s="134"/>
      <c r="UT18" s="134"/>
      <c r="UU18" s="134"/>
      <c r="UV18" s="134"/>
      <c r="UW18" s="134"/>
      <c r="UX18" s="134"/>
      <c r="UY18" s="134"/>
      <c r="UZ18" s="134"/>
      <c r="VA18" s="134"/>
      <c r="VB18" s="134"/>
      <c r="VC18" s="134"/>
      <c r="VD18" s="134"/>
      <c r="VE18" s="134"/>
      <c r="VF18" s="134"/>
      <c r="VG18" s="134"/>
      <c r="VH18" s="134"/>
      <c r="VI18" s="134"/>
      <c r="VJ18" s="134"/>
      <c r="VK18" s="134"/>
      <c r="VL18" s="134"/>
      <c r="VM18" s="134"/>
      <c r="VN18" s="134"/>
      <c r="VO18" s="134"/>
      <c r="VP18" s="134"/>
      <c r="VQ18" s="134"/>
      <c r="VR18" s="134"/>
      <c r="VS18" s="134"/>
      <c r="VT18" s="134"/>
      <c r="VU18" s="134"/>
      <c r="VV18" s="134"/>
      <c r="VW18" s="134"/>
      <c r="VX18" s="134"/>
      <c r="VY18" s="134"/>
      <c r="VZ18" s="134"/>
      <c r="WA18" s="134"/>
      <c r="WB18" s="134"/>
      <c r="WC18" s="134"/>
      <c r="WD18" s="134"/>
      <c r="WE18" s="134"/>
      <c r="WF18" s="134"/>
      <c r="WG18" s="134"/>
      <c r="WH18" s="134"/>
      <c r="WI18" s="134"/>
      <c r="WJ18" s="134"/>
      <c r="WK18" s="134"/>
      <c r="WL18" s="134"/>
      <c r="WM18" s="134"/>
      <c r="WN18" s="134"/>
      <c r="WO18" s="134"/>
      <c r="WP18" s="134"/>
      <c r="WQ18" s="134"/>
      <c r="WR18" s="134"/>
      <c r="WS18" s="134"/>
      <c r="WT18" s="134"/>
      <c r="WU18" s="134"/>
      <c r="WV18" s="134"/>
      <c r="WW18" s="134"/>
      <c r="WX18" s="134"/>
      <c r="WY18" s="134"/>
      <c r="WZ18" s="134"/>
      <c r="XA18" s="134"/>
      <c r="XB18" s="134"/>
      <c r="XC18" s="134"/>
      <c r="XD18" s="134"/>
      <c r="XE18" s="134"/>
      <c r="XF18" s="134"/>
      <c r="XG18" s="134"/>
      <c r="XH18" s="134"/>
      <c r="XI18" s="134"/>
      <c r="XJ18" s="134"/>
      <c r="XK18" s="134"/>
      <c r="XL18" s="134"/>
      <c r="XM18" s="134"/>
      <c r="XN18" s="134"/>
      <c r="XO18" s="134"/>
      <c r="XP18" s="134"/>
      <c r="XQ18" s="134"/>
      <c r="XR18" s="134"/>
      <c r="XS18" s="134"/>
      <c r="XT18" s="134"/>
      <c r="XU18" s="134"/>
      <c r="XV18" s="134"/>
      <c r="XW18" s="134"/>
      <c r="XX18" s="134"/>
      <c r="XY18" s="134"/>
      <c r="XZ18" s="134"/>
      <c r="YA18" s="134"/>
      <c r="YB18" s="134"/>
      <c r="YC18" s="134"/>
      <c r="YD18" s="134"/>
      <c r="YE18" s="134"/>
      <c r="YF18" s="134"/>
      <c r="YG18" s="134"/>
      <c r="YH18" s="134"/>
      <c r="YI18" s="134"/>
      <c r="YJ18" s="134"/>
      <c r="YK18" s="134"/>
      <c r="YL18" s="134"/>
      <c r="YM18" s="134"/>
      <c r="YN18" s="134"/>
      <c r="YO18" s="134"/>
      <c r="YP18" s="134"/>
      <c r="YQ18" s="134"/>
      <c r="YR18" s="134"/>
      <c r="YS18" s="134"/>
      <c r="YT18" s="134"/>
      <c r="YU18" s="134"/>
      <c r="YV18" s="134"/>
      <c r="YW18" s="134"/>
      <c r="YX18" s="134"/>
      <c r="YY18" s="134"/>
      <c r="YZ18" s="134"/>
      <c r="ZA18" s="134"/>
      <c r="ZB18" s="134"/>
      <c r="ZC18" s="134"/>
      <c r="ZD18" s="134"/>
      <c r="ZE18" s="134"/>
      <c r="ZF18" s="134"/>
      <c r="ZG18" s="134"/>
      <c r="ZH18" s="134"/>
      <c r="ZI18" s="134"/>
      <c r="ZJ18" s="134"/>
      <c r="ZK18" s="134"/>
      <c r="ZL18" s="134"/>
      <c r="ZM18" s="134"/>
      <c r="ZN18" s="134"/>
      <c r="ZO18" s="134"/>
      <c r="ZP18" s="134"/>
      <c r="ZQ18" s="134"/>
      <c r="ZR18" s="134"/>
      <c r="ZS18" s="134"/>
      <c r="ZT18" s="134"/>
      <c r="ZU18" s="134"/>
      <c r="ZV18" s="134"/>
      <c r="ZW18" s="134"/>
      <c r="ZX18" s="134"/>
      <c r="ZY18" s="134"/>
      <c r="ZZ18" s="134"/>
    </row>
    <row r="19" spans="1:702" hidden="1" outlineLevel="1">
      <c r="A19" s="16">
        <v>40787</v>
      </c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4"/>
      <c r="AJ19" s="134"/>
      <c r="AK19" s="134"/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/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4"/>
      <c r="CE19" s="134"/>
      <c r="CF19" s="134"/>
      <c r="CG19" s="134"/>
      <c r="CH19" s="134"/>
      <c r="CI19" s="134"/>
      <c r="CJ19" s="134"/>
      <c r="CK19" s="134"/>
      <c r="CL19" s="134"/>
      <c r="CM19" s="134"/>
      <c r="CN19" s="134"/>
      <c r="CO19" s="134"/>
      <c r="CP19" s="134"/>
      <c r="CQ19" s="134"/>
      <c r="CR19" s="134"/>
      <c r="CS19" s="134"/>
      <c r="CT19" s="134"/>
      <c r="CU19" s="134"/>
      <c r="CV19" s="134"/>
      <c r="CW19" s="134"/>
      <c r="CX19" s="134"/>
      <c r="CY19" s="134"/>
      <c r="CZ19" s="134"/>
      <c r="DA19" s="134"/>
      <c r="DB19" s="134"/>
      <c r="DC19" s="134"/>
      <c r="DD19" s="134"/>
      <c r="DE19" s="134"/>
      <c r="DF19" s="134"/>
      <c r="DG19" s="134"/>
      <c r="DH19" s="134"/>
      <c r="DI19" s="134"/>
      <c r="DJ19" s="134"/>
      <c r="DK19" s="134"/>
      <c r="DL19" s="134"/>
      <c r="DM19" s="134"/>
      <c r="DN19" s="134"/>
      <c r="DO19" s="134"/>
      <c r="DP19" s="134"/>
      <c r="DQ19" s="134"/>
      <c r="DR19" s="134"/>
      <c r="DS19" s="134"/>
      <c r="DT19" s="134"/>
      <c r="DU19" s="134"/>
      <c r="DV19" s="134"/>
      <c r="DW19" s="134"/>
      <c r="DX19" s="134"/>
      <c r="DY19" s="134"/>
      <c r="DZ19" s="134"/>
      <c r="EA19" s="134"/>
      <c r="EB19" s="134"/>
      <c r="EC19" s="134"/>
      <c r="ED19" s="134"/>
      <c r="EE19" s="134"/>
      <c r="EF19" s="134"/>
      <c r="EG19" s="134"/>
      <c r="EH19" s="134"/>
      <c r="EI19" s="134"/>
      <c r="EJ19" s="134"/>
      <c r="EK19" s="134"/>
      <c r="EL19" s="134"/>
      <c r="EM19" s="134"/>
      <c r="EN19" s="134"/>
      <c r="EO19" s="134"/>
      <c r="EP19" s="134"/>
      <c r="EQ19" s="134"/>
      <c r="ER19" s="134"/>
      <c r="ES19" s="134"/>
      <c r="ET19" s="134"/>
      <c r="EU19" s="134"/>
      <c r="EV19" s="134"/>
      <c r="EW19" s="134"/>
      <c r="EX19" s="134"/>
      <c r="EY19" s="134"/>
      <c r="EZ19" s="134"/>
      <c r="FA19" s="134"/>
      <c r="FB19" s="134"/>
      <c r="FC19" s="134"/>
      <c r="FD19" s="134"/>
      <c r="FE19" s="134"/>
      <c r="FF19" s="134"/>
      <c r="FG19" s="134"/>
      <c r="FH19" s="134"/>
      <c r="FI19" s="134"/>
      <c r="FJ19" s="134"/>
      <c r="FK19" s="134"/>
      <c r="FL19" s="134"/>
      <c r="FM19" s="134"/>
      <c r="FN19" s="134"/>
      <c r="FO19" s="134"/>
      <c r="FP19" s="134"/>
      <c r="FQ19" s="134"/>
      <c r="FR19" s="134"/>
      <c r="FS19" s="134"/>
      <c r="FT19" s="134"/>
      <c r="FU19" s="134"/>
      <c r="FV19" s="134"/>
      <c r="FW19" s="134"/>
      <c r="FX19" s="134"/>
      <c r="FY19" s="134"/>
      <c r="FZ19" s="134"/>
      <c r="GA19" s="134"/>
      <c r="GB19" s="134"/>
      <c r="GC19" s="134"/>
      <c r="GD19" s="134"/>
      <c r="GE19" s="134"/>
      <c r="GF19" s="134"/>
      <c r="GG19" s="134"/>
      <c r="GH19" s="134"/>
      <c r="GI19" s="134"/>
      <c r="GJ19" s="134"/>
      <c r="GK19" s="134"/>
      <c r="GL19" s="134"/>
      <c r="GM19" s="134"/>
      <c r="GN19" s="134"/>
      <c r="GO19" s="134"/>
      <c r="GP19" s="134"/>
      <c r="GQ19" s="134"/>
      <c r="GR19" s="134"/>
      <c r="GS19" s="134"/>
      <c r="GT19" s="134"/>
      <c r="GU19" s="134"/>
      <c r="GV19" s="134"/>
      <c r="GW19" s="134"/>
      <c r="GX19" s="134"/>
      <c r="GY19" s="134"/>
      <c r="GZ19" s="134"/>
      <c r="HA19" s="134"/>
      <c r="HB19" s="134"/>
      <c r="HC19" s="134"/>
      <c r="HD19" s="134"/>
      <c r="HE19" s="134"/>
      <c r="HF19" s="134"/>
      <c r="HG19" s="134"/>
      <c r="HH19" s="134"/>
      <c r="HI19" s="134"/>
      <c r="HJ19" s="134"/>
      <c r="HK19" s="134"/>
      <c r="HL19" s="134"/>
      <c r="HM19" s="134"/>
      <c r="HN19" s="134"/>
      <c r="HO19" s="134"/>
      <c r="HP19" s="134"/>
      <c r="HQ19" s="134"/>
      <c r="HR19" s="134"/>
      <c r="HS19" s="134"/>
      <c r="HT19" s="134"/>
      <c r="HU19" s="134"/>
      <c r="HV19" s="134"/>
      <c r="HW19" s="134"/>
      <c r="HX19" s="134"/>
      <c r="HY19" s="134"/>
      <c r="HZ19" s="134"/>
      <c r="IA19" s="134"/>
      <c r="IB19" s="134"/>
      <c r="IC19" s="134"/>
      <c r="ID19" s="134"/>
      <c r="IE19" s="134"/>
      <c r="IF19" s="134"/>
      <c r="IG19" s="134"/>
      <c r="IH19" s="134"/>
      <c r="II19" s="134"/>
      <c r="IJ19" s="134"/>
      <c r="IK19" s="134"/>
      <c r="IL19" s="134"/>
      <c r="IM19" s="134"/>
      <c r="IN19" s="134"/>
      <c r="IO19" s="134"/>
      <c r="IP19" s="134"/>
      <c r="IQ19" s="134"/>
      <c r="IR19" s="134"/>
      <c r="IS19" s="134"/>
      <c r="IT19" s="134"/>
      <c r="IU19" s="134"/>
      <c r="IV19" s="134"/>
      <c r="IW19" s="134"/>
      <c r="IX19" s="134"/>
      <c r="IY19" s="134"/>
      <c r="IZ19" s="134"/>
      <c r="JA19" s="134"/>
      <c r="JB19" s="134"/>
      <c r="JC19" s="134"/>
      <c r="JD19" s="134"/>
      <c r="JE19" s="134"/>
      <c r="JF19" s="134"/>
      <c r="JG19" s="134"/>
      <c r="JH19" s="134"/>
      <c r="JI19" s="134"/>
      <c r="JJ19" s="134"/>
      <c r="JK19" s="134"/>
      <c r="JL19" s="134"/>
      <c r="JM19" s="134"/>
      <c r="JN19" s="134"/>
      <c r="JO19" s="134"/>
      <c r="JP19" s="134"/>
      <c r="JQ19" s="134"/>
      <c r="JR19" s="134"/>
      <c r="JS19" s="134"/>
      <c r="JT19" s="134"/>
      <c r="JU19" s="134"/>
      <c r="JV19" s="134"/>
      <c r="JW19" s="134"/>
      <c r="JX19" s="134"/>
      <c r="JY19" s="134"/>
      <c r="JZ19" s="134"/>
      <c r="KA19" s="134"/>
      <c r="KB19" s="134"/>
      <c r="KC19" s="134"/>
      <c r="KD19" s="134"/>
      <c r="KE19" s="134"/>
      <c r="KF19" s="134"/>
      <c r="KG19" s="134"/>
      <c r="KH19" s="134"/>
      <c r="KI19" s="134"/>
      <c r="KJ19" s="134"/>
      <c r="KK19" s="134"/>
      <c r="KL19" s="134"/>
      <c r="KM19" s="134"/>
      <c r="KN19" s="134"/>
      <c r="KO19" s="134"/>
      <c r="KP19" s="134"/>
      <c r="KQ19" s="134"/>
      <c r="KR19" s="134"/>
      <c r="KS19" s="134"/>
      <c r="KT19" s="134"/>
      <c r="KU19" s="134"/>
      <c r="KV19" s="134"/>
      <c r="KW19" s="134"/>
      <c r="KX19" s="134"/>
      <c r="KY19" s="134"/>
      <c r="KZ19" s="134"/>
      <c r="LA19" s="134"/>
      <c r="LB19" s="134"/>
      <c r="LC19" s="134"/>
      <c r="LD19" s="134"/>
      <c r="LE19" s="134"/>
      <c r="LF19" s="134"/>
      <c r="LG19" s="134"/>
      <c r="LH19" s="134"/>
      <c r="LI19" s="134"/>
      <c r="LJ19" s="134"/>
      <c r="LK19" s="134"/>
      <c r="LL19" s="134"/>
      <c r="LM19" s="134"/>
      <c r="LN19" s="134"/>
      <c r="LO19" s="134"/>
      <c r="LP19" s="134"/>
      <c r="LQ19" s="134"/>
      <c r="LR19" s="134"/>
      <c r="LS19" s="134"/>
      <c r="LT19" s="134"/>
      <c r="LU19" s="134"/>
      <c r="LV19" s="134"/>
      <c r="LW19" s="134"/>
      <c r="LX19" s="134"/>
      <c r="LY19" s="134"/>
      <c r="LZ19" s="134"/>
      <c r="MA19" s="134"/>
      <c r="MB19" s="134"/>
      <c r="MC19" s="134"/>
      <c r="MD19" s="134"/>
      <c r="ME19" s="134"/>
      <c r="MF19" s="134"/>
      <c r="MG19" s="134"/>
      <c r="MH19" s="134"/>
      <c r="MI19" s="134"/>
      <c r="MJ19" s="134"/>
      <c r="MK19" s="134"/>
      <c r="ML19" s="134"/>
      <c r="MM19" s="134"/>
      <c r="MN19" s="134"/>
      <c r="MO19" s="134"/>
      <c r="MP19" s="134"/>
      <c r="MQ19" s="134"/>
      <c r="MR19" s="134"/>
      <c r="MS19" s="134"/>
      <c r="MT19" s="134"/>
      <c r="MU19" s="134"/>
      <c r="MV19" s="134"/>
      <c r="MW19" s="134"/>
      <c r="MX19" s="134"/>
      <c r="MY19" s="134"/>
      <c r="MZ19" s="134"/>
      <c r="NA19" s="134"/>
      <c r="NB19" s="134"/>
      <c r="NC19" s="134"/>
      <c r="ND19" s="134"/>
      <c r="NE19" s="134"/>
      <c r="NF19" s="134"/>
      <c r="NG19" s="134"/>
      <c r="NH19" s="134"/>
      <c r="NI19" s="134"/>
      <c r="NJ19" s="134"/>
      <c r="NK19" s="134"/>
      <c r="NL19" s="134"/>
      <c r="NM19" s="134"/>
      <c r="NN19" s="134"/>
      <c r="NO19" s="134"/>
      <c r="NP19" s="134"/>
      <c r="NQ19" s="134"/>
      <c r="NR19" s="134"/>
      <c r="NS19" s="134"/>
      <c r="NT19" s="134"/>
      <c r="NU19" s="134"/>
      <c r="NV19" s="134"/>
      <c r="NW19" s="134"/>
      <c r="NX19" s="134"/>
      <c r="NY19" s="134"/>
      <c r="NZ19" s="134"/>
      <c r="OA19" s="134"/>
      <c r="OB19" s="134"/>
      <c r="OC19" s="134"/>
      <c r="OD19" s="134"/>
      <c r="OE19" s="134"/>
      <c r="OF19" s="134"/>
      <c r="OG19" s="134"/>
      <c r="OH19" s="134"/>
      <c r="OI19" s="134"/>
      <c r="OJ19" s="134"/>
      <c r="OK19" s="134"/>
      <c r="OL19" s="134"/>
      <c r="OM19" s="134"/>
      <c r="ON19" s="134"/>
      <c r="OO19" s="134"/>
      <c r="OP19" s="134"/>
      <c r="OQ19" s="134"/>
      <c r="OR19" s="134"/>
      <c r="OS19" s="134"/>
      <c r="OT19" s="134"/>
      <c r="OU19" s="134"/>
      <c r="OV19" s="134"/>
      <c r="OW19" s="134"/>
      <c r="OX19" s="134"/>
      <c r="OY19" s="134"/>
      <c r="OZ19" s="134"/>
      <c r="PA19" s="134"/>
      <c r="PB19" s="134"/>
      <c r="PC19" s="134"/>
      <c r="PD19" s="134"/>
      <c r="PE19" s="134"/>
      <c r="PF19" s="134"/>
      <c r="PG19" s="134"/>
      <c r="PH19" s="134"/>
      <c r="PI19" s="134"/>
      <c r="PJ19" s="134"/>
      <c r="PK19" s="134"/>
      <c r="PL19" s="134"/>
      <c r="PM19" s="134"/>
      <c r="PN19" s="134"/>
      <c r="PO19" s="134"/>
      <c r="PP19" s="134"/>
      <c r="PQ19" s="134"/>
      <c r="PR19" s="134"/>
      <c r="PS19" s="134"/>
      <c r="PT19" s="134"/>
      <c r="PU19" s="134"/>
      <c r="PV19" s="134"/>
      <c r="PW19" s="134"/>
      <c r="PX19" s="134"/>
      <c r="PY19" s="134"/>
      <c r="PZ19" s="134"/>
      <c r="QA19" s="134"/>
      <c r="QB19" s="134"/>
      <c r="QC19" s="134"/>
      <c r="QD19" s="134"/>
      <c r="QE19" s="134"/>
      <c r="QF19" s="134"/>
      <c r="QG19" s="134"/>
      <c r="QH19" s="134"/>
      <c r="QI19" s="134"/>
      <c r="QJ19" s="134"/>
      <c r="QK19" s="134"/>
      <c r="QL19" s="134"/>
      <c r="QM19" s="134"/>
      <c r="QN19" s="134"/>
      <c r="QO19" s="134"/>
      <c r="QP19" s="134"/>
      <c r="QQ19" s="134"/>
      <c r="QR19" s="134"/>
      <c r="QS19" s="134"/>
      <c r="QT19" s="134"/>
      <c r="QU19" s="134"/>
      <c r="QV19" s="134"/>
      <c r="QW19" s="134"/>
      <c r="QX19" s="134"/>
      <c r="QY19" s="134"/>
      <c r="QZ19" s="134"/>
      <c r="RA19" s="134"/>
      <c r="RB19" s="134"/>
      <c r="RC19" s="134"/>
      <c r="RD19" s="134"/>
      <c r="RE19" s="134"/>
      <c r="RF19" s="134"/>
      <c r="RG19" s="134"/>
      <c r="RH19" s="134"/>
      <c r="RI19" s="134"/>
      <c r="RJ19" s="134"/>
      <c r="RK19" s="134"/>
      <c r="RL19" s="134"/>
      <c r="RM19" s="134"/>
      <c r="RN19" s="134"/>
      <c r="RO19" s="134"/>
      <c r="RP19" s="134"/>
      <c r="RQ19" s="134"/>
      <c r="RR19" s="134"/>
      <c r="RS19" s="134"/>
      <c r="RT19" s="134"/>
      <c r="RU19" s="134"/>
      <c r="RV19" s="134"/>
      <c r="RW19" s="134"/>
      <c r="RX19" s="134"/>
      <c r="RY19" s="134"/>
      <c r="RZ19" s="134"/>
      <c r="SA19" s="134"/>
      <c r="SB19" s="134"/>
      <c r="SC19" s="134"/>
      <c r="SD19" s="134"/>
      <c r="SE19" s="134"/>
      <c r="SF19" s="134"/>
      <c r="SG19" s="134"/>
      <c r="SH19" s="134"/>
      <c r="SI19" s="134"/>
      <c r="SJ19" s="134"/>
      <c r="SK19" s="134"/>
      <c r="SL19" s="134"/>
      <c r="SM19" s="134"/>
      <c r="SN19" s="134"/>
      <c r="SO19" s="134"/>
      <c r="SP19" s="134"/>
      <c r="SQ19" s="134"/>
      <c r="SR19" s="134"/>
      <c r="SS19" s="134"/>
      <c r="ST19" s="134"/>
      <c r="SU19" s="134"/>
      <c r="SV19" s="134"/>
      <c r="SW19" s="134"/>
      <c r="SX19" s="134"/>
      <c r="SY19" s="134"/>
      <c r="SZ19" s="134"/>
      <c r="TA19" s="134"/>
      <c r="TB19" s="134"/>
      <c r="TC19" s="134"/>
      <c r="TD19" s="134"/>
      <c r="TE19" s="134"/>
      <c r="TF19" s="134"/>
      <c r="TG19" s="134"/>
      <c r="TH19" s="134"/>
      <c r="TI19" s="134"/>
      <c r="TJ19" s="134"/>
      <c r="TK19" s="134"/>
      <c r="TL19" s="134"/>
      <c r="TM19" s="134"/>
      <c r="TN19" s="134"/>
      <c r="TO19" s="134"/>
      <c r="TP19" s="134"/>
      <c r="TQ19" s="134"/>
      <c r="TR19" s="134"/>
      <c r="TS19" s="134"/>
      <c r="TT19" s="134"/>
      <c r="TU19" s="134"/>
      <c r="TV19" s="134"/>
      <c r="TW19" s="134"/>
      <c r="TX19" s="134"/>
      <c r="TY19" s="134"/>
      <c r="TZ19" s="134"/>
      <c r="UA19" s="134"/>
      <c r="UB19" s="134"/>
      <c r="UC19" s="134"/>
      <c r="UD19" s="134"/>
      <c r="UE19" s="134"/>
      <c r="UF19" s="134"/>
      <c r="UG19" s="134"/>
      <c r="UH19" s="134"/>
      <c r="UI19" s="134"/>
      <c r="UJ19" s="134"/>
      <c r="UK19" s="134"/>
      <c r="UL19" s="134"/>
      <c r="UM19" s="134"/>
      <c r="UN19" s="134"/>
      <c r="UO19" s="134"/>
      <c r="UP19" s="134"/>
      <c r="UQ19" s="134"/>
      <c r="UR19" s="134"/>
      <c r="US19" s="134"/>
      <c r="UT19" s="134"/>
      <c r="UU19" s="134"/>
      <c r="UV19" s="134"/>
      <c r="UW19" s="134"/>
      <c r="UX19" s="134"/>
      <c r="UY19" s="134"/>
      <c r="UZ19" s="134"/>
      <c r="VA19" s="134"/>
      <c r="VB19" s="134"/>
      <c r="VC19" s="134"/>
      <c r="VD19" s="134"/>
      <c r="VE19" s="134"/>
      <c r="VF19" s="134"/>
      <c r="VG19" s="134"/>
      <c r="VH19" s="134"/>
      <c r="VI19" s="134"/>
      <c r="VJ19" s="134"/>
      <c r="VK19" s="134"/>
      <c r="VL19" s="134"/>
      <c r="VM19" s="134"/>
      <c r="VN19" s="134"/>
      <c r="VO19" s="134"/>
      <c r="VP19" s="134"/>
      <c r="VQ19" s="134"/>
      <c r="VR19" s="134"/>
      <c r="VS19" s="134"/>
      <c r="VT19" s="134"/>
      <c r="VU19" s="134"/>
      <c r="VV19" s="134"/>
      <c r="VW19" s="134"/>
      <c r="VX19" s="134"/>
      <c r="VY19" s="134"/>
      <c r="VZ19" s="134"/>
      <c r="WA19" s="134"/>
      <c r="WB19" s="134"/>
      <c r="WC19" s="134"/>
      <c r="WD19" s="134"/>
      <c r="WE19" s="134"/>
      <c r="WF19" s="134"/>
      <c r="WG19" s="134"/>
      <c r="WH19" s="134"/>
      <c r="WI19" s="134"/>
      <c r="WJ19" s="134"/>
      <c r="WK19" s="134"/>
      <c r="WL19" s="134"/>
      <c r="WM19" s="134"/>
      <c r="WN19" s="134"/>
      <c r="WO19" s="134"/>
      <c r="WP19" s="134"/>
      <c r="WQ19" s="134"/>
      <c r="WR19" s="134"/>
      <c r="WS19" s="134"/>
      <c r="WT19" s="134"/>
      <c r="WU19" s="134"/>
      <c r="WV19" s="134"/>
      <c r="WW19" s="134"/>
      <c r="WX19" s="134"/>
      <c r="WY19" s="134"/>
      <c r="WZ19" s="134"/>
      <c r="XA19" s="134"/>
      <c r="XB19" s="134"/>
      <c r="XC19" s="134"/>
      <c r="XD19" s="134"/>
      <c r="XE19" s="134"/>
      <c r="XF19" s="134"/>
      <c r="XG19" s="134"/>
      <c r="XH19" s="134"/>
      <c r="XI19" s="134"/>
      <c r="XJ19" s="134"/>
      <c r="XK19" s="134"/>
      <c r="XL19" s="134"/>
      <c r="XM19" s="134"/>
      <c r="XN19" s="134"/>
      <c r="XO19" s="134"/>
      <c r="XP19" s="134"/>
      <c r="XQ19" s="134"/>
      <c r="XR19" s="134"/>
      <c r="XS19" s="134"/>
      <c r="XT19" s="134"/>
      <c r="XU19" s="134"/>
      <c r="XV19" s="134"/>
      <c r="XW19" s="134"/>
      <c r="XX19" s="134"/>
      <c r="XY19" s="134"/>
      <c r="XZ19" s="134"/>
      <c r="YA19" s="134"/>
      <c r="YB19" s="134"/>
      <c r="YC19" s="134"/>
      <c r="YD19" s="134"/>
      <c r="YE19" s="134"/>
      <c r="YF19" s="134"/>
      <c r="YG19" s="134"/>
      <c r="YH19" s="134"/>
      <c r="YI19" s="134"/>
      <c r="YJ19" s="134"/>
      <c r="YK19" s="134"/>
      <c r="YL19" s="134"/>
      <c r="YM19" s="134"/>
      <c r="YN19" s="134"/>
      <c r="YO19" s="134"/>
      <c r="YP19" s="134"/>
      <c r="YQ19" s="134"/>
      <c r="YR19" s="134"/>
      <c r="YS19" s="134"/>
      <c r="YT19" s="134"/>
      <c r="YU19" s="134"/>
      <c r="YV19" s="134"/>
      <c r="YW19" s="134"/>
      <c r="YX19" s="134"/>
      <c r="YY19" s="134"/>
      <c r="YZ19" s="134"/>
      <c r="ZA19" s="134"/>
      <c r="ZB19" s="134"/>
      <c r="ZC19" s="134"/>
      <c r="ZD19" s="134"/>
      <c r="ZE19" s="134"/>
      <c r="ZF19" s="134"/>
      <c r="ZG19" s="134"/>
      <c r="ZH19" s="134"/>
      <c r="ZI19" s="134"/>
      <c r="ZJ19" s="134"/>
      <c r="ZK19" s="134"/>
      <c r="ZL19" s="134"/>
      <c r="ZM19" s="134"/>
      <c r="ZN19" s="134"/>
      <c r="ZO19" s="134"/>
      <c r="ZP19" s="134"/>
      <c r="ZQ19" s="134"/>
      <c r="ZR19" s="134"/>
      <c r="ZS19" s="134"/>
      <c r="ZT19" s="134"/>
      <c r="ZU19" s="134"/>
      <c r="ZV19" s="134"/>
      <c r="ZW19" s="134"/>
      <c r="ZX19" s="134"/>
      <c r="ZY19" s="134"/>
      <c r="ZZ19" s="134"/>
    </row>
    <row r="20" spans="1:702" hidden="1" outlineLevel="1">
      <c r="A20" s="16">
        <v>40817</v>
      </c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134"/>
      <c r="AW20" s="134"/>
      <c r="AX20" s="134"/>
      <c r="AY20" s="134"/>
      <c r="AZ20" s="134"/>
      <c r="BA20" s="134"/>
      <c r="BB20" s="134"/>
      <c r="BC20" s="134"/>
      <c r="BD20" s="134"/>
      <c r="BE20" s="134"/>
      <c r="BF20" s="134"/>
      <c r="BG20" s="134"/>
      <c r="BH20" s="134"/>
      <c r="BI20" s="134"/>
      <c r="BJ20" s="134"/>
      <c r="BK20" s="134"/>
      <c r="BL20" s="134"/>
      <c r="BM20" s="134"/>
      <c r="BN20" s="134"/>
      <c r="BO20" s="134"/>
      <c r="BP20" s="134"/>
      <c r="BQ20" s="134"/>
      <c r="BR20" s="134"/>
      <c r="BS20" s="134"/>
      <c r="BT20" s="134"/>
      <c r="BU20" s="134"/>
      <c r="BV20" s="134"/>
      <c r="BW20" s="134"/>
      <c r="BX20" s="134"/>
      <c r="BY20" s="134"/>
      <c r="BZ20" s="134"/>
      <c r="CA20" s="134"/>
      <c r="CB20" s="134"/>
      <c r="CC20" s="134"/>
      <c r="CD20" s="134"/>
      <c r="CE20" s="134"/>
      <c r="CF20" s="134"/>
      <c r="CG20" s="134"/>
      <c r="CH20" s="134"/>
      <c r="CI20" s="134"/>
      <c r="CJ20" s="134"/>
      <c r="CK20" s="134"/>
      <c r="CL20" s="134"/>
      <c r="CM20" s="134"/>
      <c r="CN20" s="134"/>
      <c r="CO20" s="134"/>
      <c r="CP20" s="134"/>
      <c r="CQ20" s="134"/>
      <c r="CR20" s="134"/>
      <c r="CS20" s="134"/>
      <c r="CT20" s="134"/>
      <c r="CU20" s="134"/>
      <c r="CV20" s="134"/>
      <c r="CW20" s="134"/>
      <c r="CX20" s="134"/>
      <c r="CY20" s="134"/>
      <c r="CZ20" s="134"/>
      <c r="DA20" s="134"/>
      <c r="DB20" s="134"/>
      <c r="DC20" s="134"/>
      <c r="DD20" s="134"/>
      <c r="DE20" s="134"/>
      <c r="DF20" s="134"/>
      <c r="DG20" s="134"/>
      <c r="DH20" s="134"/>
      <c r="DI20" s="134"/>
      <c r="DJ20" s="134"/>
      <c r="DK20" s="134"/>
      <c r="DL20" s="134"/>
      <c r="DM20" s="134"/>
      <c r="DN20" s="134"/>
      <c r="DO20" s="134"/>
      <c r="DP20" s="134"/>
      <c r="DQ20" s="134"/>
      <c r="DR20" s="134"/>
      <c r="DS20" s="134"/>
      <c r="DT20" s="134"/>
      <c r="DU20" s="134"/>
      <c r="DV20" s="134"/>
      <c r="DW20" s="134"/>
      <c r="DX20" s="134"/>
      <c r="DY20" s="134"/>
      <c r="DZ20" s="134"/>
      <c r="EA20" s="134"/>
      <c r="EB20" s="134"/>
      <c r="EC20" s="134"/>
      <c r="ED20" s="134"/>
      <c r="EE20" s="134"/>
      <c r="EF20" s="134"/>
      <c r="EG20" s="134"/>
      <c r="EH20" s="134"/>
      <c r="EI20" s="134"/>
      <c r="EJ20" s="134"/>
      <c r="EK20" s="134"/>
      <c r="EL20" s="134"/>
      <c r="EM20" s="134"/>
      <c r="EN20" s="134"/>
      <c r="EO20" s="134"/>
      <c r="EP20" s="134"/>
      <c r="EQ20" s="134"/>
      <c r="ER20" s="134"/>
      <c r="ES20" s="134"/>
      <c r="ET20" s="134"/>
      <c r="EU20" s="134"/>
      <c r="EV20" s="134"/>
      <c r="EW20" s="134"/>
      <c r="EX20" s="134"/>
      <c r="EY20" s="134"/>
      <c r="EZ20" s="134"/>
      <c r="FA20" s="134"/>
      <c r="FB20" s="134"/>
      <c r="FC20" s="134"/>
      <c r="FD20" s="134"/>
      <c r="FE20" s="134"/>
      <c r="FF20" s="134"/>
      <c r="FG20" s="134"/>
      <c r="FH20" s="134"/>
      <c r="FI20" s="134"/>
      <c r="FJ20" s="134"/>
      <c r="FK20" s="134"/>
      <c r="FL20" s="134"/>
      <c r="FM20" s="134"/>
      <c r="FN20" s="134"/>
      <c r="FO20" s="134"/>
      <c r="FP20" s="134"/>
      <c r="FQ20" s="134"/>
      <c r="FR20" s="134"/>
      <c r="FS20" s="134"/>
      <c r="FT20" s="134"/>
      <c r="FU20" s="134"/>
      <c r="FV20" s="134"/>
      <c r="FW20" s="134"/>
      <c r="FX20" s="134"/>
      <c r="FY20" s="134"/>
      <c r="FZ20" s="134"/>
      <c r="GA20" s="134"/>
      <c r="GB20" s="134"/>
      <c r="GC20" s="134"/>
      <c r="GD20" s="134"/>
      <c r="GE20" s="134"/>
      <c r="GF20" s="134"/>
      <c r="GG20" s="134"/>
      <c r="GH20" s="134"/>
      <c r="GI20" s="134"/>
      <c r="GJ20" s="134"/>
      <c r="GK20" s="134"/>
      <c r="GL20" s="134"/>
      <c r="GM20" s="134"/>
      <c r="GN20" s="134"/>
      <c r="GO20" s="134"/>
      <c r="GP20" s="134"/>
      <c r="GQ20" s="134"/>
      <c r="GR20" s="134"/>
      <c r="GS20" s="134"/>
      <c r="GT20" s="134"/>
      <c r="GU20" s="134"/>
      <c r="GV20" s="134"/>
      <c r="GW20" s="134"/>
      <c r="GX20" s="134"/>
      <c r="GY20" s="134"/>
      <c r="GZ20" s="134"/>
      <c r="HA20" s="134"/>
      <c r="HB20" s="134"/>
      <c r="HC20" s="134"/>
      <c r="HD20" s="134"/>
      <c r="HE20" s="134"/>
      <c r="HF20" s="134"/>
      <c r="HG20" s="134"/>
      <c r="HH20" s="134"/>
      <c r="HI20" s="134"/>
      <c r="HJ20" s="134"/>
      <c r="HK20" s="134"/>
      <c r="HL20" s="134"/>
      <c r="HM20" s="134"/>
      <c r="HN20" s="134"/>
      <c r="HO20" s="134"/>
      <c r="HP20" s="134"/>
      <c r="HQ20" s="134"/>
      <c r="HR20" s="134"/>
      <c r="HS20" s="134"/>
      <c r="HT20" s="134"/>
      <c r="HU20" s="134"/>
      <c r="HV20" s="134"/>
      <c r="HW20" s="134"/>
      <c r="HX20" s="134"/>
      <c r="HY20" s="134"/>
      <c r="HZ20" s="134"/>
      <c r="IA20" s="134"/>
      <c r="IB20" s="134"/>
      <c r="IC20" s="134"/>
      <c r="ID20" s="134"/>
      <c r="IE20" s="134"/>
      <c r="IF20" s="134"/>
      <c r="IG20" s="134"/>
      <c r="IH20" s="134"/>
      <c r="II20" s="134"/>
      <c r="IJ20" s="134"/>
      <c r="IK20" s="134"/>
      <c r="IL20" s="134"/>
      <c r="IM20" s="134"/>
      <c r="IN20" s="134"/>
      <c r="IO20" s="134"/>
      <c r="IP20" s="134"/>
      <c r="IQ20" s="134"/>
      <c r="IR20" s="134"/>
      <c r="IS20" s="134"/>
      <c r="IT20" s="134"/>
      <c r="IU20" s="134"/>
      <c r="IV20" s="134"/>
      <c r="IW20" s="134"/>
      <c r="IX20" s="134"/>
      <c r="IY20" s="134"/>
      <c r="IZ20" s="134"/>
      <c r="JA20" s="134"/>
      <c r="JB20" s="134"/>
      <c r="JC20" s="134"/>
      <c r="JD20" s="134"/>
      <c r="JE20" s="134"/>
      <c r="JF20" s="134"/>
      <c r="JG20" s="134"/>
      <c r="JH20" s="134"/>
      <c r="JI20" s="134"/>
      <c r="JJ20" s="134"/>
      <c r="JK20" s="134"/>
      <c r="JL20" s="134"/>
      <c r="JM20" s="134"/>
      <c r="JN20" s="134"/>
      <c r="JO20" s="134"/>
      <c r="JP20" s="134"/>
      <c r="JQ20" s="134"/>
      <c r="JR20" s="134"/>
      <c r="JS20" s="134"/>
      <c r="JT20" s="134"/>
      <c r="JU20" s="134"/>
      <c r="JV20" s="134"/>
      <c r="JW20" s="134"/>
      <c r="JX20" s="134"/>
      <c r="JY20" s="134"/>
      <c r="JZ20" s="134"/>
      <c r="KA20" s="134"/>
      <c r="KB20" s="134"/>
      <c r="KC20" s="134"/>
      <c r="KD20" s="134"/>
      <c r="KE20" s="134"/>
      <c r="KF20" s="134"/>
      <c r="KG20" s="134"/>
      <c r="KH20" s="134"/>
      <c r="KI20" s="134"/>
      <c r="KJ20" s="134"/>
      <c r="KK20" s="134"/>
      <c r="KL20" s="134"/>
      <c r="KM20" s="134"/>
      <c r="KN20" s="134"/>
      <c r="KO20" s="134"/>
      <c r="KP20" s="134"/>
      <c r="KQ20" s="134"/>
      <c r="KR20" s="134"/>
      <c r="KS20" s="134"/>
      <c r="KT20" s="134"/>
      <c r="KU20" s="134"/>
      <c r="KV20" s="134"/>
      <c r="KW20" s="134"/>
      <c r="KX20" s="134"/>
      <c r="KY20" s="134"/>
      <c r="KZ20" s="134"/>
      <c r="LA20" s="134"/>
      <c r="LB20" s="134"/>
      <c r="LC20" s="134"/>
      <c r="LD20" s="134"/>
      <c r="LE20" s="134"/>
      <c r="LF20" s="134"/>
      <c r="LG20" s="134"/>
      <c r="LH20" s="134"/>
      <c r="LI20" s="134"/>
      <c r="LJ20" s="134"/>
      <c r="LK20" s="134"/>
      <c r="LL20" s="134"/>
      <c r="LM20" s="134"/>
      <c r="LN20" s="134"/>
      <c r="LO20" s="134"/>
      <c r="LP20" s="134"/>
      <c r="LQ20" s="134"/>
      <c r="LR20" s="134"/>
      <c r="LS20" s="134"/>
      <c r="LT20" s="134"/>
      <c r="LU20" s="134"/>
      <c r="LV20" s="134"/>
      <c r="LW20" s="134"/>
      <c r="LX20" s="134"/>
      <c r="LY20" s="134"/>
      <c r="LZ20" s="134"/>
      <c r="MA20" s="134"/>
      <c r="MB20" s="134"/>
      <c r="MC20" s="134"/>
      <c r="MD20" s="134"/>
      <c r="ME20" s="134"/>
      <c r="MF20" s="134"/>
      <c r="MG20" s="134"/>
      <c r="MH20" s="134"/>
      <c r="MI20" s="134"/>
      <c r="MJ20" s="134"/>
      <c r="MK20" s="134"/>
      <c r="ML20" s="134"/>
      <c r="MM20" s="134"/>
      <c r="MN20" s="134"/>
      <c r="MO20" s="134"/>
      <c r="MP20" s="134"/>
      <c r="MQ20" s="134"/>
      <c r="MR20" s="134"/>
      <c r="MS20" s="134"/>
      <c r="MT20" s="134"/>
      <c r="MU20" s="134"/>
      <c r="MV20" s="134"/>
      <c r="MW20" s="134"/>
      <c r="MX20" s="134"/>
      <c r="MY20" s="134"/>
      <c r="MZ20" s="134"/>
      <c r="NA20" s="134"/>
      <c r="NB20" s="134"/>
      <c r="NC20" s="134"/>
      <c r="ND20" s="134"/>
      <c r="NE20" s="134"/>
      <c r="NF20" s="134"/>
      <c r="NG20" s="134"/>
      <c r="NH20" s="134"/>
      <c r="NI20" s="134"/>
      <c r="NJ20" s="134"/>
      <c r="NK20" s="134"/>
      <c r="NL20" s="134"/>
      <c r="NM20" s="134"/>
      <c r="NN20" s="134"/>
      <c r="NO20" s="134"/>
      <c r="NP20" s="134"/>
      <c r="NQ20" s="134"/>
      <c r="NR20" s="134"/>
      <c r="NS20" s="134"/>
      <c r="NT20" s="134"/>
      <c r="NU20" s="134"/>
      <c r="NV20" s="134"/>
      <c r="NW20" s="134"/>
      <c r="NX20" s="134"/>
      <c r="NY20" s="134"/>
      <c r="NZ20" s="134"/>
      <c r="OA20" s="134"/>
      <c r="OB20" s="134"/>
      <c r="OC20" s="134"/>
      <c r="OD20" s="134"/>
      <c r="OE20" s="134"/>
      <c r="OF20" s="134"/>
      <c r="OG20" s="134"/>
      <c r="OH20" s="134"/>
      <c r="OI20" s="134"/>
      <c r="OJ20" s="134"/>
      <c r="OK20" s="134"/>
      <c r="OL20" s="134"/>
      <c r="OM20" s="134"/>
      <c r="ON20" s="134"/>
      <c r="OO20" s="134"/>
      <c r="OP20" s="134"/>
      <c r="OQ20" s="134"/>
      <c r="OR20" s="134"/>
      <c r="OS20" s="134"/>
      <c r="OT20" s="134"/>
      <c r="OU20" s="134"/>
      <c r="OV20" s="134"/>
      <c r="OW20" s="134"/>
      <c r="OX20" s="134"/>
      <c r="OY20" s="134"/>
      <c r="OZ20" s="134"/>
      <c r="PA20" s="134"/>
      <c r="PB20" s="134"/>
      <c r="PC20" s="134"/>
      <c r="PD20" s="134"/>
      <c r="PE20" s="134"/>
      <c r="PF20" s="134"/>
      <c r="PG20" s="134"/>
      <c r="PH20" s="134"/>
      <c r="PI20" s="134"/>
      <c r="PJ20" s="134"/>
      <c r="PK20" s="134"/>
      <c r="PL20" s="134"/>
      <c r="PM20" s="134"/>
      <c r="PN20" s="134"/>
      <c r="PO20" s="134"/>
      <c r="PP20" s="134"/>
      <c r="PQ20" s="134"/>
      <c r="PR20" s="134"/>
      <c r="PS20" s="134"/>
      <c r="PT20" s="134"/>
      <c r="PU20" s="134"/>
      <c r="PV20" s="134"/>
      <c r="PW20" s="134"/>
      <c r="PX20" s="134"/>
      <c r="PY20" s="134"/>
      <c r="PZ20" s="134"/>
      <c r="QA20" s="134"/>
      <c r="QB20" s="134"/>
      <c r="QC20" s="134"/>
      <c r="QD20" s="134"/>
      <c r="QE20" s="134"/>
      <c r="QF20" s="134"/>
      <c r="QG20" s="134"/>
      <c r="QH20" s="134"/>
      <c r="QI20" s="134"/>
      <c r="QJ20" s="134"/>
      <c r="QK20" s="134"/>
      <c r="QL20" s="134"/>
      <c r="QM20" s="134"/>
      <c r="QN20" s="134"/>
      <c r="QO20" s="134"/>
      <c r="QP20" s="134"/>
      <c r="QQ20" s="134"/>
      <c r="QR20" s="134"/>
      <c r="QS20" s="134"/>
      <c r="QT20" s="134"/>
      <c r="QU20" s="134"/>
      <c r="QV20" s="134"/>
      <c r="QW20" s="134"/>
      <c r="QX20" s="134"/>
      <c r="QY20" s="134"/>
      <c r="QZ20" s="134"/>
      <c r="RA20" s="134"/>
      <c r="RB20" s="134"/>
      <c r="RC20" s="134"/>
      <c r="RD20" s="134"/>
      <c r="RE20" s="134"/>
      <c r="RF20" s="134"/>
      <c r="RG20" s="134"/>
      <c r="RH20" s="134"/>
      <c r="RI20" s="134"/>
      <c r="RJ20" s="134"/>
      <c r="RK20" s="134"/>
      <c r="RL20" s="134"/>
      <c r="RM20" s="134"/>
      <c r="RN20" s="134"/>
      <c r="RO20" s="134"/>
      <c r="RP20" s="134"/>
      <c r="RQ20" s="134"/>
      <c r="RR20" s="134"/>
      <c r="RS20" s="134"/>
      <c r="RT20" s="134"/>
      <c r="RU20" s="134"/>
      <c r="RV20" s="134"/>
      <c r="RW20" s="134"/>
      <c r="RX20" s="134"/>
      <c r="RY20" s="134"/>
      <c r="RZ20" s="134"/>
      <c r="SA20" s="134"/>
      <c r="SB20" s="134"/>
      <c r="SC20" s="134"/>
      <c r="SD20" s="134"/>
      <c r="SE20" s="134"/>
      <c r="SF20" s="134"/>
      <c r="SG20" s="134"/>
      <c r="SH20" s="134"/>
      <c r="SI20" s="134"/>
      <c r="SJ20" s="134"/>
      <c r="SK20" s="134"/>
      <c r="SL20" s="134"/>
      <c r="SM20" s="134"/>
      <c r="SN20" s="134"/>
      <c r="SO20" s="134"/>
      <c r="SP20" s="134"/>
      <c r="SQ20" s="134"/>
      <c r="SR20" s="134"/>
      <c r="SS20" s="134"/>
      <c r="ST20" s="134"/>
      <c r="SU20" s="134"/>
      <c r="SV20" s="134"/>
      <c r="SW20" s="134"/>
      <c r="SX20" s="134"/>
      <c r="SY20" s="134"/>
      <c r="SZ20" s="134"/>
      <c r="TA20" s="134"/>
      <c r="TB20" s="134"/>
      <c r="TC20" s="134"/>
      <c r="TD20" s="134"/>
      <c r="TE20" s="134"/>
      <c r="TF20" s="134"/>
      <c r="TG20" s="134"/>
      <c r="TH20" s="134"/>
      <c r="TI20" s="134"/>
      <c r="TJ20" s="134"/>
      <c r="TK20" s="134"/>
      <c r="TL20" s="134"/>
      <c r="TM20" s="134"/>
      <c r="TN20" s="134"/>
      <c r="TO20" s="134"/>
      <c r="TP20" s="134"/>
      <c r="TQ20" s="134"/>
      <c r="TR20" s="134"/>
      <c r="TS20" s="134"/>
      <c r="TT20" s="134"/>
      <c r="TU20" s="134"/>
      <c r="TV20" s="134"/>
      <c r="TW20" s="134"/>
      <c r="TX20" s="134"/>
      <c r="TY20" s="134"/>
      <c r="TZ20" s="134"/>
      <c r="UA20" s="134"/>
      <c r="UB20" s="134"/>
      <c r="UC20" s="134"/>
      <c r="UD20" s="134"/>
      <c r="UE20" s="134"/>
      <c r="UF20" s="134"/>
      <c r="UG20" s="134"/>
      <c r="UH20" s="134"/>
      <c r="UI20" s="134"/>
      <c r="UJ20" s="134"/>
      <c r="UK20" s="134"/>
      <c r="UL20" s="134"/>
      <c r="UM20" s="134"/>
      <c r="UN20" s="134"/>
      <c r="UO20" s="134"/>
      <c r="UP20" s="134"/>
      <c r="UQ20" s="134"/>
      <c r="UR20" s="134"/>
      <c r="US20" s="134"/>
      <c r="UT20" s="134"/>
      <c r="UU20" s="134"/>
      <c r="UV20" s="134"/>
      <c r="UW20" s="134"/>
      <c r="UX20" s="134"/>
      <c r="UY20" s="134"/>
      <c r="UZ20" s="134"/>
      <c r="VA20" s="134"/>
      <c r="VB20" s="134"/>
      <c r="VC20" s="134"/>
      <c r="VD20" s="134"/>
      <c r="VE20" s="134"/>
      <c r="VF20" s="134"/>
      <c r="VG20" s="134"/>
      <c r="VH20" s="134"/>
      <c r="VI20" s="134"/>
      <c r="VJ20" s="134"/>
      <c r="VK20" s="134"/>
      <c r="VL20" s="134"/>
      <c r="VM20" s="134"/>
      <c r="VN20" s="134"/>
      <c r="VO20" s="134"/>
      <c r="VP20" s="134"/>
      <c r="VQ20" s="134"/>
      <c r="VR20" s="134"/>
      <c r="VS20" s="134"/>
      <c r="VT20" s="134"/>
      <c r="VU20" s="134"/>
      <c r="VV20" s="134"/>
      <c r="VW20" s="134"/>
      <c r="VX20" s="134"/>
      <c r="VY20" s="134"/>
      <c r="VZ20" s="134"/>
      <c r="WA20" s="134"/>
      <c r="WB20" s="134"/>
      <c r="WC20" s="134"/>
      <c r="WD20" s="134"/>
      <c r="WE20" s="134"/>
      <c r="WF20" s="134"/>
      <c r="WG20" s="134"/>
      <c r="WH20" s="134"/>
      <c r="WI20" s="134"/>
      <c r="WJ20" s="134"/>
      <c r="WK20" s="134"/>
      <c r="WL20" s="134"/>
      <c r="WM20" s="134"/>
      <c r="WN20" s="134"/>
      <c r="WO20" s="134"/>
      <c r="WP20" s="134"/>
      <c r="WQ20" s="134"/>
      <c r="WR20" s="134"/>
      <c r="WS20" s="134"/>
      <c r="WT20" s="134"/>
      <c r="WU20" s="134"/>
      <c r="WV20" s="134"/>
      <c r="WW20" s="134"/>
      <c r="WX20" s="134"/>
      <c r="WY20" s="134"/>
      <c r="WZ20" s="134"/>
      <c r="XA20" s="134"/>
      <c r="XB20" s="134"/>
      <c r="XC20" s="134"/>
      <c r="XD20" s="134"/>
      <c r="XE20" s="134"/>
      <c r="XF20" s="134"/>
      <c r="XG20" s="134"/>
      <c r="XH20" s="134"/>
      <c r="XI20" s="134"/>
      <c r="XJ20" s="134"/>
      <c r="XK20" s="134"/>
      <c r="XL20" s="134"/>
      <c r="XM20" s="134"/>
      <c r="XN20" s="134"/>
      <c r="XO20" s="134"/>
      <c r="XP20" s="134"/>
      <c r="XQ20" s="134"/>
      <c r="XR20" s="134"/>
      <c r="XS20" s="134"/>
      <c r="XT20" s="134"/>
      <c r="XU20" s="134"/>
      <c r="XV20" s="134"/>
      <c r="XW20" s="134"/>
      <c r="XX20" s="134"/>
      <c r="XY20" s="134"/>
      <c r="XZ20" s="134"/>
      <c r="YA20" s="134"/>
      <c r="YB20" s="134"/>
      <c r="YC20" s="134"/>
      <c r="YD20" s="134"/>
      <c r="YE20" s="134"/>
      <c r="YF20" s="134"/>
      <c r="YG20" s="134"/>
      <c r="YH20" s="134"/>
      <c r="YI20" s="134"/>
      <c r="YJ20" s="134"/>
      <c r="YK20" s="134"/>
      <c r="YL20" s="134"/>
      <c r="YM20" s="134"/>
      <c r="YN20" s="134"/>
      <c r="YO20" s="134"/>
      <c r="YP20" s="134"/>
      <c r="YQ20" s="134"/>
      <c r="YR20" s="134"/>
      <c r="YS20" s="134"/>
      <c r="YT20" s="134"/>
      <c r="YU20" s="134"/>
      <c r="YV20" s="134"/>
      <c r="YW20" s="134"/>
      <c r="YX20" s="134"/>
      <c r="YY20" s="134"/>
      <c r="YZ20" s="134"/>
      <c r="ZA20" s="134"/>
      <c r="ZB20" s="134"/>
      <c r="ZC20" s="134"/>
      <c r="ZD20" s="134"/>
      <c r="ZE20" s="134"/>
      <c r="ZF20" s="134"/>
      <c r="ZG20" s="134"/>
      <c r="ZH20" s="134"/>
      <c r="ZI20" s="134"/>
      <c r="ZJ20" s="134"/>
      <c r="ZK20" s="134"/>
      <c r="ZL20" s="134"/>
      <c r="ZM20" s="134"/>
      <c r="ZN20" s="134"/>
      <c r="ZO20" s="134"/>
      <c r="ZP20" s="134"/>
      <c r="ZQ20" s="134"/>
      <c r="ZR20" s="134"/>
      <c r="ZS20" s="134"/>
      <c r="ZT20" s="134"/>
      <c r="ZU20" s="134"/>
      <c r="ZV20" s="134"/>
      <c r="ZW20" s="134"/>
      <c r="ZX20" s="134"/>
      <c r="ZY20" s="134"/>
      <c r="ZZ20" s="134"/>
    </row>
    <row r="21" spans="1:702" hidden="1" outlineLevel="1">
      <c r="A21" s="16">
        <v>40848</v>
      </c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  <c r="FJ21" s="134"/>
      <c r="FK21" s="134"/>
      <c r="FL21" s="134"/>
      <c r="FM21" s="134"/>
      <c r="FN21" s="134"/>
      <c r="FO21" s="134"/>
      <c r="FP21" s="134"/>
      <c r="FQ21" s="134"/>
      <c r="FR21" s="134"/>
      <c r="FS21" s="134"/>
      <c r="FT21" s="134"/>
      <c r="FU21" s="134"/>
      <c r="FV21" s="134"/>
      <c r="FW21" s="134"/>
      <c r="FX21" s="134"/>
      <c r="FY21" s="134"/>
      <c r="FZ21" s="134"/>
      <c r="GA21" s="134"/>
      <c r="GB21" s="134"/>
      <c r="GC21" s="134"/>
      <c r="GD21" s="134"/>
      <c r="GE21" s="134"/>
      <c r="GF21" s="134"/>
      <c r="GG21" s="134"/>
      <c r="GH21" s="134"/>
      <c r="GI21" s="134"/>
      <c r="GJ21" s="134"/>
      <c r="GK21" s="134"/>
      <c r="GL21" s="134"/>
      <c r="GM21" s="134"/>
      <c r="GN21" s="134"/>
      <c r="GO21" s="134"/>
      <c r="GP21" s="134"/>
      <c r="GQ21" s="134"/>
      <c r="GR21" s="134"/>
      <c r="GS21" s="134"/>
      <c r="GT21" s="134"/>
      <c r="GU21" s="134"/>
      <c r="GV21" s="134"/>
      <c r="GW21" s="134"/>
      <c r="GX21" s="134"/>
      <c r="GY21" s="134"/>
      <c r="GZ21" s="134"/>
      <c r="HA21" s="134"/>
      <c r="HB21" s="134"/>
      <c r="HC21" s="134"/>
      <c r="HD21" s="134"/>
      <c r="HE21" s="134"/>
      <c r="HF21" s="134"/>
      <c r="HG21" s="134"/>
      <c r="HH21" s="134"/>
      <c r="HI21" s="134"/>
      <c r="HJ21" s="134"/>
      <c r="HK21" s="134"/>
      <c r="HL21" s="134"/>
      <c r="HM21" s="134"/>
      <c r="HN21" s="134"/>
      <c r="HO21" s="134"/>
      <c r="HP21" s="134"/>
      <c r="HQ21" s="134"/>
      <c r="HR21" s="134"/>
      <c r="HS21" s="134"/>
      <c r="HT21" s="134"/>
      <c r="HU21" s="134"/>
      <c r="HV21" s="134"/>
      <c r="HW21" s="134"/>
      <c r="HX21" s="134"/>
      <c r="HY21" s="134"/>
      <c r="HZ21" s="134"/>
      <c r="IA21" s="134"/>
      <c r="IB21" s="134"/>
      <c r="IC21" s="134"/>
      <c r="ID21" s="134"/>
      <c r="IE21" s="134"/>
      <c r="IF21" s="134"/>
      <c r="IG21" s="134"/>
      <c r="IH21" s="134"/>
      <c r="II21" s="134"/>
      <c r="IJ21" s="134"/>
      <c r="IK21" s="134"/>
      <c r="IL21" s="134"/>
      <c r="IM21" s="134"/>
      <c r="IN21" s="134"/>
      <c r="IO21" s="134"/>
      <c r="IP21" s="134"/>
      <c r="IQ21" s="134"/>
      <c r="IR21" s="134"/>
      <c r="IS21" s="134"/>
      <c r="IT21" s="134"/>
      <c r="IU21" s="134"/>
      <c r="IV21" s="134"/>
      <c r="IW21" s="134"/>
      <c r="IX21" s="134"/>
      <c r="IY21" s="134"/>
      <c r="IZ21" s="134"/>
      <c r="JA21" s="134"/>
      <c r="JB21" s="134"/>
      <c r="JC21" s="134"/>
      <c r="JD21" s="134"/>
      <c r="JE21" s="134"/>
      <c r="JF21" s="134"/>
      <c r="JG21" s="134"/>
      <c r="JH21" s="134"/>
      <c r="JI21" s="134"/>
      <c r="JJ21" s="134"/>
      <c r="JK21" s="134"/>
      <c r="JL21" s="134"/>
      <c r="JM21" s="134"/>
      <c r="JN21" s="134"/>
      <c r="JO21" s="134"/>
      <c r="JP21" s="134"/>
      <c r="JQ21" s="134"/>
      <c r="JR21" s="134"/>
      <c r="JS21" s="134"/>
      <c r="JT21" s="134"/>
      <c r="JU21" s="134"/>
      <c r="JV21" s="134"/>
      <c r="JW21" s="134"/>
      <c r="JX21" s="134"/>
      <c r="JY21" s="134"/>
      <c r="JZ21" s="134"/>
      <c r="KA21" s="134"/>
      <c r="KB21" s="134"/>
      <c r="KC21" s="134"/>
      <c r="KD21" s="134"/>
      <c r="KE21" s="134"/>
      <c r="KF21" s="134"/>
      <c r="KG21" s="134"/>
      <c r="KH21" s="134"/>
      <c r="KI21" s="134"/>
      <c r="KJ21" s="134"/>
      <c r="KK21" s="134"/>
      <c r="KL21" s="134"/>
      <c r="KM21" s="134"/>
      <c r="KN21" s="134"/>
      <c r="KO21" s="134"/>
      <c r="KP21" s="134"/>
      <c r="KQ21" s="134"/>
      <c r="KR21" s="134"/>
      <c r="KS21" s="134"/>
      <c r="KT21" s="134"/>
      <c r="KU21" s="134"/>
      <c r="KV21" s="134"/>
      <c r="KW21" s="134"/>
      <c r="KX21" s="134"/>
      <c r="KY21" s="134"/>
      <c r="KZ21" s="134"/>
      <c r="LA21" s="134"/>
      <c r="LB21" s="134"/>
      <c r="LC21" s="134"/>
      <c r="LD21" s="134"/>
      <c r="LE21" s="134"/>
      <c r="LF21" s="134"/>
      <c r="LG21" s="134"/>
      <c r="LH21" s="134"/>
      <c r="LI21" s="134"/>
      <c r="LJ21" s="134"/>
      <c r="LK21" s="134"/>
      <c r="LL21" s="134"/>
      <c r="LM21" s="134"/>
      <c r="LN21" s="134"/>
      <c r="LO21" s="134"/>
      <c r="LP21" s="134"/>
      <c r="LQ21" s="134"/>
      <c r="LR21" s="134"/>
      <c r="LS21" s="134"/>
      <c r="LT21" s="134"/>
      <c r="LU21" s="134"/>
      <c r="LV21" s="134"/>
      <c r="LW21" s="134"/>
      <c r="LX21" s="134"/>
      <c r="LY21" s="134"/>
      <c r="LZ21" s="134"/>
      <c r="MA21" s="134"/>
      <c r="MB21" s="134"/>
      <c r="MC21" s="134"/>
      <c r="MD21" s="134"/>
      <c r="ME21" s="134"/>
      <c r="MF21" s="134"/>
      <c r="MG21" s="134"/>
      <c r="MH21" s="134"/>
      <c r="MI21" s="134"/>
      <c r="MJ21" s="134"/>
      <c r="MK21" s="134"/>
      <c r="ML21" s="134"/>
      <c r="MM21" s="134"/>
      <c r="MN21" s="134"/>
      <c r="MO21" s="134"/>
      <c r="MP21" s="134"/>
      <c r="MQ21" s="134"/>
      <c r="MR21" s="134"/>
      <c r="MS21" s="134"/>
      <c r="MT21" s="134"/>
      <c r="MU21" s="134"/>
      <c r="MV21" s="134"/>
      <c r="MW21" s="134"/>
      <c r="MX21" s="134"/>
      <c r="MY21" s="134"/>
      <c r="MZ21" s="134"/>
      <c r="NA21" s="134"/>
      <c r="NB21" s="134"/>
      <c r="NC21" s="134"/>
      <c r="ND21" s="134"/>
      <c r="NE21" s="134"/>
      <c r="NF21" s="134"/>
      <c r="NG21" s="134"/>
      <c r="NH21" s="134"/>
      <c r="NI21" s="134"/>
      <c r="NJ21" s="134"/>
      <c r="NK21" s="134"/>
      <c r="NL21" s="134"/>
      <c r="NM21" s="134"/>
      <c r="NN21" s="134"/>
      <c r="NO21" s="134"/>
      <c r="NP21" s="134"/>
      <c r="NQ21" s="134"/>
      <c r="NR21" s="134"/>
      <c r="NS21" s="134"/>
      <c r="NT21" s="134"/>
      <c r="NU21" s="134"/>
      <c r="NV21" s="134"/>
      <c r="NW21" s="134"/>
      <c r="NX21" s="134"/>
      <c r="NY21" s="134"/>
      <c r="NZ21" s="134"/>
      <c r="OA21" s="134"/>
      <c r="OB21" s="134"/>
      <c r="OC21" s="134"/>
      <c r="OD21" s="134"/>
      <c r="OE21" s="134"/>
      <c r="OF21" s="134"/>
      <c r="OG21" s="134"/>
      <c r="OH21" s="134"/>
      <c r="OI21" s="134"/>
      <c r="OJ21" s="134"/>
      <c r="OK21" s="134"/>
      <c r="OL21" s="134"/>
      <c r="OM21" s="134"/>
      <c r="ON21" s="134"/>
      <c r="OO21" s="134"/>
      <c r="OP21" s="134"/>
      <c r="OQ21" s="134"/>
      <c r="OR21" s="134"/>
      <c r="OS21" s="134"/>
      <c r="OT21" s="134"/>
      <c r="OU21" s="134"/>
      <c r="OV21" s="134"/>
      <c r="OW21" s="134"/>
      <c r="OX21" s="134"/>
      <c r="OY21" s="134"/>
      <c r="OZ21" s="134"/>
      <c r="PA21" s="134"/>
      <c r="PB21" s="134"/>
      <c r="PC21" s="134"/>
      <c r="PD21" s="134"/>
      <c r="PE21" s="134"/>
      <c r="PF21" s="134"/>
      <c r="PG21" s="134"/>
      <c r="PH21" s="134"/>
      <c r="PI21" s="134"/>
      <c r="PJ21" s="134"/>
      <c r="PK21" s="134"/>
      <c r="PL21" s="134"/>
      <c r="PM21" s="134"/>
      <c r="PN21" s="134"/>
      <c r="PO21" s="134"/>
      <c r="PP21" s="134"/>
      <c r="PQ21" s="134"/>
      <c r="PR21" s="134"/>
      <c r="PS21" s="134"/>
      <c r="PT21" s="134"/>
      <c r="PU21" s="134"/>
      <c r="PV21" s="134"/>
      <c r="PW21" s="134"/>
      <c r="PX21" s="134"/>
      <c r="PY21" s="134"/>
      <c r="PZ21" s="134"/>
      <c r="QA21" s="134"/>
      <c r="QB21" s="134"/>
      <c r="QC21" s="134"/>
      <c r="QD21" s="134"/>
      <c r="QE21" s="134"/>
      <c r="QF21" s="134"/>
      <c r="QG21" s="134"/>
      <c r="QH21" s="134"/>
      <c r="QI21" s="134"/>
      <c r="QJ21" s="134"/>
      <c r="QK21" s="134"/>
      <c r="QL21" s="134"/>
      <c r="QM21" s="134"/>
      <c r="QN21" s="134"/>
      <c r="QO21" s="134"/>
      <c r="QP21" s="134"/>
      <c r="QQ21" s="134"/>
      <c r="QR21" s="134"/>
      <c r="QS21" s="134"/>
      <c r="QT21" s="134"/>
      <c r="QU21" s="134"/>
      <c r="QV21" s="134"/>
      <c r="QW21" s="134"/>
      <c r="QX21" s="134"/>
      <c r="QY21" s="134"/>
      <c r="QZ21" s="134"/>
      <c r="RA21" s="134"/>
      <c r="RB21" s="134"/>
      <c r="RC21" s="134"/>
      <c r="RD21" s="134"/>
      <c r="RE21" s="134"/>
      <c r="RF21" s="134"/>
      <c r="RG21" s="134"/>
      <c r="RH21" s="134"/>
      <c r="RI21" s="134"/>
      <c r="RJ21" s="134"/>
      <c r="RK21" s="134"/>
      <c r="RL21" s="134"/>
      <c r="RM21" s="134"/>
      <c r="RN21" s="134"/>
      <c r="RO21" s="134"/>
      <c r="RP21" s="134"/>
      <c r="RQ21" s="134"/>
      <c r="RR21" s="134"/>
      <c r="RS21" s="134"/>
      <c r="RT21" s="134"/>
      <c r="RU21" s="134"/>
      <c r="RV21" s="134"/>
      <c r="RW21" s="134"/>
      <c r="RX21" s="134"/>
      <c r="RY21" s="134"/>
      <c r="RZ21" s="134"/>
      <c r="SA21" s="134"/>
      <c r="SB21" s="134"/>
      <c r="SC21" s="134"/>
      <c r="SD21" s="134"/>
      <c r="SE21" s="134"/>
      <c r="SF21" s="134"/>
      <c r="SG21" s="134"/>
      <c r="SH21" s="134"/>
      <c r="SI21" s="134"/>
      <c r="SJ21" s="134"/>
      <c r="SK21" s="134"/>
      <c r="SL21" s="134"/>
      <c r="SM21" s="134"/>
      <c r="SN21" s="134"/>
      <c r="SO21" s="134"/>
      <c r="SP21" s="134"/>
      <c r="SQ21" s="134"/>
      <c r="SR21" s="134"/>
      <c r="SS21" s="134"/>
      <c r="ST21" s="134"/>
      <c r="SU21" s="134"/>
      <c r="SV21" s="134"/>
      <c r="SW21" s="134"/>
      <c r="SX21" s="134"/>
      <c r="SY21" s="134"/>
      <c r="SZ21" s="134"/>
      <c r="TA21" s="134"/>
      <c r="TB21" s="134"/>
      <c r="TC21" s="134"/>
      <c r="TD21" s="134"/>
      <c r="TE21" s="134"/>
      <c r="TF21" s="134"/>
      <c r="TG21" s="134"/>
      <c r="TH21" s="134"/>
      <c r="TI21" s="134"/>
      <c r="TJ21" s="134"/>
      <c r="TK21" s="134"/>
      <c r="TL21" s="134"/>
      <c r="TM21" s="134"/>
      <c r="TN21" s="134"/>
      <c r="TO21" s="134"/>
      <c r="TP21" s="134"/>
      <c r="TQ21" s="134"/>
      <c r="TR21" s="134"/>
      <c r="TS21" s="134"/>
      <c r="TT21" s="134"/>
      <c r="TU21" s="134"/>
      <c r="TV21" s="134"/>
      <c r="TW21" s="134"/>
      <c r="TX21" s="134"/>
      <c r="TY21" s="134"/>
      <c r="TZ21" s="134"/>
      <c r="UA21" s="134"/>
      <c r="UB21" s="134"/>
      <c r="UC21" s="134"/>
      <c r="UD21" s="134"/>
      <c r="UE21" s="134"/>
      <c r="UF21" s="134"/>
      <c r="UG21" s="134"/>
      <c r="UH21" s="134"/>
      <c r="UI21" s="134"/>
      <c r="UJ21" s="134"/>
      <c r="UK21" s="134"/>
      <c r="UL21" s="134"/>
      <c r="UM21" s="134"/>
      <c r="UN21" s="134"/>
      <c r="UO21" s="134"/>
      <c r="UP21" s="134"/>
      <c r="UQ21" s="134"/>
      <c r="UR21" s="134"/>
      <c r="US21" s="134"/>
      <c r="UT21" s="134"/>
      <c r="UU21" s="134"/>
      <c r="UV21" s="134"/>
      <c r="UW21" s="134"/>
      <c r="UX21" s="134"/>
      <c r="UY21" s="134"/>
      <c r="UZ21" s="134"/>
      <c r="VA21" s="134"/>
      <c r="VB21" s="134"/>
      <c r="VC21" s="134"/>
      <c r="VD21" s="134"/>
      <c r="VE21" s="134"/>
      <c r="VF21" s="134"/>
      <c r="VG21" s="134"/>
      <c r="VH21" s="134"/>
      <c r="VI21" s="134"/>
      <c r="VJ21" s="134"/>
      <c r="VK21" s="134"/>
      <c r="VL21" s="134"/>
      <c r="VM21" s="134"/>
      <c r="VN21" s="134"/>
      <c r="VO21" s="134"/>
      <c r="VP21" s="134"/>
      <c r="VQ21" s="134"/>
      <c r="VR21" s="134"/>
      <c r="VS21" s="134"/>
      <c r="VT21" s="134"/>
      <c r="VU21" s="134"/>
      <c r="VV21" s="134"/>
      <c r="VW21" s="134"/>
      <c r="VX21" s="134"/>
      <c r="VY21" s="134"/>
      <c r="VZ21" s="134"/>
      <c r="WA21" s="134"/>
      <c r="WB21" s="134"/>
      <c r="WC21" s="134"/>
      <c r="WD21" s="134"/>
      <c r="WE21" s="134"/>
      <c r="WF21" s="134"/>
      <c r="WG21" s="134"/>
      <c r="WH21" s="134"/>
      <c r="WI21" s="134"/>
      <c r="WJ21" s="134"/>
      <c r="WK21" s="134"/>
      <c r="WL21" s="134"/>
      <c r="WM21" s="134"/>
      <c r="WN21" s="134"/>
      <c r="WO21" s="134"/>
      <c r="WP21" s="134"/>
      <c r="WQ21" s="134"/>
      <c r="WR21" s="134"/>
      <c r="WS21" s="134"/>
      <c r="WT21" s="134"/>
      <c r="WU21" s="134"/>
      <c r="WV21" s="134"/>
      <c r="WW21" s="134"/>
      <c r="WX21" s="134"/>
      <c r="WY21" s="134"/>
      <c r="WZ21" s="134"/>
      <c r="XA21" s="134"/>
      <c r="XB21" s="134"/>
      <c r="XC21" s="134"/>
      <c r="XD21" s="134"/>
      <c r="XE21" s="134"/>
      <c r="XF21" s="134"/>
      <c r="XG21" s="134"/>
      <c r="XH21" s="134"/>
      <c r="XI21" s="134"/>
      <c r="XJ21" s="134"/>
      <c r="XK21" s="134"/>
      <c r="XL21" s="134"/>
      <c r="XM21" s="134"/>
      <c r="XN21" s="134"/>
      <c r="XO21" s="134"/>
      <c r="XP21" s="134"/>
      <c r="XQ21" s="134"/>
      <c r="XR21" s="134"/>
      <c r="XS21" s="134"/>
      <c r="XT21" s="134"/>
      <c r="XU21" s="134"/>
      <c r="XV21" s="134"/>
      <c r="XW21" s="134"/>
      <c r="XX21" s="134"/>
      <c r="XY21" s="134"/>
      <c r="XZ21" s="134"/>
      <c r="YA21" s="134"/>
      <c r="YB21" s="134"/>
      <c r="YC21" s="134"/>
      <c r="YD21" s="134"/>
      <c r="YE21" s="134"/>
      <c r="YF21" s="134"/>
      <c r="YG21" s="134"/>
      <c r="YH21" s="134"/>
      <c r="YI21" s="134"/>
      <c r="YJ21" s="134"/>
      <c r="YK21" s="134"/>
      <c r="YL21" s="134"/>
      <c r="YM21" s="134"/>
      <c r="YN21" s="134"/>
      <c r="YO21" s="134"/>
      <c r="YP21" s="134"/>
      <c r="YQ21" s="134"/>
      <c r="YR21" s="134"/>
      <c r="YS21" s="134"/>
      <c r="YT21" s="134"/>
      <c r="YU21" s="134"/>
      <c r="YV21" s="134"/>
      <c r="YW21" s="134"/>
      <c r="YX21" s="134"/>
      <c r="YY21" s="134"/>
      <c r="YZ21" s="134"/>
      <c r="ZA21" s="134"/>
      <c r="ZB21" s="134"/>
      <c r="ZC21" s="134"/>
      <c r="ZD21" s="134"/>
      <c r="ZE21" s="134"/>
      <c r="ZF21" s="134"/>
      <c r="ZG21" s="134"/>
      <c r="ZH21" s="134"/>
      <c r="ZI21" s="134"/>
      <c r="ZJ21" s="134"/>
      <c r="ZK21" s="134"/>
      <c r="ZL21" s="134"/>
      <c r="ZM21" s="134"/>
      <c r="ZN21" s="134"/>
      <c r="ZO21" s="134"/>
      <c r="ZP21" s="134"/>
      <c r="ZQ21" s="134"/>
      <c r="ZR21" s="134"/>
      <c r="ZS21" s="134"/>
      <c r="ZT21" s="134"/>
      <c r="ZU21" s="134"/>
      <c r="ZV21" s="134"/>
      <c r="ZW21" s="134"/>
      <c r="ZX21" s="134"/>
      <c r="ZY21" s="134"/>
      <c r="ZZ21" s="134"/>
    </row>
    <row r="22" spans="1:702" hidden="1" outlineLevel="1">
      <c r="A22" s="16">
        <v>40878</v>
      </c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4"/>
      <c r="AJ22" s="134"/>
      <c r="AK22" s="134"/>
      <c r="AL22" s="134"/>
      <c r="AM22" s="134"/>
      <c r="AN22" s="134"/>
      <c r="AO22" s="134"/>
      <c r="AP22" s="134"/>
      <c r="AQ22" s="134"/>
      <c r="AR22" s="134"/>
      <c r="AS22" s="134"/>
      <c r="AT22" s="134"/>
      <c r="AU22" s="134"/>
      <c r="AV22" s="134"/>
      <c r="AW22" s="134"/>
      <c r="AX22" s="134"/>
      <c r="AY22" s="134"/>
      <c r="AZ22" s="134"/>
      <c r="BA22" s="134"/>
      <c r="BB22" s="134"/>
      <c r="BC22" s="134"/>
      <c r="BD22" s="134"/>
      <c r="BE22" s="134"/>
      <c r="BF22" s="134"/>
      <c r="BG22" s="134"/>
      <c r="BH22" s="134"/>
      <c r="BI22" s="134"/>
      <c r="BJ22" s="134"/>
      <c r="BK22" s="134"/>
      <c r="BL22" s="134"/>
      <c r="BM22" s="134"/>
      <c r="BN22" s="134"/>
      <c r="BO22" s="134"/>
      <c r="BP22" s="134"/>
      <c r="BQ22" s="134"/>
      <c r="BR22" s="134"/>
      <c r="BS22" s="134"/>
      <c r="BT22" s="134"/>
      <c r="BU22" s="134"/>
      <c r="BV22" s="134"/>
      <c r="BW22" s="134"/>
      <c r="BX22" s="134"/>
      <c r="BY22" s="134"/>
      <c r="BZ22" s="134"/>
      <c r="CA22" s="134"/>
      <c r="CB22" s="134"/>
      <c r="CC22" s="134"/>
      <c r="CD22" s="134"/>
      <c r="CE22" s="134"/>
      <c r="CF22" s="134"/>
      <c r="CG22" s="134"/>
      <c r="CH22" s="134"/>
      <c r="CI22" s="134"/>
      <c r="CJ22" s="134"/>
      <c r="CK22" s="134"/>
      <c r="CL22" s="134"/>
      <c r="CM22" s="134"/>
      <c r="CN22" s="134"/>
      <c r="CO22" s="134"/>
      <c r="CP22" s="134"/>
      <c r="CQ22" s="134"/>
      <c r="CR22" s="134"/>
      <c r="CS22" s="134"/>
      <c r="CT22" s="134"/>
      <c r="CU22" s="134"/>
      <c r="CV22" s="134"/>
      <c r="CW22" s="134"/>
      <c r="CX22" s="134"/>
      <c r="CY22" s="134"/>
      <c r="CZ22" s="134"/>
      <c r="DA22" s="134"/>
      <c r="DB22" s="134"/>
      <c r="DC22" s="134"/>
      <c r="DD22" s="134"/>
      <c r="DE22" s="134"/>
      <c r="DF22" s="134"/>
      <c r="DG22" s="134"/>
      <c r="DH22" s="134"/>
      <c r="DI22" s="134"/>
      <c r="DJ22" s="134"/>
      <c r="DK22" s="134"/>
      <c r="DL22" s="134"/>
      <c r="DM22" s="134"/>
      <c r="DN22" s="134"/>
      <c r="DO22" s="134"/>
      <c r="DP22" s="134"/>
      <c r="DQ22" s="134"/>
      <c r="DR22" s="134"/>
      <c r="DS22" s="134"/>
      <c r="DT22" s="134"/>
      <c r="DU22" s="134"/>
      <c r="DV22" s="134"/>
      <c r="DW22" s="134"/>
      <c r="DX22" s="134"/>
      <c r="DY22" s="134"/>
      <c r="DZ22" s="134"/>
      <c r="EA22" s="134"/>
      <c r="EB22" s="134"/>
      <c r="EC22" s="134"/>
      <c r="ED22" s="134"/>
      <c r="EE22" s="134"/>
      <c r="EF22" s="134"/>
      <c r="EG22" s="134"/>
      <c r="EH22" s="134"/>
      <c r="EI22" s="134"/>
      <c r="EJ22" s="134"/>
      <c r="EK22" s="134"/>
      <c r="EL22" s="134"/>
      <c r="EM22" s="134"/>
      <c r="EN22" s="134"/>
      <c r="EO22" s="134"/>
      <c r="EP22" s="134"/>
      <c r="EQ22" s="134"/>
      <c r="ER22" s="134"/>
      <c r="ES22" s="134"/>
      <c r="ET22" s="134"/>
      <c r="EU22" s="134"/>
      <c r="EV22" s="134"/>
      <c r="EW22" s="134"/>
      <c r="EX22" s="134"/>
      <c r="EY22" s="134"/>
      <c r="EZ22" s="134"/>
      <c r="FA22" s="134"/>
      <c r="FB22" s="134"/>
      <c r="FC22" s="134"/>
      <c r="FD22" s="134"/>
      <c r="FE22" s="134"/>
      <c r="FF22" s="134"/>
      <c r="FG22" s="134"/>
      <c r="FH22" s="134"/>
      <c r="FI22" s="134"/>
      <c r="FJ22" s="134"/>
      <c r="FK22" s="134"/>
      <c r="FL22" s="134"/>
      <c r="FM22" s="134"/>
      <c r="FN22" s="134"/>
      <c r="FO22" s="134"/>
      <c r="FP22" s="134"/>
      <c r="FQ22" s="134"/>
      <c r="FR22" s="134"/>
      <c r="FS22" s="134"/>
      <c r="FT22" s="134"/>
      <c r="FU22" s="134"/>
      <c r="FV22" s="134"/>
      <c r="FW22" s="134"/>
      <c r="FX22" s="134"/>
      <c r="FY22" s="134"/>
      <c r="FZ22" s="134"/>
      <c r="GA22" s="134"/>
      <c r="GB22" s="134"/>
      <c r="GC22" s="134"/>
      <c r="GD22" s="134"/>
      <c r="GE22" s="134"/>
      <c r="GF22" s="134"/>
      <c r="GG22" s="134"/>
      <c r="GH22" s="134"/>
      <c r="GI22" s="134"/>
      <c r="GJ22" s="134"/>
      <c r="GK22" s="134"/>
      <c r="GL22" s="134"/>
      <c r="GM22" s="134"/>
      <c r="GN22" s="134"/>
      <c r="GO22" s="134"/>
      <c r="GP22" s="134"/>
      <c r="GQ22" s="134"/>
      <c r="GR22" s="134"/>
      <c r="GS22" s="134"/>
      <c r="GT22" s="134"/>
      <c r="GU22" s="134"/>
      <c r="GV22" s="134"/>
      <c r="GW22" s="134"/>
      <c r="GX22" s="134"/>
      <c r="GY22" s="134"/>
      <c r="GZ22" s="134"/>
      <c r="HA22" s="134"/>
      <c r="HB22" s="134"/>
      <c r="HC22" s="134"/>
      <c r="HD22" s="134"/>
      <c r="HE22" s="134"/>
      <c r="HF22" s="134"/>
      <c r="HG22" s="134"/>
      <c r="HH22" s="134"/>
      <c r="HI22" s="134"/>
      <c r="HJ22" s="134"/>
      <c r="HK22" s="134"/>
      <c r="HL22" s="134"/>
      <c r="HM22" s="134"/>
      <c r="HN22" s="134"/>
      <c r="HO22" s="134"/>
      <c r="HP22" s="134"/>
      <c r="HQ22" s="134"/>
      <c r="HR22" s="134"/>
      <c r="HS22" s="134"/>
      <c r="HT22" s="134"/>
      <c r="HU22" s="134"/>
      <c r="HV22" s="134"/>
      <c r="HW22" s="134"/>
      <c r="HX22" s="134"/>
      <c r="HY22" s="134"/>
      <c r="HZ22" s="134"/>
      <c r="IA22" s="134"/>
      <c r="IB22" s="134"/>
      <c r="IC22" s="134"/>
      <c r="ID22" s="134"/>
      <c r="IE22" s="134"/>
      <c r="IF22" s="134"/>
      <c r="IG22" s="134"/>
      <c r="IH22" s="134"/>
      <c r="II22" s="134"/>
      <c r="IJ22" s="134"/>
      <c r="IK22" s="134"/>
      <c r="IL22" s="134"/>
      <c r="IM22" s="134"/>
      <c r="IN22" s="134"/>
      <c r="IO22" s="134"/>
      <c r="IP22" s="134"/>
      <c r="IQ22" s="134"/>
      <c r="IR22" s="134"/>
      <c r="IS22" s="134"/>
      <c r="IT22" s="134"/>
      <c r="IU22" s="134"/>
      <c r="IV22" s="134"/>
      <c r="IW22" s="134"/>
      <c r="IX22" s="134"/>
      <c r="IY22" s="134"/>
      <c r="IZ22" s="134"/>
      <c r="JA22" s="134"/>
      <c r="JB22" s="134"/>
      <c r="JC22" s="134"/>
      <c r="JD22" s="134"/>
      <c r="JE22" s="134"/>
      <c r="JF22" s="134"/>
      <c r="JG22" s="134"/>
      <c r="JH22" s="134"/>
      <c r="JI22" s="134"/>
      <c r="JJ22" s="134"/>
      <c r="JK22" s="134"/>
      <c r="JL22" s="134"/>
      <c r="JM22" s="134"/>
      <c r="JN22" s="134"/>
      <c r="JO22" s="134"/>
      <c r="JP22" s="134"/>
      <c r="JQ22" s="134"/>
      <c r="JR22" s="134"/>
      <c r="JS22" s="134"/>
      <c r="JT22" s="134"/>
      <c r="JU22" s="134"/>
      <c r="JV22" s="134"/>
      <c r="JW22" s="134"/>
      <c r="JX22" s="134"/>
      <c r="JY22" s="134"/>
      <c r="JZ22" s="134"/>
      <c r="KA22" s="134"/>
      <c r="KB22" s="134"/>
      <c r="KC22" s="134"/>
      <c r="KD22" s="134"/>
      <c r="KE22" s="134"/>
      <c r="KF22" s="134"/>
      <c r="KG22" s="134"/>
      <c r="KH22" s="134"/>
      <c r="KI22" s="134"/>
      <c r="KJ22" s="134"/>
      <c r="KK22" s="134"/>
      <c r="KL22" s="134"/>
      <c r="KM22" s="134"/>
      <c r="KN22" s="134"/>
      <c r="KO22" s="134"/>
      <c r="KP22" s="134"/>
      <c r="KQ22" s="134"/>
      <c r="KR22" s="134"/>
      <c r="KS22" s="134"/>
      <c r="KT22" s="134"/>
      <c r="KU22" s="134"/>
      <c r="KV22" s="134"/>
      <c r="KW22" s="134"/>
      <c r="KX22" s="134"/>
      <c r="KY22" s="134"/>
      <c r="KZ22" s="134"/>
      <c r="LA22" s="134"/>
      <c r="LB22" s="134"/>
      <c r="LC22" s="134"/>
      <c r="LD22" s="134"/>
      <c r="LE22" s="134"/>
      <c r="LF22" s="134"/>
      <c r="LG22" s="134"/>
      <c r="LH22" s="134"/>
      <c r="LI22" s="134"/>
      <c r="LJ22" s="134"/>
      <c r="LK22" s="134"/>
      <c r="LL22" s="134"/>
      <c r="LM22" s="134"/>
      <c r="LN22" s="134"/>
      <c r="LO22" s="134"/>
      <c r="LP22" s="134"/>
      <c r="LQ22" s="134"/>
      <c r="LR22" s="134"/>
      <c r="LS22" s="134"/>
      <c r="LT22" s="134"/>
      <c r="LU22" s="134"/>
      <c r="LV22" s="134"/>
      <c r="LW22" s="134"/>
      <c r="LX22" s="134"/>
      <c r="LY22" s="134"/>
      <c r="LZ22" s="134"/>
      <c r="MA22" s="134"/>
      <c r="MB22" s="134"/>
      <c r="MC22" s="134"/>
      <c r="MD22" s="134"/>
      <c r="ME22" s="134"/>
      <c r="MF22" s="134"/>
      <c r="MG22" s="134"/>
      <c r="MH22" s="134"/>
      <c r="MI22" s="134"/>
      <c r="MJ22" s="134"/>
      <c r="MK22" s="134"/>
      <c r="ML22" s="134"/>
      <c r="MM22" s="134"/>
      <c r="MN22" s="134"/>
      <c r="MO22" s="134"/>
      <c r="MP22" s="134"/>
      <c r="MQ22" s="134"/>
      <c r="MR22" s="134"/>
      <c r="MS22" s="134"/>
      <c r="MT22" s="134"/>
      <c r="MU22" s="134"/>
      <c r="MV22" s="134"/>
      <c r="MW22" s="134"/>
      <c r="MX22" s="134"/>
      <c r="MY22" s="134"/>
      <c r="MZ22" s="134"/>
      <c r="NA22" s="134"/>
      <c r="NB22" s="134"/>
      <c r="NC22" s="134"/>
      <c r="ND22" s="134"/>
      <c r="NE22" s="134"/>
      <c r="NF22" s="134"/>
      <c r="NG22" s="134"/>
      <c r="NH22" s="134"/>
      <c r="NI22" s="134"/>
      <c r="NJ22" s="134"/>
      <c r="NK22" s="134"/>
      <c r="NL22" s="134"/>
      <c r="NM22" s="134"/>
      <c r="NN22" s="134"/>
      <c r="NO22" s="134"/>
      <c r="NP22" s="134"/>
      <c r="NQ22" s="134"/>
      <c r="NR22" s="134"/>
      <c r="NS22" s="134"/>
      <c r="NT22" s="134"/>
      <c r="NU22" s="134"/>
      <c r="NV22" s="134"/>
      <c r="NW22" s="134"/>
      <c r="NX22" s="134"/>
      <c r="NY22" s="134"/>
      <c r="NZ22" s="134"/>
      <c r="OA22" s="134"/>
      <c r="OB22" s="134"/>
      <c r="OC22" s="134"/>
      <c r="OD22" s="134"/>
      <c r="OE22" s="134"/>
      <c r="OF22" s="134"/>
      <c r="OG22" s="134"/>
      <c r="OH22" s="134"/>
      <c r="OI22" s="134"/>
      <c r="OJ22" s="134"/>
      <c r="OK22" s="134"/>
      <c r="OL22" s="134"/>
      <c r="OM22" s="134"/>
      <c r="ON22" s="134"/>
      <c r="OO22" s="134"/>
      <c r="OP22" s="134"/>
      <c r="OQ22" s="134"/>
      <c r="OR22" s="134"/>
      <c r="OS22" s="134"/>
      <c r="OT22" s="134"/>
      <c r="OU22" s="134"/>
      <c r="OV22" s="134"/>
      <c r="OW22" s="134"/>
      <c r="OX22" s="134"/>
      <c r="OY22" s="134"/>
      <c r="OZ22" s="134"/>
      <c r="PA22" s="134"/>
      <c r="PB22" s="134"/>
      <c r="PC22" s="134"/>
      <c r="PD22" s="134"/>
      <c r="PE22" s="134"/>
      <c r="PF22" s="134"/>
      <c r="PG22" s="134"/>
      <c r="PH22" s="134"/>
      <c r="PI22" s="134"/>
      <c r="PJ22" s="134"/>
      <c r="PK22" s="134"/>
      <c r="PL22" s="134"/>
      <c r="PM22" s="134"/>
      <c r="PN22" s="134"/>
      <c r="PO22" s="134"/>
      <c r="PP22" s="134"/>
      <c r="PQ22" s="134"/>
      <c r="PR22" s="134"/>
      <c r="PS22" s="134"/>
      <c r="PT22" s="134"/>
      <c r="PU22" s="134"/>
      <c r="PV22" s="134"/>
      <c r="PW22" s="134"/>
      <c r="PX22" s="134"/>
      <c r="PY22" s="134"/>
      <c r="PZ22" s="134"/>
      <c r="QA22" s="134"/>
      <c r="QB22" s="134"/>
      <c r="QC22" s="134"/>
      <c r="QD22" s="134"/>
      <c r="QE22" s="134"/>
      <c r="QF22" s="134"/>
      <c r="QG22" s="134"/>
      <c r="QH22" s="134"/>
      <c r="QI22" s="134"/>
      <c r="QJ22" s="134"/>
      <c r="QK22" s="134"/>
      <c r="QL22" s="134"/>
      <c r="QM22" s="134"/>
      <c r="QN22" s="134"/>
      <c r="QO22" s="134"/>
      <c r="QP22" s="134"/>
      <c r="QQ22" s="134"/>
      <c r="QR22" s="134"/>
      <c r="QS22" s="134"/>
      <c r="QT22" s="134"/>
      <c r="QU22" s="134"/>
      <c r="QV22" s="134"/>
      <c r="QW22" s="134"/>
      <c r="QX22" s="134"/>
      <c r="QY22" s="134"/>
      <c r="QZ22" s="134"/>
      <c r="RA22" s="134"/>
      <c r="RB22" s="134"/>
      <c r="RC22" s="134"/>
      <c r="RD22" s="134"/>
      <c r="RE22" s="134"/>
      <c r="RF22" s="134"/>
      <c r="RG22" s="134"/>
      <c r="RH22" s="134"/>
      <c r="RI22" s="134"/>
      <c r="RJ22" s="134"/>
      <c r="RK22" s="134"/>
      <c r="RL22" s="134"/>
      <c r="RM22" s="134"/>
      <c r="RN22" s="134"/>
      <c r="RO22" s="134"/>
      <c r="RP22" s="134"/>
      <c r="RQ22" s="134"/>
      <c r="RR22" s="134"/>
      <c r="RS22" s="134"/>
      <c r="RT22" s="134"/>
      <c r="RU22" s="134"/>
      <c r="RV22" s="134"/>
      <c r="RW22" s="134"/>
      <c r="RX22" s="134"/>
      <c r="RY22" s="134"/>
      <c r="RZ22" s="134"/>
      <c r="SA22" s="134"/>
      <c r="SB22" s="134"/>
      <c r="SC22" s="134"/>
      <c r="SD22" s="134"/>
      <c r="SE22" s="134"/>
      <c r="SF22" s="134"/>
      <c r="SG22" s="134"/>
      <c r="SH22" s="134"/>
      <c r="SI22" s="134"/>
      <c r="SJ22" s="134"/>
      <c r="SK22" s="134"/>
      <c r="SL22" s="134"/>
      <c r="SM22" s="134"/>
      <c r="SN22" s="134"/>
      <c r="SO22" s="134"/>
      <c r="SP22" s="134"/>
      <c r="SQ22" s="134"/>
      <c r="SR22" s="134"/>
      <c r="SS22" s="134"/>
      <c r="ST22" s="134"/>
      <c r="SU22" s="134"/>
      <c r="SV22" s="134"/>
      <c r="SW22" s="134"/>
      <c r="SX22" s="134"/>
      <c r="SY22" s="134"/>
      <c r="SZ22" s="134"/>
      <c r="TA22" s="134"/>
      <c r="TB22" s="134"/>
      <c r="TC22" s="134"/>
      <c r="TD22" s="134"/>
      <c r="TE22" s="134"/>
      <c r="TF22" s="134"/>
      <c r="TG22" s="134"/>
      <c r="TH22" s="134"/>
      <c r="TI22" s="134"/>
      <c r="TJ22" s="134"/>
      <c r="TK22" s="134"/>
      <c r="TL22" s="134"/>
      <c r="TM22" s="134"/>
      <c r="TN22" s="134"/>
      <c r="TO22" s="134"/>
      <c r="TP22" s="134"/>
      <c r="TQ22" s="134"/>
      <c r="TR22" s="134"/>
      <c r="TS22" s="134"/>
      <c r="TT22" s="134"/>
      <c r="TU22" s="134"/>
      <c r="TV22" s="134"/>
      <c r="TW22" s="134"/>
      <c r="TX22" s="134"/>
      <c r="TY22" s="134"/>
      <c r="TZ22" s="134"/>
      <c r="UA22" s="134"/>
      <c r="UB22" s="134"/>
      <c r="UC22" s="134"/>
      <c r="UD22" s="134"/>
      <c r="UE22" s="134"/>
      <c r="UF22" s="134"/>
      <c r="UG22" s="134"/>
      <c r="UH22" s="134"/>
      <c r="UI22" s="134"/>
      <c r="UJ22" s="134"/>
      <c r="UK22" s="134"/>
      <c r="UL22" s="134"/>
      <c r="UM22" s="134"/>
      <c r="UN22" s="134"/>
      <c r="UO22" s="134"/>
      <c r="UP22" s="134"/>
      <c r="UQ22" s="134"/>
      <c r="UR22" s="134"/>
      <c r="US22" s="134"/>
      <c r="UT22" s="134"/>
      <c r="UU22" s="134"/>
      <c r="UV22" s="134"/>
      <c r="UW22" s="134"/>
      <c r="UX22" s="134"/>
      <c r="UY22" s="134"/>
      <c r="UZ22" s="134"/>
      <c r="VA22" s="134"/>
      <c r="VB22" s="134"/>
      <c r="VC22" s="134"/>
      <c r="VD22" s="134"/>
      <c r="VE22" s="134"/>
      <c r="VF22" s="134"/>
      <c r="VG22" s="134"/>
      <c r="VH22" s="134"/>
      <c r="VI22" s="134"/>
      <c r="VJ22" s="134"/>
      <c r="VK22" s="134"/>
      <c r="VL22" s="134"/>
      <c r="VM22" s="134"/>
      <c r="VN22" s="134"/>
      <c r="VO22" s="134"/>
      <c r="VP22" s="134"/>
      <c r="VQ22" s="134"/>
      <c r="VR22" s="134"/>
      <c r="VS22" s="134"/>
      <c r="VT22" s="134"/>
      <c r="VU22" s="134"/>
      <c r="VV22" s="134"/>
      <c r="VW22" s="134"/>
      <c r="VX22" s="134"/>
      <c r="VY22" s="134"/>
      <c r="VZ22" s="134"/>
      <c r="WA22" s="134"/>
      <c r="WB22" s="134"/>
      <c r="WC22" s="134"/>
      <c r="WD22" s="134"/>
      <c r="WE22" s="134"/>
      <c r="WF22" s="134"/>
      <c r="WG22" s="134"/>
      <c r="WH22" s="134"/>
      <c r="WI22" s="134"/>
      <c r="WJ22" s="134"/>
      <c r="WK22" s="134"/>
      <c r="WL22" s="134"/>
      <c r="WM22" s="134"/>
      <c r="WN22" s="134"/>
      <c r="WO22" s="134"/>
      <c r="WP22" s="134"/>
      <c r="WQ22" s="134"/>
      <c r="WR22" s="134"/>
      <c r="WS22" s="134"/>
      <c r="WT22" s="134"/>
      <c r="WU22" s="134"/>
      <c r="WV22" s="134"/>
      <c r="WW22" s="134"/>
      <c r="WX22" s="134"/>
      <c r="WY22" s="134"/>
      <c r="WZ22" s="134"/>
      <c r="XA22" s="134"/>
      <c r="XB22" s="134"/>
      <c r="XC22" s="134"/>
      <c r="XD22" s="134"/>
      <c r="XE22" s="134"/>
      <c r="XF22" s="134"/>
      <c r="XG22" s="134"/>
      <c r="XH22" s="134"/>
      <c r="XI22" s="134"/>
      <c r="XJ22" s="134"/>
      <c r="XK22" s="134"/>
      <c r="XL22" s="134"/>
      <c r="XM22" s="134"/>
      <c r="XN22" s="134"/>
      <c r="XO22" s="134"/>
      <c r="XP22" s="134"/>
      <c r="XQ22" s="134"/>
      <c r="XR22" s="134"/>
      <c r="XS22" s="134"/>
      <c r="XT22" s="134"/>
      <c r="XU22" s="134"/>
      <c r="XV22" s="134"/>
      <c r="XW22" s="134"/>
      <c r="XX22" s="134"/>
      <c r="XY22" s="134"/>
      <c r="XZ22" s="134"/>
      <c r="YA22" s="134"/>
      <c r="YB22" s="134"/>
      <c r="YC22" s="134"/>
      <c r="YD22" s="134"/>
      <c r="YE22" s="134"/>
      <c r="YF22" s="134"/>
      <c r="YG22" s="134"/>
      <c r="YH22" s="134"/>
      <c r="YI22" s="134"/>
      <c r="YJ22" s="134"/>
      <c r="YK22" s="134"/>
      <c r="YL22" s="134"/>
      <c r="YM22" s="134"/>
      <c r="YN22" s="134"/>
      <c r="YO22" s="134"/>
      <c r="YP22" s="134"/>
      <c r="YQ22" s="134"/>
      <c r="YR22" s="134"/>
      <c r="YS22" s="134"/>
      <c r="YT22" s="134"/>
      <c r="YU22" s="134"/>
      <c r="YV22" s="134"/>
      <c r="YW22" s="134"/>
      <c r="YX22" s="134"/>
      <c r="YY22" s="134"/>
      <c r="YZ22" s="134"/>
      <c r="ZA22" s="134"/>
      <c r="ZB22" s="134"/>
      <c r="ZC22" s="134"/>
      <c r="ZD22" s="134"/>
      <c r="ZE22" s="134"/>
      <c r="ZF22" s="134"/>
      <c r="ZG22" s="134"/>
      <c r="ZH22" s="134"/>
      <c r="ZI22" s="134"/>
      <c r="ZJ22" s="134"/>
      <c r="ZK22" s="134"/>
      <c r="ZL22" s="134"/>
      <c r="ZM22" s="134"/>
      <c r="ZN22" s="134"/>
      <c r="ZO22" s="134"/>
      <c r="ZP22" s="134"/>
      <c r="ZQ22" s="134"/>
      <c r="ZR22" s="134"/>
      <c r="ZS22" s="134"/>
      <c r="ZT22" s="134"/>
      <c r="ZU22" s="134"/>
      <c r="ZV22" s="134"/>
      <c r="ZW22" s="134"/>
      <c r="ZX22" s="134"/>
      <c r="ZY22" s="134"/>
      <c r="ZZ22" s="134"/>
    </row>
    <row r="23" spans="1:702" hidden="1" outlineLevel="1">
      <c r="A23" s="16">
        <v>40909</v>
      </c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4"/>
      <c r="AM23" s="134"/>
      <c r="AN23" s="134"/>
      <c r="AO23" s="134"/>
      <c r="AP23" s="134"/>
      <c r="AQ23" s="134"/>
      <c r="AR23" s="134"/>
      <c r="AS23" s="134"/>
      <c r="AT23" s="134"/>
      <c r="AU23" s="134"/>
      <c r="AV23" s="134"/>
      <c r="AW23" s="134"/>
      <c r="AX23" s="134"/>
      <c r="AY23" s="134"/>
      <c r="AZ23" s="134"/>
      <c r="BA23" s="134"/>
      <c r="BB23" s="134"/>
      <c r="BC23" s="134"/>
      <c r="BD23" s="134"/>
      <c r="BE23" s="134"/>
      <c r="BF23" s="134"/>
      <c r="BG23" s="134"/>
      <c r="BH23" s="134"/>
      <c r="BI23" s="134"/>
      <c r="BJ23" s="134"/>
      <c r="BK23" s="134"/>
      <c r="BL23" s="134"/>
      <c r="BM23" s="134"/>
      <c r="BN23" s="134"/>
      <c r="BO23" s="134"/>
      <c r="BP23" s="134"/>
      <c r="BQ23" s="134"/>
      <c r="BR23" s="134"/>
      <c r="BS23" s="134"/>
      <c r="BT23" s="134"/>
      <c r="BU23" s="134"/>
      <c r="BV23" s="134"/>
      <c r="BW23" s="134"/>
      <c r="BX23" s="134"/>
      <c r="BY23" s="134"/>
      <c r="BZ23" s="134"/>
      <c r="CA23" s="134"/>
      <c r="CB23" s="134"/>
      <c r="CC23" s="134"/>
      <c r="CD23" s="134"/>
      <c r="CE23" s="134"/>
      <c r="CF23" s="134"/>
      <c r="CG23" s="134"/>
      <c r="CH23" s="134"/>
      <c r="CI23" s="134"/>
      <c r="CJ23" s="134"/>
      <c r="CK23" s="134"/>
      <c r="CL23" s="134"/>
      <c r="CM23" s="134"/>
      <c r="CN23" s="134"/>
      <c r="CO23" s="134"/>
      <c r="CP23" s="134"/>
      <c r="CQ23" s="134"/>
      <c r="CR23" s="134"/>
      <c r="CS23" s="134"/>
      <c r="CT23" s="134"/>
      <c r="CU23" s="134"/>
      <c r="CV23" s="134"/>
      <c r="CW23" s="134"/>
      <c r="CX23" s="134"/>
      <c r="CY23" s="134"/>
      <c r="CZ23" s="134"/>
      <c r="DA23" s="134"/>
      <c r="DB23" s="134"/>
      <c r="DC23" s="134"/>
      <c r="DD23" s="134"/>
      <c r="DE23" s="134"/>
      <c r="DF23" s="134"/>
      <c r="DG23" s="134"/>
      <c r="DH23" s="134"/>
      <c r="DI23" s="134"/>
      <c r="DJ23" s="134"/>
      <c r="DK23" s="134"/>
      <c r="DL23" s="134"/>
      <c r="DM23" s="134"/>
      <c r="DN23" s="134"/>
      <c r="DO23" s="134"/>
      <c r="DP23" s="134"/>
      <c r="DQ23" s="134"/>
      <c r="DR23" s="134"/>
      <c r="DS23" s="134"/>
      <c r="DT23" s="134"/>
      <c r="DU23" s="134"/>
      <c r="DV23" s="134"/>
      <c r="DW23" s="134"/>
      <c r="DX23" s="134"/>
      <c r="DY23" s="134"/>
      <c r="DZ23" s="134"/>
      <c r="EA23" s="134"/>
      <c r="EB23" s="134"/>
      <c r="EC23" s="134"/>
      <c r="ED23" s="134"/>
      <c r="EE23" s="134"/>
      <c r="EF23" s="134"/>
      <c r="EG23" s="134"/>
      <c r="EH23" s="134"/>
      <c r="EI23" s="134"/>
      <c r="EJ23" s="134"/>
      <c r="EK23" s="134"/>
      <c r="EL23" s="134"/>
      <c r="EM23" s="134"/>
      <c r="EN23" s="134"/>
      <c r="EO23" s="134"/>
      <c r="EP23" s="134"/>
      <c r="EQ23" s="134"/>
      <c r="ER23" s="134"/>
      <c r="ES23" s="134"/>
      <c r="ET23" s="134"/>
      <c r="EU23" s="134"/>
      <c r="EV23" s="134"/>
      <c r="EW23" s="134"/>
      <c r="EX23" s="134"/>
      <c r="EY23" s="134"/>
      <c r="EZ23" s="134"/>
      <c r="FA23" s="134"/>
      <c r="FB23" s="134"/>
      <c r="FC23" s="134"/>
      <c r="FD23" s="134"/>
      <c r="FE23" s="134"/>
      <c r="FF23" s="134"/>
      <c r="FG23" s="134"/>
      <c r="FH23" s="134"/>
      <c r="FI23" s="134"/>
      <c r="FJ23" s="134"/>
      <c r="FK23" s="134"/>
      <c r="FL23" s="134"/>
      <c r="FM23" s="134"/>
      <c r="FN23" s="134"/>
      <c r="FO23" s="134"/>
      <c r="FP23" s="134"/>
      <c r="FQ23" s="134"/>
      <c r="FR23" s="134"/>
      <c r="FS23" s="134"/>
      <c r="FT23" s="134"/>
      <c r="FU23" s="134"/>
      <c r="FV23" s="134"/>
      <c r="FW23" s="134"/>
      <c r="FX23" s="134"/>
      <c r="FY23" s="134"/>
      <c r="FZ23" s="134"/>
      <c r="GA23" s="134"/>
      <c r="GB23" s="134"/>
      <c r="GC23" s="134"/>
      <c r="GD23" s="134"/>
      <c r="GE23" s="134"/>
      <c r="GF23" s="134"/>
      <c r="GG23" s="134"/>
      <c r="GH23" s="134"/>
      <c r="GI23" s="134"/>
      <c r="GJ23" s="134"/>
      <c r="GK23" s="134"/>
      <c r="GL23" s="134"/>
      <c r="GM23" s="134"/>
      <c r="GN23" s="134"/>
      <c r="GO23" s="134"/>
      <c r="GP23" s="134"/>
      <c r="GQ23" s="134"/>
      <c r="GR23" s="134"/>
      <c r="GS23" s="134"/>
      <c r="GT23" s="134"/>
      <c r="GU23" s="134"/>
      <c r="GV23" s="134"/>
      <c r="GW23" s="134"/>
      <c r="GX23" s="134"/>
      <c r="GY23" s="134"/>
      <c r="GZ23" s="134"/>
      <c r="HA23" s="134"/>
      <c r="HB23" s="134"/>
      <c r="HC23" s="134"/>
      <c r="HD23" s="134"/>
      <c r="HE23" s="134"/>
      <c r="HF23" s="134"/>
      <c r="HG23" s="134"/>
      <c r="HH23" s="134"/>
      <c r="HI23" s="134"/>
      <c r="HJ23" s="134"/>
      <c r="HK23" s="134"/>
      <c r="HL23" s="134"/>
      <c r="HM23" s="134"/>
      <c r="HN23" s="134"/>
      <c r="HO23" s="134"/>
      <c r="HP23" s="134"/>
      <c r="HQ23" s="134"/>
      <c r="HR23" s="134"/>
      <c r="HS23" s="134"/>
      <c r="HT23" s="134"/>
      <c r="HU23" s="134"/>
      <c r="HV23" s="134"/>
      <c r="HW23" s="134"/>
      <c r="HX23" s="134"/>
      <c r="HY23" s="134"/>
      <c r="HZ23" s="134"/>
      <c r="IA23" s="134"/>
      <c r="IB23" s="134"/>
      <c r="IC23" s="134"/>
      <c r="ID23" s="134"/>
      <c r="IE23" s="134"/>
      <c r="IF23" s="134"/>
      <c r="IG23" s="134"/>
      <c r="IH23" s="134"/>
      <c r="II23" s="134"/>
      <c r="IJ23" s="134"/>
      <c r="IK23" s="134"/>
      <c r="IL23" s="134"/>
      <c r="IM23" s="134"/>
      <c r="IN23" s="134"/>
      <c r="IO23" s="134"/>
      <c r="IP23" s="134"/>
      <c r="IQ23" s="134"/>
      <c r="IR23" s="134"/>
      <c r="IS23" s="134"/>
      <c r="IT23" s="134"/>
      <c r="IU23" s="134"/>
      <c r="IV23" s="134"/>
      <c r="IW23" s="134"/>
      <c r="IX23" s="134"/>
      <c r="IY23" s="134"/>
      <c r="IZ23" s="134"/>
      <c r="JA23" s="134"/>
      <c r="JB23" s="134"/>
      <c r="JC23" s="134"/>
      <c r="JD23" s="134"/>
      <c r="JE23" s="134"/>
      <c r="JF23" s="134"/>
      <c r="JG23" s="134"/>
      <c r="JH23" s="134"/>
      <c r="JI23" s="134"/>
      <c r="JJ23" s="134"/>
      <c r="JK23" s="134"/>
      <c r="JL23" s="134"/>
      <c r="JM23" s="134"/>
      <c r="JN23" s="134"/>
      <c r="JO23" s="134"/>
      <c r="JP23" s="134"/>
      <c r="JQ23" s="134"/>
      <c r="JR23" s="134"/>
      <c r="JS23" s="134"/>
      <c r="JT23" s="134"/>
      <c r="JU23" s="134"/>
      <c r="JV23" s="134"/>
      <c r="JW23" s="134"/>
      <c r="JX23" s="134"/>
      <c r="JY23" s="134"/>
      <c r="JZ23" s="134"/>
      <c r="KA23" s="134"/>
      <c r="KB23" s="134"/>
      <c r="KC23" s="134"/>
      <c r="KD23" s="134"/>
      <c r="KE23" s="134"/>
      <c r="KF23" s="134"/>
      <c r="KG23" s="134"/>
      <c r="KH23" s="134"/>
      <c r="KI23" s="134"/>
      <c r="KJ23" s="134"/>
      <c r="KK23" s="134"/>
      <c r="KL23" s="134"/>
      <c r="KM23" s="134"/>
      <c r="KN23" s="134"/>
      <c r="KO23" s="134"/>
      <c r="KP23" s="134"/>
      <c r="KQ23" s="134"/>
      <c r="KR23" s="134"/>
      <c r="KS23" s="134"/>
      <c r="KT23" s="134"/>
      <c r="KU23" s="134"/>
      <c r="KV23" s="134"/>
      <c r="KW23" s="134"/>
      <c r="KX23" s="134"/>
      <c r="KY23" s="134"/>
      <c r="KZ23" s="134"/>
      <c r="LA23" s="134"/>
      <c r="LB23" s="134"/>
      <c r="LC23" s="134"/>
      <c r="LD23" s="134"/>
      <c r="LE23" s="134"/>
      <c r="LF23" s="134"/>
      <c r="LG23" s="134"/>
      <c r="LH23" s="134"/>
      <c r="LI23" s="134"/>
      <c r="LJ23" s="134"/>
      <c r="LK23" s="134"/>
      <c r="LL23" s="134"/>
      <c r="LM23" s="134"/>
      <c r="LN23" s="134"/>
      <c r="LO23" s="134"/>
      <c r="LP23" s="134"/>
      <c r="LQ23" s="134"/>
      <c r="LR23" s="134"/>
      <c r="LS23" s="134"/>
      <c r="LT23" s="134"/>
      <c r="LU23" s="134"/>
      <c r="LV23" s="134"/>
      <c r="LW23" s="134"/>
      <c r="LX23" s="134"/>
      <c r="LY23" s="134"/>
      <c r="LZ23" s="134"/>
      <c r="MA23" s="134"/>
      <c r="MB23" s="134"/>
      <c r="MC23" s="134"/>
      <c r="MD23" s="134"/>
      <c r="ME23" s="134"/>
      <c r="MF23" s="134"/>
      <c r="MG23" s="134"/>
      <c r="MH23" s="134"/>
      <c r="MI23" s="134"/>
      <c r="MJ23" s="134"/>
      <c r="MK23" s="134"/>
      <c r="ML23" s="134"/>
      <c r="MM23" s="134"/>
      <c r="MN23" s="134"/>
      <c r="MO23" s="134"/>
      <c r="MP23" s="134"/>
      <c r="MQ23" s="134"/>
      <c r="MR23" s="134"/>
      <c r="MS23" s="134"/>
      <c r="MT23" s="134"/>
      <c r="MU23" s="134"/>
      <c r="MV23" s="134"/>
      <c r="MW23" s="134"/>
      <c r="MX23" s="134"/>
      <c r="MY23" s="134"/>
      <c r="MZ23" s="134"/>
      <c r="NA23" s="134"/>
      <c r="NB23" s="134"/>
      <c r="NC23" s="134"/>
      <c r="ND23" s="134"/>
      <c r="NE23" s="134"/>
      <c r="NF23" s="134"/>
      <c r="NG23" s="134"/>
      <c r="NH23" s="134"/>
      <c r="NI23" s="134"/>
      <c r="NJ23" s="134"/>
      <c r="NK23" s="134"/>
      <c r="NL23" s="134"/>
      <c r="NM23" s="134"/>
      <c r="NN23" s="134"/>
      <c r="NO23" s="134"/>
      <c r="NP23" s="134"/>
      <c r="NQ23" s="134"/>
      <c r="NR23" s="134"/>
      <c r="NS23" s="134"/>
      <c r="NT23" s="134"/>
      <c r="NU23" s="134"/>
      <c r="NV23" s="134"/>
      <c r="NW23" s="134"/>
      <c r="NX23" s="134"/>
      <c r="NY23" s="134"/>
      <c r="NZ23" s="134"/>
      <c r="OA23" s="134"/>
      <c r="OB23" s="134"/>
      <c r="OC23" s="134"/>
      <c r="OD23" s="134"/>
      <c r="OE23" s="134"/>
      <c r="OF23" s="134"/>
      <c r="OG23" s="134"/>
      <c r="OH23" s="134"/>
      <c r="OI23" s="134"/>
      <c r="OJ23" s="134"/>
      <c r="OK23" s="134"/>
      <c r="OL23" s="134"/>
      <c r="OM23" s="134"/>
      <c r="ON23" s="134"/>
      <c r="OO23" s="134"/>
      <c r="OP23" s="134"/>
      <c r="OQ23" s="134"/>
      <c r="OR23" s="134"/>
      <c r="OS23" s="134"/>
      <c r="OT23" s="134"/>
      <c r="OU23" s="134"/>
      <c r="OV23" s="134"/>
      <c r="OW23" s="134"/>
      <c r="OX23" s="134"/>
      <c r="OY23" s="134"/>
      <c r="OZ23" s="134"/>
      <c r="PA23" s="134"/>
      <c r="PB23" s="134"/>
      <c r="PC23" s="134"/>
      <c r="PD23" s="134"/>
      <c r="PE23" s="134"/>
      <c r="PF23" s="134"/>
      <c r="PG23" s="134"/>
      <c r="PH23" s="134"/>
      <c r="PI23" s="134"/>
      <c r="PJ23" s="134"/>
      <c r="PK23" s="134"/>
      <c r="PL23" s="134"/>
      <c r="PM23" s="134"/>
      <c r="PN23" s="134"/>
      <c r="PO23" s="134"/>
      <c r="PP23" s="134"/>
      <c r="PQ23" s="134"/>
      <c r="PR23" s="134"/>
      <c r="PS23" s="134"/>
      <c r="PT23" s="134"/>
      <c r="PU23" s="134"/>
      <c r="PV23" s="134"/>
      <c r="PW23" s="134"/>
      <c r="PX23" s="134"/>
      <c r="PY23" s="134"/>
      <c r="PZ23" s="134"/>
      <c r="QA23" s="134"/>
      <c r="QB23" s="134"/>
      <c r="QC23" s="134"/>
      <c r="QD23" s="134"/>
      <c r="QE23" s="134"/>
      <c r="QF23" s="134"/>
      <c r="QG23" s="134"/>
      <c r="QH23" s="134"/>
      <c r="QI23" s="134"/>
      <c r="QJ23" s="134"/>
      <c r="QK23" s="134"/>
      <c r="QL23" s="134"/>
      <c r="QM23" s="134"/>
      <c r="QN23" s="134"/>
      <c r="QO23" s="134"/>
      <c r="QP23" s="134"/>
      <c r="QQ23" s="134"/>
      <c r="QR23" s="134"/>
      <c r="QS23" s="134"/>
      <c r="QT23" s="134"/>
      <c r="QU23" s="134"/>
      <c r="QV23" s="134"/>
      <c r="QW23" s="134"/>
      <c r="QX23" s="134"/>
      <c r="QY23" s="134"/>
      <c r="QZ23" s="134"/>
      <c r="RA23" s="134"/>
      <c r="RB23" s="134"/>
      <c r="RC23" s="134"/>
      <c r="RD23" s="134"/>
      <c r="RE23" s="134"/>
      <c r="RF23" s="134"/>
      <c r="RG23" s="134"/>
      <c r="RH23" s="134"/>
      <c r="RI23" s="134"/>
      <c r="RJ23" s="134"/>
      <c r="RK23" s="134"/>
      <c r="RL23" s="134"/>
      <c r="RM23" s="134"/>
      <c r="RN23" s="134"/>
      <c r="RO23" s="134"/>
      <c r="RP23" s="134"/>
      <c r="RQ23" s="134"/>
      <c r="RR23" s="134"/>
      <c r="RS23" s="134"/>
      <c r="RT23" s="134"/>
      <c r="RU23" s="134"/>
      <c r="RV23" s="134"/>
      <c r="RW23" s="134"/>
      <c r="RX23" s="134"/>
      <c r="RY23" s="134"/>
      <c r="RZ23" s="134"/>
      <c r="SA23" s="134"/>
      <c r="SB23" s="134"/>
      <c r="SC23" s="134"/>
      <c r="SD23" s="134"/>
      <c r="SE23" s="134"/>
      <c r="SF23" s="134"/>
      <c r="SG23" s="134"/>
      <c r="SH23" s="134"/>
      <c r="SI23" s="134"/>
      <c r="SJ23" s="134"/>
      <c r="SK23" s="134"/>
      <c r="SL23" s="134"/>
      <c r="SM23" s="134"/>
      <c r="SN23" s="134"/>
      <c r="SO23" s="134"/>
      <c r="SP23" s="134"/>
      <c r="SQ23" s="134"/>
      <c r="SR23" s="134"/>
      <c r="SS23" s="134"/>
      <c r="ST23" s="134"/>
      <c r="SU23" s="134"/>
      <c r="SV23" s="134"/>
      <c r="SW23" s="134"/>
      <c r="SX23" s="134"/>
      <c r="SY23" s="134"/>
      <c r="SZ23" s="134"/>
      <c r="TA23" s="134"/>
      <c r="TB23" s="134"/>
      <c r="TC23" s="134"/>
      <c r="TD23" s="134"/>
      <c r="TE23" s="134"/>
      <c r="TF23" s="134"/>
      <c r="TG23" s="134"/>
      <c r="TH23" s="134"/>
      <c r="TI23" s="134"/>
      <c r="TJ23" s="134"/>
      <c r="TK23" s="134"/>
      <c r="TL23" s="134"/>
      <c r="TM23" s="134"/>
      <c r="TN23" s="134"/>
      <c r="TO23" s="134"/>
      <c r="TP23" s="134"/>
      <c r="TQ23" s="134"/>
      <c r="TR23" s="134"/>
      <c r="TS23" s="134"/>
      <c r="TT23" s="134"/>
      <c r="TU23" s="134"/>
      <c r="TV23" s="134"/>
      <c r="TW23" s="134"/>
      <c r="TX23" s="134"/>
      <c r="TY23" s="134"/>
      <c r="TZ23" s="134"/>
      <c r="UA23" s="134"/>
      <c r="UB23" s="134"/>
      <c r="UC23" s="134"/>
      <c r="UD23" s="134"/>
      <c r="UE23" s="134"/>
      <c r="UF23" s="134"/>
      <c r="UG23" s="134"/>
      <c r="UH23" s="134"/>
      <c r="UI23" s="134"/>
      <c r="UJ23" s="134"/>
      <c r="UK23" s="134"/>
      <c r="UL23" s="134"/>
      <c r="UM23" s="134"/>
      <c r="UN23" s="134"/>
      <c r="UO23" s="134"/>
      <c r="UP23" s="134"/>
      <c r="UQ23" s="134"/>
      <c r="UR23" s="134"/>
      <c r="US23" s="134"/>
      <c r="UT23" s="134"/>
      <c r="UU23" s="134"/>
      <c r="UV23" s="134"/>
      <c r="UW23" s="134"/>
      <c r="UX23" s="134"/>
      <c r="UY23" s="134"/>
      <c r="UZ23" s="134"/>
      <c r="VA23" s="134"/>
      <c r="VB23" s="134"/>
      <c r="VC23" s="134"/>
      <c r="VD23" s="134"/>
      <c r="VE23" s="134"/>
      <c r="VF23" s="134"/>
      <c r="VG23" s="134"/>
      <c r="VH23" s="134"/>
      <c r="VI23" s="134"/>
      <c r="VJ23" s="134"/>
      <c r="VK23" s="134"/>
      <c r="VL23" s="134"/>
      <c r="VM23" s="134"/>
      <c r="VN23" s="134"/>
      <c r="VO23" s="134"/>
      <c r="VP23" s="134"/>
      <c r="VQ23" s="134"/>
      <c r="VR23" s="134"/>
      <c r="VS23" s="134"/>
      <c r="VT23" s="134"/>
      <c r="VU23" s="134"/>
      <c r="VV23" s="134"/>
      <c r="VW23" s="134"/>
      <c r="VX23" s="134"/>
      <c r="VY23" s="134"/>
      <c r="VZ23" s="134"/>
      <c r="WA23" s="134"/>
      <c r="WB23" s="134"/>
      <c r="WC23" s="134"/>
      <c r="WD23" s="134"/>
      <c r="WE23" s="134"/>
      <c r="WF23" s="134"/>
      <c r="WG23" s="134"/>
      <c r="WH23" s="134"/>
      <c r="WI23" s="134"/>
      <c r="WJ23" s="134"/>
      <c r="WK23" s="134"/>
      <c r="WL23" s="134"/>
      <c r="WM23" s="134"/>
      <c r="WN23" s="134"/>
      <c r="WO23" s="134"/>
      <c r="WP23" s="134"/>
      <c r="WQ23" s="134"/>
      <c r="WR23" s="134"/>
      <c r="WS23" s="134"/>
      <c r="WT23" s="134"/>
      <c r="WU23" s="134"/>
      <c r="WV23" s="134"/>
      <c r="WW23" s="134"/>
      <c r="WX23" s="134"/>
      <c r="WY23" s="134"/>
      <c r="WZ23" s="134"/>
      <c r="XA23" s="134"/>
      <c r="XB23" s="134"/>
      <c r="XC23" s="134"/>
      <c r="XD23" s="134"/>
      <c r="XE23" s="134"/>
      <c r="XF23" s="134"/>
      <c r="XG23" s="134"/>
      <c r="XH23" s="134"/>
      <c r="XI23" s="134"/>
      <c r="XJ23" s="134"/>
      <c r="XK23" s="134"/>
      <c r="XL23" s="134"/>
      <c r="XM23" s="134"/>
      <c r="XN23" s="134"/>
      <c r="XO23" s="134"/>
      <c r="XP23" s="134"/>
      <c r="XQ23" s="134"/>
      <c r="XR23" s="134"/>
      <c r="XS23" s="134"/>
      <c r="XT23" s="134"/>
      <c r="XU23" s="134"/>
      <c r="XV23" s="134"/>
      <c r="XW23" s="134"/>
      <c r="XX23" s="134"/>
      <c r="XY23" s="134"/>
      <c r="XZ23" s="134"/>
      <c r="YA23" s="134"/>
      <c r="YB23" s="134"/>
      <c r="YC23" s="134"/>
      <c r="YD23" s="134"/>
      <c r="YE23" s="134"/>
      <c r="YF23" s="134"/>
      <c r="YG23" s="134"/>
      <c r="YH23" s="134"/>
      <c r="YI23" s="134"/>
      <c r="YJ23" s="134"/>
      <c r="YK23" s="134"/>
      <c r="YL23" s="134"/>
      <c r="YM23" s="134"/>
      <c r="YN23" s="134"/>
      <c r="YO23" s="134"/>
      <c r="YP23" s="134"/>
      <c r="YQ23" s="134"/>
      <c r="YR23" s="134"/>
      <c r="YS23" s="134"/>
      <c r="YT23" s="134"/>
      <c r="YU23" s="134"/>
      <c r="YV23" s="134"/>
      <c r="YW23" s="134"/>
      <c r="YX23" s="134"/>
      <c r="YY23" s="134"/>
      <c r="YZ23" s="134"/>
      <c r="ZA23" s="134"/>
      <c r="ZB23" s="134"/>
      <c r="ZC23" s="134"/>
      <c r="ZD23" s="134"/>
      <c r="ZE23" s="134"/>
      <c r="ZF23" s="134"/>
      <c r="ZG23" s="134"/>
      <c r="ZH23" s="134"/>
      <c r="ZI23" s="134"/>
      <c r="ZJ23" s="134"/>
      <c r="ZK23" s="134"/>
      <c r="ZL23" s="134"/>
      <c r="ZM23" s="134"/>
      <c r="ZN23" s="134"/>
      <c r="ZO23" s="134"/>
      <c r="ZP23" s="134"/>
      <c r="ZQ23" s="134"/>
      <c r="ZR23" s="134"/>
      <c r="ZS23" s="134"/>
      <c r="ZT23" s="134"/>
      <c r="ZU23" s="134"/>
      <c r="ZV23" s="134"/>
      <c r="ZW23" s="134"/>
      <c r="ZX23" s="134"/>
      <c r="ZY23" s="134"/>
      <c r="ZZ23" s="134"/>
    </row>
    <row r="24" spans="1:702" hidden="1" outlineLevel="1">
      <c r="A24" s="16">
        <v>40940</v>
      </c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34"/>
      <c r="AQ24" s="134"/>
      <c r="AR24" s="134"/>
      <c r="AS24" s="134"/>
      <c r="AT24" s="134"/>
      <c r="AU24" s="134"/>
      <c r="AV24" s="134"/>
      <c r="AW24" s="134"/>
      <c r="AX24" s="134"/>
      <c r="AY24" s="134"/>
      <c r="AZ24" s="134"/>
      <c r="BA24" s="134"/>
      <c r="BB24" s="134"/>
      <c r="BC24" s="134"/>
      <c r="BD24" s="134"/>
      <c r="BE24" s="134"/>
      <c r="BF24" s="134"/>
      <c r="BG24" s="134"/>
      <c r="BH24" s="134"/>
      <c r="BI24" s="134"/>
      <c r="BJ24" s="134"/>
      <c r="BK24" s="134"/>
      <c r="BL24" s="134"/>
      <c r="BM24" s="134"/>
      <c r="BN24" s="134"/>
      <c r="BO24" s="134"/>
      <c r="BP24" s="134"/>
      <c r="BQ24" s="134"/>
      <c r="BR24" s="134"/>
      <c r="BS24" s="134"/>
      <c r="BT24" s="134"/>
      <c r="BU24" s="134"/>
      <c r="BV24" s="134"/>
      <c r="BW24" s="134"/>
      <c r="BX24" s="134"/>
      <c r="BY24" s="134"/>
      <c r="BZ24" s="134"/>
      <c r="CA24" s="134"/>
      <c r="CB24" s="134"/>
      <c r="CC24" s="134"/>
      <c r="CD24" s="134"/>
      <c r="CE24" s="134"/>
      <c r="CF24" s="134"/>
      <c r="CG24" s="134"/>
      <c r="CH24" s="134"/>
      <c r="CI24" s="134"/>
      <c r="CJ24" s="134"/>
      <c r="CK24" s="134"/>
      <c r="CL24" s="134"/>
      <c r="CM24" s="134"/>
      <c r="CN24" s="134"/>
      <c r="CO24" s="134"/>
      <c r="CP24" s="134"/>
      <c r="CQ24" s="134"/>
      <c r="CR24" s="134"/>
      <c r="CS24" s="134"/>
      <c r="CT24" s="134"/>
      <c r="CU24" s="134"/>
      <c r="CV24" s="134"/>
      <c r="CW24" s="134"/>
      <c r="CX24" s="134"/>
      <c r="CY24" s="134"/>
      <c r="CZ24" s="134"/>
      <c r="DA24" s="134"/>
      <c r="DB24" s="134"/>
      <c r="DC24" s="134"/>
      <c r="DD24" s="134"/>
      <c r="DE24" s="134"/>
      <c r="DF24" s="134"/>
      <c r="DG24" s="134"/>
      <c r="DH24" s="134"/>
      <c r="DI24" s="134"/>
      <c r="DJ24" s="134"/>
      <c r="DK24" s="134"/>
      <c r="DL24" s="134"/>
      <c r="DM24" s="134"/>
      <c r="DN24" s="134"/>
      <c r="DO24" s="134"/>
      <c r="DP24" s="134"/>
      <c r="DQ24" s="134"/>
      <c r="DR24" s="134"/>
      <c r="DS24" s="134"/>
      <c r="DT24" s="134"/>
      <c r="DU24" s="134"/>
      <c r="DV24" s="134"/>
      <c r="DW24" s="134"/>
      <c r="DX24" s="134"/>
      <c r="DY24" s="134"/>
      <c r="DZ24" s="134"/>
      <c r="EA24" s="134"/>
      <c r="EB24" s="134"/>
      <c r="EC24" s="134"/>
      <c r="ED24" s="134"/>
      <c r="EE24" s="134"/>
      <c r="EF24" s="134"/>
      <c r="EG24" s="134"/>
      <c r="EH24" s="134"/>
      <c r="EI24" s="134"/>
      <c r="EJ24" s="134"/>
      <c r="EK24" s="134"/>
      <c r="EL24" s="134"/>
      <c r="EM24" s="134"/>
      <c r="EN24" s="134"/>
      <c r="EO24" s="134"/>
      <c r="EP24" s="134"/>
      <c r="EQ24" s="134"/>
      <c r="ER24" s="134"/>
      <c r="ES24" s="134"/>
      <c r="ET24" s="134"/>
      <c r="EU24" s="134"/>
      <c r="EV24" s="134"/>
      <c r="EW24" s="134"/>
      <c r="EX24" s="134"/>
      <c r="EY24" s="134"/>
      <c r="EZ24" s="134"/>
      <c r="FA24" s="134"/>
      <c r="FB24" s="134"/>
      <c r="FC24" s="134"/>
      <c r="FD24" s="134"/>
      <c r="FE24" s="134"/>
      <c r="FF24" s="134"/>
      <c r="FG24" s="134"/>
      <c r="FH24" s="134"/>
      <c r="FI24" s="134"/>
      <c r="FJ24" s="134"/>
      <c r="FK24" s="134"/>
      <c r="FL24" s="134"/>
      <c r="FM24" s="134"/>
      <c r="FN24" s="134"/>
      <c r="FO24" s="134"/>
      <c r="FP24" s="134"/>
      <c r="FQ24" s="134"/>
      <c r="FR24" s="134"/>
      <c r="FS24" s="134"/>
      <c r="FT24" s="134"/>
      <c r="FU24" s="134"/>
      <c r="FV24" s="134"/>
      <c r="FW24" s="134"/>
      <c r="FX24" s="134"/>
      <c r="FY24" s="134"/>
      <c r="FZ24" s="134"/>
      <c r="GA24" s="134"/>
      <c r="GB24" s="134"/>
      <c r="GC24" s="134"/>
      <c r="GD24" s="134"/>
      <c r="GE24" s="134"/>
      <c r="GF24" s="134"/>
      <c r="GG24" s="134"/>
      <c r="GH24" s="134"/>
      <c r="GI24" s="134"/>
      <c r="GJ24" s="134"/>
      <c r="GK24" s="134"/>
      <c r="GL24" s="134"/>
      <c r="GM24" s="134"/>
      <c r="GN24" s="134"/>
      <c r="GO24" s="134"/>
      <c r="GP24" s="134"/>
      <c r="GQ24" s="134"/>
      <c r="GR24" s="134"/>
      <c r="GS24" s="134"/>
      <c r="GT24" s="134"/>
      <c r="GU24" s="134"/>
      <c r="GV24" s="134"/>
      <c r="GW24" s="134"/>
      <c r="GX24" s="134"/>
      <c r="GY24" s="134"/>
      <c r="GZ24" s="134"/>
      <c r="HA24" s="134"/>
      <c r="HB24" s="134"/>
      <c r="HC24" s="134"/>
      <c r="HD24" s="134"/>
      <c r="HE24" s="134"/>
      <c r="HF24" s="134"/>
      <c r="HG24" s="134"/>
      <c r="HH24" s="134"/>
      <c r="HI24" s="134"/>
      <c r="HJ24" s="134"/>
      <c r="HK24" s="134"/>
      <c r="HL24" s="134"/>
      <c r="HM24" s="134"/>
      <c r="HN24" s="134"/>
      <c r="HO24" s="134"/>
      <c r="HP24" s="134"/>
      <c r="HQ24" s="134"/>
      <c r="HR24" s="134"/>
      <c r="HS24" s="134"/>
      <c r="HT24" s="134"/>
      <c r="HU24" s="134"/>
      <c r="HV24" s="134"/>
      <c r="HW24" s="134"/>
      <c r="HX24" s="134"/>
      <c r="HY24" s="134"/>
      <c r="HZ24" s="134"/>
      <c r="IA24" s="134"/>
      <c r="IB24" s="134"/>
      <c r="IC24" s="134"/>
      <c r="ID24" s="134"/>
      <c r="IE24" s="134"/>
      <c r="IF24" s="134"/>
      <c r="IG24" s="134"/>
      <c r="IH24" s="134"/>
      <c r="II24" s="134"/>
      <c r="IJ24" s="134"/>
      <c r="IK24" s="134"/>
      <c r="IL24" s="134"/>
      <c r="IM24" s="134"/>
      <c r="IN24" s="134"/>
      <c r="IO24" s="134"/>
      <c r="IP24" s="134"/>
      <c r="IQ24" s="134"/>
      <c r="IR24" s="134"/>
      <c r="IS24" s="134"/>
      <c r="IT24" s="134"/>
      <c r="IU24" s="134"/>
      <c r="IV24" s="134"/>
      <c r="IW24" s="134"/>
      <c r="IX24" s="134"/>
      <c r="IY24" s="134"/>
      <c r="IZ24" s="134"/>
      <c r="JA24" s="134"/>
      <c r="JB24" s="134"/>
      <c r="JC24" s="134"/>
      <c r="JD24" s="134"/>
      <c r="JE24" s="134"/>
      <c r="JF24" s="134"/>
      <c r="JG24" s="134"/>
      <c r="JH24" s="134"/>
      <c r="JI24" s="134"/>
      <c r="JJ24" s="134"/>
      <c r="JK24" s="134"/>
      <c r="JL24" s="134"/>
      <c r="JM24" s="134"/>
      <c r="JN24" s="134"/>
      <c r="JO24" s="134"/>
      <c r="JP24" s="134"/>
      <c r="JQ24" s="134"/>
      <c r="JR24" s="134"/>
      <c r="JS24" s="134"/>
      <c r="JT24" s="134"/>
      <c r="JU24" s="134"/>
      <c r="JV24" s="134"/>
      <c r="JW24" s="134"/>
      <c r="JX24" s="134"/>
      <c r="JY24" s="134"/>
      <c r="JZ24" s="134"/>
      <c r="KA24" s="134"/>
      <c r="KB24" s="134"/>
      <c r="KC24" s="134"/>
      <c r="KD24" s="134"/>
      <c r="KE24" s="134"/>
      <c r="KF24" s="134"/>
      <c r="KG24" s="134"/>
      <c r="KH24" s="134"/>
      <c r="KI24" s="134"/>
      <c r="KJ24" s="134"/>
      <c r="KK24" s="134"/>
      <c r="KL24" s="134"/>
      <c r="KM24" s="134"/>
      <c r="KN24" s="134"/>
      <c r="KO24" s="134"/>
      <c r="KP24" s="134"/>
      <c r="KQ24" s="134"/>
      <c r="KR24" s="134"/>
      <c r="KS24" s="134"/>
      <c r="KT24" s="134"/>
      <c r="KU24" s="134"/>
      <c r="KV24" s="134"/>
      <c r="KW24" s="134"/>
      <c r="KX24" s="134"/>
      <c r="KY24" s="134"/>
      <c r="KZ24" s="134"/>
      <c r="LA24" s="134"/>
      <c r="LB24" s="134"/>
      <c r="LC24" s="134"/>
      <c r="LD24" s="134"/>
      <c r="LE24" s="134"/>
      <c r="LF24" s="134"/>
      <c r="LG24" s="134"/>
      <c r="LH24" s="134"/>
      <c r="LI24" s="134"/>
      <c r="LJ24" s="134"/>
      <c r="LK24" s="134"/>
      <c r="LL24" s="134"/>
      <c r="LM24" s="134"/>
      <c r="LN24" s="134"/>
      <c r="LO24" s="134"/>
      <c r="LP24" s="134"/>
      <c r="LQ24" s="134"/>
      <c r="LR24" s="134"/>
      <c r="LS24" s="134"/>
      <c r="LT24" s="134"/>
      <c r="LU24" s="134"/>
      <c r="LV24" s="134"/>
      <c r="LW24" s="134"/>
      <c r="LX24" s="134"/>
      <c r="LY24" s="134"/>
      <c r="LZ24" s="134"/>
      <c r="MA24" s="134"/>
      <c r="MB24" s="134"/>
      <c r="MC24" s="134"/>
      <c r="MD24" s="134"/>
      <c r="ME24" s="134"/>
      <c r="MF24" s="134"/>
      <c r="MG24" s="134"/>
      <c r="MH24" s="134"/>
      <c r="MI24" s="134"/>
      <c r="MJ24" s="134"/>
      <c r="MK24" s="134"/>
      <c r="ML24" s="134"/>
      <c r="MM24" s="134"/>
      <c r="MN24" s="134"/>
      <c r="MO24" s="134"/>
      <c r="MP24" s="134"/>
      <c r="MQ24" s="134"/>
      <c r="MR24" s="134"/>
      <c r="MS24" s="134"/>
      <c r="MT24" s="134"/>
      <c r="MU24" s="134"/>
      <c r="MV24" s="134"/>
      <c r="MW24" s="134"/>
      <c r="MX24" s="134"/>
      <c r="MY24" s="134"/>
      <c r="MZ24" s="134"/>
      <c r="NA24" s="134"/>
      <c r="NB24" s="134"/>
      <c r="NC24" s="134"/>
      <c r="ND24" s="134"/>
      <c r="NE24" s="134"/>
      <c r="NF24" s="134"/>
      <c r="NG24" s="134"/>
      <c r="NH24" s="134"/>
      <c r="NI24" s="134"/>
      <c r="NJ24" s="134"/>
      <c r="NK24" s="134"/>
      <c r="NL24" s="134"/>
      <c r="NM24" s="134"/>
      <c r="NN24" s="134"/>
      <c r="NO24" s="134"/>
      <c r="NP24" s="134"/>
      <c r="NQ24" s="134"/>
      <c r="NR24" s="134"/>
      <c r="NS24" s="134"/>
      <c r="NT24" s="134"/>
      <c r="NU24" s="134"/>
      <c r="NV24" s="134"/>
      <c r="NW24" s="134"/>
      <c r="NX24" s="134"/>
      <c r="NY24" s="134"/>
      <c r="NZ24" s="134"/>
      <c r="OA24" s="134"/>
      <c r="OB24" s="134"/>
      <c r="OC24" s="134"/>
      <c r="OD24" s="134"/>
      <c r="OE24" s="134"/>
      <c r="OF24" s="134"/>
      <c r="OG24" s="134"/>
      <c r="OH24" s="134"/>
      <c r="OI24" s="134"/>
      <c r="OJ24" s="134"/>
      <c r="OK24" s="134"/>
      <c r="OL24" s="134"/>
      <c r="OM24" s="134"/>
      <c r="ON24" s="134"/>
      <c r="OO24" s="134"/>
      <c r="OP24" s="134"/>
      <c r="OQ24" s="134"/>
      <c r="OR24" s="134"/>
      <c r="OS24" s="134"/>
      <c r="OT24" s="134"/>
      <c r="OU24" s="134"/>
      <c r="OV24" s="134"/>
      <c r="OW24" s="134"/>
      <c r="OX24" s="134"/>
      <c r="OY24" s="134"/>
      <c r="OZ24" s="134"/>
      <c r="PA24" s="134"/>
      <c r="PB24" s="134"/>
      <c r="PC24" s="134"/>
      <c r="PD24" s="134"/>
      <c r="PE24" s="134"/>
      <c r="PF24" s="134"/>
      <c r="PG24" s="134"/>
      <c r="PH24" s="134"/>
      <c r="PI24" s="134"/>
      <c r="PJ24" s="134"/>
      <c r="PK24" s="134"/>
      <c r="PL24" s="134"/>
      <c r="PM24" s="134"/>
      <c r="PN24" s="134"/>
      <c r="PO24" s="134"/>
      <c r="PP24" s="134"/>
      <c r="PQ24" s="134"/>
      <c r="PR24" s="134"/>
      <c r="PS24" s="134"/>
      <c r="PT24" s="134"/>
      <c r="PU24" s="134"/>
      <c r="PV24" s="134"/>
      <c r="PW24" s="134"/>
      <c r="PX24" s="134"/>
      <c r="PY24" s="134"/>
      <c r="PZ24" s="134"/>
      <c r="QA24" s="134"/>
      <c r="QB24" s="134"/>
      <c r="QC24" s="134"/>
      <c r="QD24" s="134"/>
      <c r="QE24" s="134"/>
      <c r="QF24" s="134"/>
      <c r="QG24" s="134"/>
      <c r="QH24" s="134"/>
      <c r="QI24" s="134"/>
      <c r="QJ24" s="134"/>
      <c r="QK24" s="134"/>
      <c r="QL24" s="134"/>
      <c r="QM24" s="134"/>
      <c r="QN24" s="134"/>
      <c r="QO24" s="134"/>
      <c r="QP24" s="134"/>
      <c r="QQ24" s="134"/>
      <c r="QR24" s="134"/>
      <c r="QS24" s="134"/>
      <c r="QT24" s="134"/>
      <c r="QU24" s="134"/>
      <c r="QV24" s="134"/>
      <c r="QW24" s="134"/>
      <c r="QX24" s="134"/>
      <c r="QY24" s="134"/>
      <c r="QZ24" s="134"/>
      <c r="RA24" s="134"/>
      <c r="RB24" s="134"/>
      <c r="RC24" s="134"/>
      <c r="RD24" s="134"/>
      <c r="RE24" s="134"/>
      <c r="RF24" s="134"/>
      <c r="RG24" s="134"/>
      <c r="RH24" s="134"/>
      <c r="RI24" s="134"/>
      <c r="RJ24" s="134"/>
      <c r="RK24" s="134"/>
      <c r="RL24" s="134"/>
      <c r="RM24" s="134"/>
      <c r="RN24" s="134"/>
      <c r="RO24" s="134"/>
      <c r="RP24" s="134"/>
      <c r="RQ24" s="134"/>
      <c r="RR24" s="134"/>
      <c r="RS24" s="134"/>
      <c r="RT24" s="134"/>
      <c r="RU24" s="134"/>
      <c r="RV24" s="134"/>
      <c r="RW24" s="134"/>
      <c r="RX24" s="134"/>
      <c r="RY24" s="134"/>
      <c r="RZ24" s="134"/>
      <c r="SA24" s="134"/>
      <c r="SB24" s="134"/>
      <c r="SC24" s="134"/>
      <c r="SD24" s="134"/>
      <c r="SE24" s="134"/>
      <c r="SF24" s="134"/>
      <c r="SG24" s="134"/>
      <c r="SH24" s="134"/>
      <c r="SI24" s="134"/>
      <c r="SJ24" s="134"/>
      <c r="SK24" s="134"/>
      <c r="SL24" s="134"/>
      <c r="SM24" s="134"/>
      <c r="SN24" s="134"/>
      <c r="SO24" s="134"/>
      <c r="SP24" s="134"/>
      <c r="SQ24" s="134"/>
      <c r="SR24" s="134"/>
      <c r="SS24" s="134"/>
      <c r="ST24" s="134"/>
      <c r="SU24" s="134"/>
      <c r="SV24" s="134"/>
      <c r="SW24" s="134"/>
      <c r="SX24" s="134"/>
      <c r="SY24" s="134"/>
      <c r="SZ24" s="134"/>
      <c r="TA24" s="134"/>
      <c r="TB24" s="134"/>
      <c r="TC24" s="134"/>
      <c r="TD24" s="134"/>
      <c r="TE24" s="134"/>
      <c r="TF24" s="134"/>
      <c r="TG24" s="134"/>
      <c r="TH24" s="134"/>
      <c r="TI24" s="134"/>
      <c r="TJ24" s="134"/>
      <c r="TK24" s="134"/>
      <c r="TL24" s="134"/>
      <c r="TM24" s="134"/>
      <c r="TN24" s="134"/>
      <c r="TO24" s="134"/>
      <c r="TP24" s="134"/>
      <c r="TQ24" s="134"/>
      <c r="TR24" s="134"/>
      <c r="TS24" s="134"/>
      <c r="TT24" s="134"/>
      <c r="TU24" s="134"/>
      <c r="TV24" s="134"/>
      <c r="TW24" s="134"/>
      <c r="TX24" s="134"/>
      <c r="TY24" s="134"/>
      <c r="TZ24" s="134"/>
      <c r="UA24" s="134"/>
      <c r="UB24" s="134"/>
      <c r="UC24" s="134"/>
      <c r="UD24" s="134"/>
      <c r="UE24" s="134"/>
      <c r="UF24" s="134"/>
      <c r="UG24" s="134"/>
      <c r="UH24" s="134"/>
      <c r="UI24" s="134"/>
      <c r="UJ24" s="134"/>
      <c r="UK24" s="134"/>
      <c r="UL24" s="134"/>
      <c r="UM24" s="134"/>
      <c r="UN24" s="134"/>
      <c r="UO24" s="134"/>
      <c r="UP24" s="134"/>
      <c r="UQ24" s="134"/>
      <c r="UR24" s="134"/>
      <c r="US24" s="134"/>
      <c r="UT24" s="134"/>
      <c r="UU24" s="134"/>
      <c r="UV24" s="134"/>
      <c r="UW24" s="134"/>
      <c r="UX24" s="134"/>
      <c r="UY24" s="134"/>
      <c r="UZ24" s="134"/>
      <c r="VA24" s="134"/>
      <c r="VB24" s="134"/>
      <c r="VC24" s="134"/>
      <c r="VD24" s="134"/>
      <c r="VE24" s="134"/>
      <c r="VF24" s="134"/>
      <c r="VG24" s="134"/>
      <c r="VH24" s="134"/>
      <c r="VI24" s="134"/>
      <c r="VJ24" s="134"/>
      <c r="VK24" s="134"/>
      <c r="VL24" s="134"/>
      <c r="VM24" s="134"/>
      <c r="VN24" s="134"/>
      <c r="VO24" s="134"/>
      <c r="VP24" s="134"/>
      <c r="VQ24" s="134"/>
      <c r="VR24" s="134"/>
      <c r="VS24" s="134"/>
      <c r="VT24" s="134"/>
      <c r="VU24" s="134"/>
      <c r="VV24" s="134"/>
      <c r="VW24" s="134"/>
      <c r="VX24" s="134"/>
      <c r="VY24" s="134"/>
      <c r="VZ24" s="134"/>
      <c r="WA24" s="134"/>
      <c r="WB24" s="134"/>
      <c r="WC24" s="134"/>
      <c r="WD24" s="134"/>
      <c r="WE24" s="134"/>
      <c r="WF24" s="134"/>
      <c r="WG24" s="134"/>
      <c r="WH24" s="134"/>
      <c r="WI24" s="134"/>
      <c r="WJ24" s="134"/>
      <c r="WK24" s="134"/>
      <c r="WL24" s="134"/>
      <c r="WM24" s="134"/>
      <c r="WN24" s="134"/>
      <c r="WO24" s="134"/>
      <c r="WP24" s="134"/>
      <c r="WQ24" s="134"/>
      <c r="WR24" s="134"/>
      <c r="WS24" s="134"/>
      <c r="WT24" s="134"/>
      <c r="WU24" s="134"/>
      <c r="WV24" s="134"/>
      <c r="WW24" s="134"/>
      <c r="WX24" s="134"/>
      <c r="WY24" s="134"/>
      <c r="WZ24" s="134"/>
      <c r="XA24" s="134"/>
      <c r="XB24" s="134"/>
      <c r="XC24" s="134"/>
      <c r="XD24" s="134"/>
      <c r="XE24" s="134"/>
      <c r="XF24" s="134"/>
      <c r="XG24" s="134"/>
      <c r="XH24" s="134"/>
      <c r="XI24" s="134"/>
      <c r="XJ24" s="134"/>
      <c r="XK24" s="134"/>
      <c r="XL24" s="134"/>
      <c r="XM24" s="134"/>
      <c r="XN24" s="134"/>
      <c r="XO24" s="134"/>
      <c r="XP24" s="134"/>
      <c r="XQ24" s="134"/>
      <c r="XR24" s="134"/>
      <c r="XS24" s="134"/>
      <c r="XT24" s="134"/>
      <c r="XU24" s="134"/>
      <c r="XV24" s="134"/>
      <c r="XW24" s="134"/>
      <c r="XX24" s="134"/>
      <c r="XY24" s="134"/>
      <c r="XZ24" s="134"/>
      <c r="YA24" s="134"/>
      <c r="YB24" s="134"/>
      <c r="YC24" s="134"/>
      <c r="YD24" s="134"/>
      <c r="YE24" s="134"/>
      <c r="YF24" s="134"/>
      <c r="YG24" s="134"/>
      <c r="YH24" s="134"/>
      <c r="YI24" s="134"/>
      <c r="YJ24" s="134"/>
      <c r="YK24" s="134"/>
      <c r="YL24" s="134"/>
      <c r="YM24" s="134"/>
      <c r="YN24" s="134"/>
      <c r="YO24" s="134"/>
      <c r="YP24" s="134"/>
      <c r="YQ24" s="134"/>
      <c r="YR24" s="134"/>
      <c r="YS24" s="134"/>
      <c r="YT24" s="134"/>
      <c r="YU24" s="134"/>
      <c r="YV24" s="134"/>
      <c r="YW24" s="134"/>
      <c r="YX24" s="134"/>
      <c r="YY24" s="134"/>
      <c r="YZ24" s="134"/>
      <c r="ZA24" s="134"/>
      <c r="ZB24" s="134"/>
      <c r="ZC24" s="134"/>
      <c r="ZD24" s="134"/>
      <c r="ZE24" s="134"/>
      <c r="ZF24" s="134"/>
      <c r="ZG24" s="134"/>
      <c r="ZH24" s="134"/>
      <c r="ZI24" s="134"/>
      <c r="ZJ24" s="134"/>
      <c r="ZK24" s="134"/>
      <c r="ZL24" s="134"/>
      <c r="ZM24" s="134"/>
      <c r="ZN24" s="134"/>
      <c r="ZO24" s="134"/>
      <c r="ZP24" s="134"/>
      <c r="ZQ24" s="134"/>
      <c r="ZR24" s="134"/>
      <c r="ZS24" s="134"/>
      <c r="ZT24" s="134"/>
      <c r="ZU24" s="134"/>
      <c r="ZV24" s="134"/>
      <c r="ZW24" s="134"/>
      <c r="ZX24" s="134"/>
      <c r="ZY24" s="134"/>
      <c r="ZZ24" s="134"/>
    </row>
    <row r="25" spans="1:702" hidden="1" outlineLevel="1">
      <c r="A25" s="16">
        <v>40969</v>
      </c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34"/>
      <c r="AS25" s="134"/>
      <c r="AT25" s="134"/>
      <c r="AU25" s="134"/>
      <c r="AV25" s="134"/>
      <c r="AW25" s="134"/>
      <c r="AX25" s="134"/>
      <c r="AY25" s="134"/>
      <c r="AZ25" s="134"/>
      <c r="BA25" s="134"/>
      <c r="BB25" s="134"/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/>
      <c r="BP25" s="134"/>
      <c r="BQ25" s="134"/>
      <c r="BR25" s="134"/>
      <c r="BS25" s="134"/>
      <c r="BT25" s="134"/>
      <c r="BU25" s="134"/>
      <c r="BV25" s="134"/>
      <c r="BW25" s="134"/>
      <c r="BX25" s="134"/>
      <c r="BY25" s="134"/>
      <c r="BZ25" s="134"/>
      <c r="CA25" s="134"/>
      <c r="CB25" s="134"/>
      <c r="CC25" s="134"/>
      <c r="CD25" s="134"/>
      <c r="CE25" s="134"/>
      <c r="CF25" s="134"/>
      <c r="CG25" s="134"/>
      <c r="CH25" s="134"/>
      <c r="CI25" s="134"/>
      <c r="CJ25" s="134"/>
      <c r="CK25" s="134"/>
      <c r="CL25" s="134"/>
      <c r="CM25" s="134"/>
      <c r="CN25" s="134"/>
      <c r="CO25" s="134"/>
      <c r="CP25" s="134"/>
      <c r="CQ25" s="134"/>
      <c r="CR25" s="134"/>
      <c r="CS25" s="134"/>
      <c r="CT25" s="134"/>
      <c r="CU25" s="134"/>
      <c r="CV25" s="134"/>
      <c r="CW25" s="134"/>
      <c r="CX25" s="134"/>
      <c r="CY25" s="134"/>
      <c r="CZ25" s="134"/>
      <c r="DA25" s="134"/>
      <c r="DB25" s="134"/>
      <c r="DC25" s="134"/>
      <c r="DD25" s="134"/>
      <c r="DE25" s="134"/>
      <c r="DF25" s="134"/>
      <c r="DG25" s="134"/>
      <c r="DH25" s="134"/>
      <c r="DI25" s="134"/>
      <c r="DJ25" s="134"/>
      <c r="DK25" s="134"/>
      <c r="DL25" s="134"/>
      <c r="DM25" s="134"/>
      <c r="DN25" s="134"/>
      <c r="DO25" s="134"/>
      <c r="DP25" s="134"/>
      <c r="DQ25" s="134"/>
      <c r="DR25" s="134"/>
      <c r="DS25" s="134"/>
      <c r="DT25" s="134"/>
      <c r="DU25" s="134"/>
      <c r="DV25" s="134"/>
      <c r="DW25" s="134"/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/>
      <c r="EI25" s="134"/>
      <c r="EJ25" s="134"/>
      <c r="EK25" s="134"/>
      <c r="EL25" s="134"/>
      <c r="EM25" s="134"/>
      <c r="EN25" s="134"/>
      <c r="EO25" s="134"/>
      <c r="EP25" s="134"/>
      <c r="EQ25" s="134"/>
      <c r="ER25" s="134"/>
      <c r="ES25" s="134"/>
      <c r="ET25" s="134"/>
      <c r="EU25" s="134"/>
      <c r="EV25" s="134"/>
      <c r="EW25" s="134"/>
      <c r="EX25" s="134"/>
      <c r="EY25" s="134"/>
      <c r="EZ25" s="134"/>
      <c r="FA25" s="134"/>
      <c r="FB25" s="134"/>
      <c r="FC25" s="134"/>
      <c r="FD25" s="134"/>
      <c r="FE25" s="134"/>
      <c r="FF25" s="134"/>
      <c r="FG25" s="134"/>
      <c r="FH25" s="134"/>
      <c r="FI25" s="134"/>
      <c r="FJ25" s="134"/>
      <c r="FK25" s="134"/>
      <c r="FL25" s="134"/>
      <c r="FM25" s="134"/>
      <c r="FN25" s="134"/>
      <c r="FO25" s="134"/>
      <c r="FP25" s="134"/>
      <c r="FQ25" s="134"/>
      <c r="FR25" s="134"/>
      <c r="FS25" s="134"/>
      <c r="FT25" s="134"/>
      <c r="FU25" s="134"/>
      <c r="FV25" s="134"/>
      <c r="FW25" s="134"/>
      <c r="FX25" s="134"/>
      <c r="FY25" s="134"/>
      <c r="FZ25" s="134"/>
      <c r="GA25" s="134"/>
      <c r="GB25" s="134"/>
      <c r="GC25" s="134"/>
      <c r="GD25" s="134"/>
      <c r="GE25" s="134"/>
      <c r="GF25" s="134"/>
      <c r="GG25" s="134"/>
      <c r="GH25" s="134"/>
      <c r="GI25" s="134"/>
      <c r="GJ25" s="134"/>
      <c r="GK25" s="134"/>
      <c r="GL25" s="134"/>
      <c r="GM25" s="134"/>
      <c r="GN25" s="134"/>
      <c r="GO25" s="134"/>
      <c r="GP25" s="134"/>
      <c r="GQ25" s="134"/>
      <c r="GR25" s="134"/>
      <c r="GS25" s="134"/>
      <c r="GT25" s="134"/>
      <c r="GU25" s="134"/>
      <c r="GV25" s="134"/>
      <c r="GW25" s="134"/>
      <c r="GX25" s="134"/>
      <c r="GY25" s="134"/>
      <c r="GZ25" s="134"/>
      <c r="HA25" s="134"/>
      <c r="HB25" s="134"/>
      <c r="HC25" s="134"/>
      <c r="HD25" s="134"/>
      <c r="HE25" s="134"/>
      <c r="HF25" s="134"/>
      <c r="HG25" s="134"/>
      <c r="HH25" s="134"/>
      <c r="HI25" s="134"/>
      <c r="HJ25" s="134"/>
      <c r="HK25" s="134"/>
      <c r="HL25" s="134"/>
      <c r="HM25" s="134"/>
      <c r="HN25" s="134"/>
      <c r="HO25" s="134"/>
      <c r="HP25" s="134"/>
      <c r="HQ25" s="134"/>
      <c r="HR25" s="134"/>
      <c r="HS25" s="134"/>
      <c r="HT25" s="134"/>
      <c r="HU25" s="134"/>
      <c r="HV25" s="134"/>
      <c r="HW25" s="134"/>
      <c r="HX25" s="134"/>
      <c r="HY25" s="134"/>
      <c r="HZ25" s="134"/>
      <c r="IA25" s="134"/>
      <c r="IB25" s="134"/>
      <c r="IC25" s="134"/>
      <c r="ID25" s="134"/>
      <c r="IE25" s="134"/>
      <c r="IF25" s="134"/>
      <c r="IG25" s="134"/>
      <c r="IH25" s="134"/>
      <c r="II25" s="134"/>
      <c r="IJ25" s="134"/>
      <c r="IK25" s="134"/>
      <c r="IL25" s="134"/>
      <c r="IM25" s="134"/>
      <c r="IN25" s="134"/>
      <c r="IO25" s="134"/>
      <c r="IP25" s="134"/>
      <c r="IQ25" s="134"/>
      <c r="IR25" s="134"/>
      <c r="IS25" s="134"/>
      <c r="IT25" s="134"/>
      <c r="IU25" s="134"/>
      <c r="IV25" s="134"/>
      <c r="IW25" s="134"/>
      <c r="IX25" s="134"/>
      <c r="IY25" s="134"/>
      <c r="IZ25" s="134"/>
      <c r="JA25" s="134"/>
      <c r="JB25" s="134"/>
      <c r="JC25" s="134"/>
      <c r="JD25" s="134"/>
      <c r="JE25" s="134"/>
      <c r="JF25" s="134"/>
      <c r="JG25" s="134"/>
      <c r="JH25" s="134"/>
      <c r="JI25" s="134"/>
      <c r="JJ25" s="134"/>
      <c r="JK25" s="134"/>
      <c r="JL25" s="134"/>
      <c r="JM25" s="134"/>
      <c r="JN25" s="134"/>
      <c r="JO25" s="134"/>
      <c r="JP25" s="134"/>
      <c r="JQ25" s="134"/>
      <c r="JR25" s="134"/>
      <c r="JS25" s="134"/>
      <c r="JT25" s="134"/>
      <c r="JU25" s="134"/>
      <c r="JV25" s="134"/>
      <c r="JW25" s="134"/>
      <c r="JX25" s="134"/>
      <c r="JY25" s="134"/>
      <c r="JZ25" s="134"/>
      <c r="KA25" s="134"/>
      <c r="KB25" s="134"/>
      <c r="KC25" s="134"/>
      <c r="KD25" s="134"/>
      <c r="KE25" s="134"/>
      <c r="KF25" s="134"/>
      <c r="KG25" s="134"/>
      <c r="KH25" s="134"/>
      <c r="KI25" s="134"/>
      <c r="KJ25" s="134"/>
      <c r="KK25" s="134"/>
      <c r="KL25" s="134"/>
      <c r="KM25" s="134"/>
      <c r="KN25" s="134"/>
      <c r="KO25" s="134"/>
      <c r="KP25" s="134"/>
      <c r="KQ25" s="134"/>
      <c r="KR25" s="134"/>
      <c r="KS25" s="134"/>
      <c r="KT25" s="134"/>
      <c r="KU25" s="134"/>
      <c r="KV25" s="134"/>
      <c r="KW25" s="134"/>
      <c r="KX25" s="134"/>
      <c r="KY25" s="134"/>
      <c r="KZ25" s="134"/>
      <c r="LA25" s="134"/>
      <c r="LB25" s="134"/>
      <c r="LC25" s="134"/>
      <c r="LD25" s="134"/>
      <c r="LE25" s="134"/>
      <c r="LF25" s="134"/>
      <c r="LG25" s="134"/>
      <c r="LH25" s="134"/>
      <c r="LI25" s="134"/>
      <c r="LJ25" s="134"/>
      <c r="LK25" s="134"/>
      <c r="LL25" s="134"/>
      <c r="LM25" s="134"/>
      <c r="LN25" s="134"/>
      <c r="LO25" s="134"/>
      <c r="LP25" s="134"/>
      <c r="LQ25" s="134"/>
      <c r="LR25" s="134"/>
      <c r="LS25" s="134"/>
      <c r="LT25" s="134"/>
      <c r="LU25" s="134"/>
      <c r="LV25" s="134"/>
      <c r="LW25" s="134"/>
      <c r="LX25" s="134"/>
      <c r="LY25" s="134"/>
      <c r="LZ25" s="134"/>
      <c r="MA25" s="134"/>
      <c r="MB25" s="134"/>
      <c r="MC25" s="134"/>
      <c r="MD25" s="134"/>
      <c r="ME25" s="134"/>
      <c r="MF25" s="134"/>
      <c r="MG25" s="134"/>
      <c r="MH25" s="134"/>
      <c r="MI25" s="134"/>
      <c r="MJ25" s="134"/>
      <c r="MK25" s="134"/>
      <c r="ML25" s="134"/>
      <c r="MM25" s="134"/>
      <c r="MN25" s="134"/>
      <c r="MO25" s="134"/>
      <c r="MP25" s="134"/>
      <c r="MQ25" s="134"/>
      <c r="MR25" s="134"/>
      <c r="MS25" s="134"/>
      <c r="MT25" s="134"/>
      <c r="MU25" s="134"/>
      <c r="MV25" s="134"/>
      <c r="MW25" s="134"/>
      <c r="MX25" s="134"/>
      <c r="MY25" s="134"/>
      <c r="MZ25" s="134"/>
      <c r="NA25" s="134"/>
      <c r="NB25" s="134"/>
      <c r="NC25" s="134"/>
      <c r="ND25" s="134"/>
      <c r="NE25" s="134"/>
      <c r="NF25" s="134"/>
      <c r="NG25" s="134"/>
      <c r="NH25" s="134"/>
      <c r="NI25" s="134"/>
      <c r="NJ25" s="134"/>
      <c r="NK25" s="134"/>
      <c r="NL25" s="134"/>
      <c r="NM25" s="134"/>
      <c r="NN25" s="134"/>
      <c r="NO25" s="134"/>
      <c r="NP25" s="134"/>
      <c r="NQ25" s="134"/>
      <c r="NR25" s="134"/>
      <c r="NS25" s="134"/>
      <c r="NT25" s="134"/>
      <c r="NU25" s="134"/>
      <c r="NV25" s="134"/>
      <c r="NW25" s="134"/>
      <c r="NX25" s="134"/>
      <c r="NY25" s="134"/>
      <c r="NZ25" s="134"/>
      <c r="OA25" s="134"/>
      <c r="OB25" s="134"/>
      <c r="OC25" s="134"/>
      <c r="OD25" s="134"/>
      <c r="OE25" s="134"/>
      <c r="OF25" s="134"/>
      <c r="OG25" s="134"/>
      <c r="OH25" s="134"/>
      <c r="OI25" s="134"/>
      <c r="OJ25" s="134"/>
      <c r="OK25" s="134"/>
      <c r="OL25" s="134"/>
      <c r="OM25" s="134"/>
      <c r="ON25" s="134"/>
      <c r="OO25" s="134"/>
      <c r="OP25" s="134"/>
      <c r="OQ25" s="134"/>
      <c r="OR25" s="134"/>
      <c r="OS25" s="134"/>
      <c r="OT25" s="134"/>
      <c r="OU25" s="134"/>
      <c r="OV25" s="134"/>
      <c r="OW25" s="134"/>
      <c r="OX25" s="134"/>
      <c r="OY25" s="134"/>
      <c r="OZ25" s="134"/>
      <c r="PA25" s="134"/>
      <c r="PB25" s="134"/>
      <c r="PC25" s="134"/>
      <c r="PD25" s="134"/>
      <c r="PE25" s="134"/>
      <c r="PF25" s="134"/>
      <c r="PG25" s="134"/>
      <c r="PH25" s="134"/>
      <c r="PI25" s="134"/>
      <c r="PJ25" s="134"/>
      <c r="PK25" s="134"/>
      <c r="PL25" s="134"/>
      <c r="PM25" s="134"/>
      <c r="PN25" s="134"/>
      <c r="PO25" s="134"/>
      <c r="PP25" s="134"/>
      <c r="PQ25" s="134"/>
      <c r="PR25" s="134"/>
      <c r="PS25" s="134"/>
      <c r="PT25" s="134"/>
      <c r="PU25" s="134"/>
      <c r="PV25" s="134"/>
      <c r="PW25" s="134"/>
      <c r="PX25" s="134"/>
      <c r="PY25" s="134"/>
      <c r="PZ25" s="134"/>
      <c r="QA25" s="134"/>
      <c r="QB25" s="134"/>
      <c r="QC25" s="134"/>
      <c r="QD25" s="134"/>
      <c r="QE25" s="134"/>
      <c r="QF25" s="134"/>
      <c r="QG25" s="134"/>
      <c r="QH25" s="134"/>
      <c r="QI25" s="134"/>
      <c r="QJ25" s="134"/>
      <c r="QK25" s="134"/>
      <c r="QL25" s="134"/>
      <c r="QM25" s="134"/>
      <c r="QN25" s="134"/>
      <c r="QO25" s="134"/>
      <c r="QP25" s="134"/>
      <c r="QQ25" s="134"/>
      <c r="QR25" s="134"/>
      <c r="QS25" s="134"/>
      <c r="QT25" s="134"/>
      <c r="QU25" s="134"/>
      <c r="QV25" s="134"/>
      <c r="QW25" s="134"/>
      <c r="QX25" s="134"/>
      <c r="QY25" s="134"/>
      <c r="QZ25" s="134"/>
      <c r="RA25" s="134"/>
      <c r="RB25" s="134"/>
      <c r="RC25" s="134"/>
      <c r="RD25" s="134"/>
      <c r="RE25" s="134"/>
      <c r="RF25" s="134"/>
      <c r="RG25" s="134"/>
      <c r="RH25" s="134"/>
      <c r="RI25" s="134"/>
      <c r="RJ25" s="134"/>
      <c r="RK25" s="134"/>
      <c r="RL25" s="134"/>
      <c r="RM25" s="134"/>
      <c r="RN25" s="134"/>
      <c r="RO25" s="134"/>
      <c r="RP25" s="134"/>
      <c r="RQ25" s="134"/>
      <c r="RR25" s="134"/>
      <c r="RS25" s="134"/>
      <c r="RT25" s="134"/>
      <c r="RU25" s="134"/>
      <c r="RV25" s="134"/>
      <c r="RW25" s="134"/>
      <c r="RX25" s="134"/>
      <c r="RY25" s="134"/>
      <c r="RZ25" s="134"/>
      <c r="SA25" s="134"/>
      <c r="SB25" s="134"/>
      <c r="SC25" s="134"/>
      <c r="SD25" s="134"/>
      <c r="SE25" s="134"/>
      <c r="SF25" s="134"/>
      <c r="SG25" s="134"/>
      <c r="SH25" s="134"/>
      <c r="SI25" s="134"/>
      <c r="SJ25" s="134"/>
      <c r="SK25" s="134"/>
      <c r="SL25" s="134"/>
      <c r="SM25" s="134"/>
      <c r="SN25" s="134"/>
      <c r="SO25" s="134"/>
      <c r="SP25" s="134"/>
      <c r="SQ25" s="134"/>
      <c r="SR25" s="134"/>
      <c r="SS25" s="134"/>
      <c r="ST25" s="134"/>
      <c r="SU25" s="134"/>
      <c r="SV25" s="134"/>
      <c r="SW25" s="134"/>
      <c r="SX25" s="134"/>
      <c r="SY25" s="134"/>
      <c r="SZ25" s="134"/>
      <c r="TA25" s="134"/>
      <c r="TB25" s="134"/>
      <c r="TC25" s="134"/>
      <c r="TD25" s="134"/>
      <c r="TE25" s="134"/>
      <c r="TF25" s="134"/>
      <c r="TG25" s="134"/>
      <c r="TH25" s="134"/>
      <c r="TI25" s="134"/>
      <c r="TJ25" s="134"/>
      <c r="TK25" s="134"/>
      <c r="TL25" s="134"/>
      <c r="TM25" s="134"/>
      <c r="TN25" s="134"/>
      <c r="TO25" s="134"/>
      <c r="TP25" s="134"/>
      <c r="TQ25" s="134"/>
      <c r="TR25" s="134"/>
      <c r="TS25" s="134"/>
      <c r="TT25" s="134"/>
      <c r="TU25" s="134"/>
      <c r="TV25" s="134"/>
      <c r="TW25" s="134"/>
      <c r="TX25" s="134"/>
      <c r="TY25" s="134"/>
      <c r="TZ25" s="134"/>
      <c r="UA25" s="134"/>
      <c r="UB25" s="134"/>
      <c r="UC25" s="134"/>
      <c r="UD25" s="134"/>
      <c r="UE25" s="134"/>
      <c r="UF25" s="134"/>
      <c r="UG25" s="134"/>
      <c r="UH25" s="134"/>
      <c r="UI25" s="134"/>
      <c r="UJ25" s="134"/>
      <c r="UK25" s="134"/>
      <c r="UL25" s="134"/>
      <c r="UM25" s="134"/>
      <c r="UN25" s="134"/>
      <c r="UO25" s="134"/>
      <c r="UP25" s="134"/>
      <c r="UQ25" s="134"/>
      <c r="UR25" s="134"/>
      <c r="US25" s="134"/>
      <c r="UT25" s="134"/>
      <c r="UU25" s="134"/>
      <c r="UV25" s="134"/>
      <c r="UW25" s="134"/>
      <c r="UX25" s="134"/>
      <c r="UY25" s="134"/>
      <c r="UZ25" s="134"/>
      <c r="VA25" s="134"/>
      <c r="VB25" s="134"/>
      <c r="VC25" s="134"/>
      <c r="VD25" s="134"/>
      <c r="VE25" s="134"/>
      <c r="VF25" s="134"/>
      <c r="VG25" s="134"/>
      <c r="VH25" s="134"/>
      <c r="VI25" s="134"/>
      <c r="VJ25" s="134"/>
      <c r="VK25" s="134"/>
      <c r="VL25" s="134"/>
      <c r="VM25" s="134"/>
      <c r="VN25" s="134"/>
      <c r="VO25" s="134"/>
      <c r="VP25" s="134"/>
      <c r="VQ25" s="134"/>
      <c r="VR25" s="134"/>
      <c r="VS25" s="134"/>
      <c r="VT25" s="134"/>
      <c r="VU25" s="134"/>
      <c r="VV25" s="134"/>
      <c r="VW25" s="134"/>
      <c r="VX25" s="134"/>
      <c r="VY25" s="134"/>
      <c r="VZ25" s="134"/>
      <c r="WA25" s="134"/>
      <c r="WB25" s="134"/>
      <c r="WC25" s="134"/>
      <c r="WD25" s="134"/>
      <c r="WE25" s="134"/>
      <c r="WF25" s="134"/>
      <c r="WG25" s="134"/>
      <c r="WH25" s="134"/>
      <c r="WI25" s="134"/>
      <c r="WJ25" s="134"/>
      <c r="WK25" s="134"/>
      <c r="WL25" s="134"/>
      <c r="WM25" s="134"/>
      <c r="WN25" s="134"/>
      <c r="WO25" s="134"/>
      <c r="WP25" s="134"/>
      <c r="WQ25" s="134"/>
      <c r="WR25" s="134"/>
      <c r="WS25" s="134"/>
      <c r="WT25" s="134"/>
      <c r="WU25" s="134"/>
      <c r="WV25" s="134"/>
      <c r="WW25" s="134"/>
      <c r="WX25" s="134"/>
      <c r="WY25" s="134"/>
      <c r="WZ25" s="134"/>
      <c r="XA25" s="134"/>
      <c r="XB25" s="134"/>
      <c r="XC25" s="134"/>
      <c r="XD25" s="134"/>
      <c r="XE25" s="134"/>
      <c r="XF25" s="134"/>
      <c r="XG25" s="134"/>
      <c r="XH25" s="134"/>
      <c r="XI25" s="134"/>
      <c r="XJ25" s="134"/>
      <c r="XK25" s="134"/>
      <c r="XL25" s="134"/>
      <c r="XM25" s="134"/>
      <c r="XN25" s="134"/>
      <c r="XO25" s="134"/>
      <c r="XP25" s="134"/>
      <c r="XQ25" s="134"/>
      <c r="XR25" s="134"/>
      <c r="XS25" s="134"/>
      <c r="XT25" s="134"/>
      <c r="XU25" s="134"/>
      <c r="XV25" s="134"/>
      <c r="XW25" s="134"/>
      <c r="XX25" s="134"/>
      <c r="XY25" s="134"/>
      <c r="XZ25" s="134"/>
      <c r="YA25" s="134"/>
      <c r="YB25" s="134"/>
      <c r="YC25" s="134"/>
      <c r="YD25" s="134"/>
      <c r="YE25" s="134"/>
      <c r="YF25" s="134"/>
      <c r="YG25" s="134"/>
      <c r="YH25" s="134"/>
      <c r="YI25" s="134"/>
      <c r="YJ25" s="134"/>
      <c r="YK25" s="134"/>
      <c r="YL25" s="134"/>
      <c r="YM25" s="134"/>
      <c r="YN25" s="134"/>
      <c r="YO25" s="134"/>
      <c r="YP25" s="134"/>
      <c r="YQ25" s="134"/>
      <c r="YR25" s="134"/>
      <c r="YS25" s="134"/>
      <c r="YT25" s="134"/>
      <c r="YU25" s="134"/>
      <c r="YV25" s="134"/>
      <c r="YW25" s="134"/>
      <c r="YX25" s="134"/>
      <c r="YY25" s="134"/>
      <c r="YZ25" s="134"/>
      <c r="ZA25" s="134"/>
      <c r="ZB25" s="134"/>
      <c r="ZC25" s="134"/>
      <c r="ZD25" s="134"/>
      <c r="ZE25" s="134"/>
      <c r="ZF25" s="134"/>
      <c r="ZG25" s="134"/>
      <c r="ZH25" s="134"/>
      <c r="ZI25" s="134"/>
      <c r="ZJ25" s="134"/>
      <c r="ZK25" s="134"/>
      <c r="ZL25" s="134"/>
      <c r="ZM25" s="134"/>
      <c r="ZN25" s="134"/>
      <c r="ZO25" s="134"/>
      <c r="ZP25" s="134"/>
      <c r="ZQ25" s="134"/>
      <c r="ZR25" s="134"/>
      <c r="ZS25" s="134"/>
      <c r="ZT25" s="134"/>
      <c r="ZU25" s="134"/>
      <c r="ZV25" s="134"/>
      <c r="ZW25" s="134"/>
      <c r="ZX25" s="134"/>
      <c r="ZY25" s="134"/>
      <c r="ZZ25" s="134"/>
    </row>
    <row r="26" spans="1:702" hidden="1" outlineLevel="1">
      <c r="A26" s="16">
        <v>41000</v>
      </c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/>
      <c r="AP26" s="134"/>
      <c r="AQ26" s="134"/>
      <c r="AR26" s="134"/>
      <c r="AS26" s="134"/>
      <c r="AT26" s="134"/>
      <c r="AU26" s="134"/>
      <c r="AV26" s="134"/>
      <c r="AW26" s="134"/>
      <c r="AX26" s="134"/>
      <c r="AY26" s="134"/>
      <c r="AZ26" s="134"/>
      <c r="BA26" s="134"/>
      <c r="BB26" s="134"/>
      <c r="BC26" s="134"/>
      <c r="BD26" s="134"/>
      <c r="BE26" s="134"/>
      <c r="BF26" s="134"/>
      <c r="BG26" s="134"/>
      <c r="BH26" s="134"/>
      <c r="BI26" s="134"/>
      <c r="BJ26" s="134"/>
      <c r="BK26" s="134"/>
      <c r="BL26" s="134"/>
      <c r="BM26" s="134"/>
      <c r="BN26" s="134"/>
      <c r="BO26" s="134"/>
      <c r="BP26" s="134"/>
      <c r="BQ26" s="134"/>
      <c r="BR26" s="134"/>
      <c r="BS26" s="134"/>
      <c r="BT26" s="134"/>
      <c r="BU26" s="134"/>
      <c r="BV26" s="134"/>
      <c r="BW26" s="134"/>
      <c r="BX26" s="134"/>
      <c r="BY26" s="134"/>
      <c r="BZ26" s="134"/>
      <c r="CA26" s="134"/>
      <c r="CB26" s="134"/>
      <c r="CC26" s="134"/>
      <c r="CD26" s="134"/>
      <c r="CE26" s="134"/>
      <c r="CF26" s="134"/>
      <c r="CG26" s="134"/>
      <c r="CH26" s="134"/>
      <c r="CI26" s="134"/>
      <c r="CJ26" s="134"/>
      <c r="CK26" s="134"/>
      <c r="CL26" s="134"/>
      <c r="CM26" s="134"/>
      <c r="CN26" s="134"/>
      <c r="CO26" s="134"/>
      <c r="CP26" s="134"/>
      <c r="CQ26" s="134"/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/>
      <c r="DG26" s="134"/>
      <c r="DH26" s="134"/>
      <c r="DI26" s="134"/>
      <c r="DJ26" s="134"/>
      <c r="DK26" s="134"/>
      <c r="DL26" s="134"/>
      <c r="DM26" s="134"/>
      <c r="DN26" s="134"/>
      <c r="DO26" s="134"/>
      <c r="DP26" s="134"/>
      <c r="DQ26" s="134"/>
      <c r="DR26" s="134"/>
      <c r="DS26" s="134"/>
      <c r="DT26" s="134"/>
      <c r="DU26" s="134"/>
      <c r="DV26" s="134"/>
      <c r="DW26" s="134"/>
      <c r="DX26" s="134"/>
      <c r="DY26" s="134"/>
      <c r="DZ26" s="134"/>
      <c r="EA26" s="134"/>
      <c r="EB26" s="134"/>
      <c r="EC26" s="134"/>
      <c r="ED26" s="134"/>
      <c r="EE26" s="134"/>
      <c r="EF26" s="134"/>
      <c r="EG26" s="134"/>
      <c r="EH26" s="134"/>
      <c r="EI26" s="134"/>
      <c r="EJ26" s="134"/>
      <c r="EK26" s="134"/>
      <c r="EL26" s="134"/>
      <c r="EM26" s="134"/>
      <c r="EN26" s="134"/>
      <c r="EO26" s="134"/>
      <c r="EP26" s="134"/>
      <c r="EQ26" s="134"/>
      <c r="ER26" s="134"/>
      <c r="ES26" s="134"/>
      <c r="ET26" s="134"/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  <c r="FJ26" s="134"/>
      <c r="FK26" s="134"/>
      <c r="FL26" s="134"/>
      <c r="FM26" s="134"/>
      <c r="FN26" s="134"/>
      <c r="FO26" s="134"/>
      <c r="FP26" s="134"/>
      <c r="FQ26" s="134"/>
      <c r="FR26" s="134"/>
      <c r="FS26" s="134"/>
      <c r="FT26" s="134"/>
      <c r="FU26" s="134"/>
      <c r="FV26" s="134"/>
      <c r="FW26" s="134"/>
      <c r="FX26" s="134"/>
      <c r="FY26" s="134"/>
      <c r="FZ26" s="134"/>
      <c r="GA26" s="134"/>
      <c r="GB26" s="134"/>
      <c r="GC26" s="134"/>
      <c r="GD26" s="134"/>
      <c r="GE26" s="134"/>
      <c r="GF26" s="134"/>
      <c r="GG26" s="134"/>
      <c r="GH26" s="134"/>
      <c r="GI26" s="134"/>
      <c r="GJ26" s="134"/>
      <c r="GK26" s="134"/>
      <c r="GL26" s="134"/>
      <c r="GM26" s="134"/>
      <c r="GN26" s="134"/>
      <c r="GO26" s="134"/>
      <c r="GP26" s="134"/>
      <c r="GQ26" s="134"/>
      <c r="GR26" s="134"/>
      <c r="GS26" s="134"/>
      <c r="GT26" s="134"/>
      <c r="GU26" s="134"/>
      <c r="GV26" s="134"/>
      <c r="GW26" s="134"/>
      <c r="GX26" s="134"/>
      <c r="GY26" s="134"/>
      <c r="GZ26" s="134"/>
      <c r="HA26" s="134"/>
      <c r="HB26" s="134"/>
      <c r="HC26" s="134"/>
      <c r="HD26" s="134"/>
      <c r="HE26" s="134"/>
      <c r="HF26" s="134"/>
      <c r="HG26" s="134"/>
      <c r="HH26" s="134"/>
      <c r="HI26" s="134"/>
      <c r="HJ26" s="134"/>
      <c r="HK26" s="134"/>
      <c r="HL26" s="134"/>
      <c r="HM26" s="134"/>
      <c r="HN26" s="134"/>
      <c r="HO26" s="134"/>
      <c r="HP26" s="134"/>
      <c r="HQ26" s="134"/>
      <c r="HR26" s="134"/>
      <c r="HS26" s="134"/>
      <c r="HT26" s="134"/>
      <c r="HU26" s="134"/>
      <c r="HV26" s="134"/>
      <c r="HW26" s="134"/>
      <c r="HX26" s="134"/>
      <c r="HY26" s="134"/>
      <c r="HZ26" s="134"/>
      <c r="IA26" s="134"/>
      <c r="IB26" s="134"/>
      <c r="IC26" s="134"/>
      <c r="ID26" s="134"/>
      <c r="IE26" s="134"/>
      <c r="IF26" s="134"/>
      <c r="IG26" s="134"/>
      <c r="IH26" s="134"/>
      <c r="II26" s="134"/>
      <c r="IJ26" s="134"/>
      <c r="IK26" s="134"/>
      <c r="IL26" s="134"/>
      <c r="IM26" s="134"/>
      <c r="IN26" s="134"/>
      <c r="IO26" s="134"/>
      <c r="IP26" s="134"/>
      <c r="IQ26" s="134"/>
      <c r="IR26" s="134"/>
      <c r="IS26" s="134"/>
      <c r="IT26" s="134"/>
      <c r="IU26" s="134"/>
      <c r="IV26" s="134"/>
      <c r="IW26" s="134"/>
      <c r="IX26" s="134"/>
      <c r="IY26" s="134"/>
      <c r="IZ26" s="134"/>
      <c r="JA26" s="134"/>
      <c r="JB26" s="134"/>
      <c r="JC26" s="134"/>
      <c r="JD26" s="134"/>
      <c r="JE26" s="134"/>
      <c r="JF26" s="134"/>
      <c r="JG26" s="134"/>
      <c r="JH26" s="134"/>
      <c r="JI26" s="134"/>
      <c r="JJ26" s="134"/>
      <c r="JK26" s="134"/>
      <c r="JL26" s="134"/>
      <c r="JM26" s="134"/>
      <c r="JN26" s="134"/>
      <c r="JO26" s="134"/>
      <c r="JP26" s="134"/>
      <c r="JQ26" s="134"/>
      <c r="JR26" s="134"/>
      <c r="JS26" s="134"/>
      <c r="JT26" s="134"/>
      <c r="JU26" s="134"/>
      <c r="JV26" s="134"/>
      <c r="JW26" s="134"/>
      <c r="JX26" s="134"/>
      <c r="JY26" s="134"/>
      <c r="JZ26" s="134"/>
      <c r="KA26" s="134"/>
      <c r="KB26" s="134"/>
      <c r="KC26" s="134"/>
      <c r="KD26" s="134"/>
      <c r="KE26" s="134"/>
      <c r="KF26" s="134"/>
      <c r="KG26" s="134"/>
      <c r="KH26" s="134"/>
      <c r="KI26" s="134"/>
      <c r="KJ26" s="134"/>
      <c r="KK26" s="134"/>
      <c r="KL26" s="134"/>
      <c r="KM26" s="134"/>
      <c r="KN26" s="134"/>
      <c r="KO26" s="134"/>
      <c r="KP26" s="134"/>
      <c r="KQ26" s="134"/>
      <c r="KR26" s="134"/>
      <c r="KS26" s="134"/>
      <c r="KT26" s="134"/>
      <c r="KU26" s="134"/>
      <c r="KV26" s="134"/>
      <c r="KW26" s="134"/>
      <c r="KX26" s="134"/>
      <c r="KY26" s="134"/>
      <c r="KZ26" s="134"/>
      <c r="LA26" s="134"/>
      <c r="LB26" s="134"/>
      <c r="LC26" s="134"/>
      <c r="LD26" s="134"/>
      <c r="LE26" s="134"/>
      <c r="LF26" s="134"/>
      <c r="LG26" s="134"/>
      <c r="LH26" s="134"/>
      <c r="LI26" s="134"/>
      <c r="LJ26" s="134"/>
      <c r="LK26" s="134"/>
      <c r="LL26" s="134"/>
      <c r="LM26" s="134"/>
      <c r="LN26" s="134"/>
      <c r="LO26" s="134"/>
      <c r="LP26" s="134"/>
      <c r="LQ26" s="134"/>
      <c r="LR26" s="134"/>
      <c r="LS26" s="134"/>
      <c r="LT26" s="134"/>
      <c r="LU26" s="134"/>
      <c r="LV26" s="134"/>
      <c r="LW26" s="134"/>
      <c r="LX26" s="134"/>
      <c r="LY26" s="134"/>
      <c r="LZ26" s="134"/>
      <c r="MA26" s="134"/>
      <c r="MB26" s="134"/>
      <c r="MC26" s="134"/>
      <c r="MD26" s="134"/>
      <c r="ME26" s="134"/>
      <c r="MF26" s="134"/>
      <c r="MG26" s="134"/>
      <c r="MH26" s="134"/>
      <c r="MI26" s="134"/>
      <c r="MJ26" s="134"/>
      <c r="MK26" s="134"/>
      <c r="ML26" s="134"/>
      <c r="MM26" s="134"/>
      <c r="MN26" s="134"/>
      <c r="MO26" s="134"/>
      <c r="MP26" s="134"/>
      <c r="MQ26" s="134"/>
      <c r="MR26" s="134"/>
      <c r="MS26" s="134"/>
      <c r="MT26" s="134"/>
      <c r="MU26" s="134"/>
      <c r="MV26" s="134"/>
      <c r="MW26" s="134"/>
      <c r="MX26" s="134"/>
      <c r="MY26" s="134"/>
      <c r="MZ26" s="134"/>
      <c r="NA26" s="134"/>
      <c r="NB26" s="134"/>
      <c r="NC26" s="134"/>
      <c r="ND26" s="134"/>
      <c r="NE26" s="134"/>
      <c r="NF26" s="134"/>
      <c r="NG26" s="134"/>
      <c r="NH26" s="134"/>
      <c r="NI26" s="134"/>
      <c r="NJ26" s="134"/>
      <c r="NK26" s="134"/>
      <c r="NL26" s="134"/>
      <c r="NM26" s="134"/>
      <c r="NN26" s="134"/>
      <c r="NO26" s="134"/>
      <c r="NP26" s="134"/>
      <c r="NQ26" s="134"/>
      <c r="NR26" s="134"/>
      <c r="NS26" s="134"/>
      <c r="NT26" s="134"/>
      <c r="NU26" s="134"/>
      <c r="NV26" s="134"/>
      <c r="NW26" s="134"/>
      <c r="NX26" s="134"/>
      <c r="NY26" s="134"/>
      <c r="NZ26" s="134"/>
      <c r="OA26" s="134"/>
      <c r="OB26" s="134"/>
      <c r="OC26" s="134"/>
      <c r="OD26" s="134"/>
      <c r="OE26" s="134"/>
      <c r="OF26" s="134"/>
      <c r="OG26" s="134"/>
      <c r="OH26" s="134"/>
      <c r="OI26" s="134"/>
      <c r="OJ26" s="134"/>
      <c r="OK26" s="134"/>
      <c r="OL26" s="134"/>
      <c r="OM26" s="134"/>
      <c r="ON26" s="134"/>
      <c r="OO26" s="134"/>
      <c r="OP26" s="134"/>
      <c r="OQ26" s="134"/>
      <c r="OR26" s="134"/>
      <c r="OS26" s="134"/>
      <c r="OT26" s="134"/>
      <c r="OU26" s="134"/>
      <c r="OV26" s="134"/>
      <c r="OW26" s="134"/>
      <c r="OX26" s="134"/>
      <c r="OY26" s="134"/>
      <c r="OZ26" s="134"/>
      <c r="PA26" s="134"/>
      <c r="PB26" s="134"/>
      <c r="PC26" s="134"/>
      <c r="PD26" s="134"/>
      <c r="PE26" s="134"/>
      <c r="PF26" s="134"/>
      <c r="PG26" s="134"/>
      <c r="PH26" s="134"/>
      <c r="PI26" s="134"/>
      <c r="PJ26" s="134"/>
      <c r="PK26" s="134"/>
      <c r="PL26" s="134"/>
      <c r="PM26" s="134"/>
      <c r="PN26" s="134"/>
      <c r="PO26" s="134"/>
      <c r="PP26" s="134"/>
      <c r="PQ26" s="134"/>
      <c r="PR26" s="134"/>
      <c r="PS26" s="134"/>
      <c r="PT26" s="134"/>
      <c r="PU26" s="134"/>
      <c r="PV26" s="134"/>
      <c r="PW26" s="134"/>
      <c r="PX26" s="134"/>
      <c r="PY26" s="134"/>
      <c r="PZ26" s="134"/>
      <c r="QA26" s="134"/>
      <c r="QB26" s="134"/>
      <c r="QC26" s="134"/>
      <c r="QD26" s="134"/>
      <c r="QE26" s="134"/>
      <c r="QF26" s="134"/>
      <c r="QG26" s="134"/>
      <c r="QH26" s="134"/>
      <c r="QI26" s="134"/>
      <c r="QJ26" s="134"/>
      <c r="QK26" s="134"/>
      <c r="QL26" s="134"/>
      <c r="QM26" s="134"/>
      <c r="QN26" s="134"/>
      <c r="QO26" s="134"/>
      <c r="QP26" s="134"/>
      <c r="QQ26" s="134"/>
      <c r="QR26" s="134"/>
      <c r="QS26" s="134"/>
      <c r="QT26" s="134"/>
      <c r="QU26" s="134"/>
      <c r="QV26" s="134"/>
      <c r="QW26" s="134"/>
      <c r="QX26" s="134"/>
      <c r="QY26" s="134"/>
      <c r="QZ26" s="134"/>
      <c r="RA26" s="134"/>
      <c r="RB26" s="134"/>
      <c r="RC26" s="134"/>
      <c r="RD26" s="134"/>
      <c r="RE26" s="134"/>
      <c r="RF26" s="134"/>
      <c r="RG26" s="134"/>
      <c r="RH26" s="134"/>
      <c r="RI26" s="134"/>
      <c r="RJ26" s="134"/>
      <c r="RK26" s="134"/>
      <c r="RL26" s="134"/>
      <c r="RM26" s="134"/>
      <c r="RN26" s="134"/>
      <c r="RO26" s="134"/>
      <c r="RP26" s="134"/>
      <c r="RQ26" s="134"/>
      <c r="RR26" s="134"/>
      <c r="RS26" s="134"/>
      <c r="RT26" s="134"/>
      <c r="RU26" s="134"/>
      <c r="RV26" s="134"/>
      <c r="RW26" s="134"/>
      <c r="RX26" s="134"/>
      <c r="RY26" s="134"/>
      <c r="RZ26" s="134"/>
      <c r="SA26" s="134"/>
      <c r="SB26" s="134"/>
      <c r="SC26" s="134"/>
      <c r="SD26" s="134"/>
      <c r="SE26" s="134"/>
      <c r="SF26" s="134"/>
      <c r="SG26" s="134"/>
      <c r="SH26" s="134"/>
      <c r="SI26" s="134"/>
      <c r="SJ26" s="134"/>
      <c r="SK26" s="134"/>
      <c r="SL26" s="134"/>
      <c r="SM26" s="134"/>
      <c r="SN26" s="134"/>
      <c r="SO26" s="134"/>
      <c r="SP26" s="134"/>
      <c r="SQ26" s="134"/>
      <c r="SR26" s="134"/>
      <c r="SS26" s="134"/>
      <c r="ST26" s="134"/>
      <c r="SU26" s="134"/>
      <c r="SV26" s="134"/>
      <c r="SW26" s="134"/>
      <c r="SX26" s="134"/>
      <c r="SY26" s="134"/>
      <c r="SZ26" s="134"/>
      <c r="TA26" s="134"/>
      <c r="TB26" s="134"/>
      <c r="TC26" s="134"/>
      <c r="TD26" s="134"/>
      <c r="TE26" s="134"/>
      <c r="TF26" s="134"/>
      <c r="TG26" s="134"/>
      <c r="TH26" s="134"/>
      <c r="TI26" s="134"/>
      <c r="TJ26" s="134"/>
      <c r="TK26" s="134"/>
      <c r="TL26" s="134"/>
      <c r="TM26" s="134"/>
      <c r="TN26" s="134"/>
      <c r="TO26" s="134"/>
      <c r="TP26" s="134"/>
      <c r="TQ26" s="134"/>
      <c r="TR26" s="134"/>
      <c r="TS26" s="134"/>
      <c r="TT26" s="134"/>
      <c r="TU26" s="134"/>
      <c r="TV26" s="134"/>
      <c r="TW26" s="134"/>
      <c r="TX26" s="134"/>
      <c r="TY26" s="134"/>
      <c r="TZ26" s="134"/>
      <c r="UA26" s="134"/>
      <c r="UB26" s="134"/>
      <c r="UC26" s="134"/>
      <c r="UD26" s="134"/>
      <c r="UE26" s="134"/>
      <c r="UF26" s="134"/>
      <c r="UG26" s="134"/>
      <c r="UH26" s="134"/>
      <c r="UI26" s="134"/>
      <c r="UJ26" s="134"/>
      <c r="UK26" s="134"/>
      <c r="UL26" s="134"/>
      <c r="UM26" s="134"/>
      <c r="UN26" s="134"/>
      <c r="UO26" s="134"/>
      <c r="UP26" s="134"/>
      <c r="UQ26" s="134"/>
      <c r="UR26" s="134"/>
      <c r="US26" s="134"/>
      <c r="UT26" s="134"/>
      <c r="UU26" s="134"/>
      <c r="UV26" s="134"/>
      <c r="UW26" s="134"/>
      <c r="UX26" s="134"/>
      <c r="UY26" s="134"/>
      <c r="UZ26" s="134"/>
      <c r="VA26" s="134"/>
      <c r="VB26" s="134"/>
      <c r="VC26" s="134"/>
      <c r="VD26" s="134"/>
      <c r="VE26" s="134"/>
      <c r="VF26" s="134"/>
      <c r="VG26" s="134"/>
      <c r="VH26" s="134"/>
      <c r="VI26" s="134"/>
      <c r="VJ26" s="134"/>
      <c r="VK26" s="134"/>
      <c r="VL26" s="134"/>
      <c r="VM26" s="134"/>
      <c r="VN26" s="134"/>
      <c r="VO26" s="134"/>
      <c r="VP26" s="134"/>
      <c r="VQ26" s="134"/>
      <c r="VR26" s="134"/>
      <c r="VS26" s="134"/>
      <c r="VT26" s="134"/>
      <c r="VU26" s="134"/>
      <c r="VV26" s="134"/>
      <c r="VW26" s="134"/>
      <c r="VX26" s="134"/>
      <c r="VY26" s="134"/>
      <c r="VZ26" s="134"/>
      <c r="WA26" s="134"/>
      <c r="WB26" s="134"/>
      <c r="WC26" s="134"/>
      <c r="WD26" s="134"/>
      <c r="WE26" s="134"/>
      <c r="WF26" s="134"/>
      <c r="WG26" s="134"/>
      <c r="WH26" s="134"/>
      <c r="WI26" s="134"/>
      <c r="WJ26" s="134"/>
      <c r="WK26" s="134"/>
      <c r="WL26" s="134"/>
      <c r="WM26" s="134"/>
      <c r="WN26" s="134"/>
      <c r="WO26" s="134"/>
      <c r="WP26" s="134"/>
      <c r="WQ26" s="134"/>
      <c r="WR26" s="134"/>
      <c r="WS26" s="134"/>
      <c r="WT26" s="134"/>
      <c r="WU26" s="134"/>
      <c r="WV26" s="134"/>
      <c r="WW26" s="134"/>
      <c r="WX26" s="134"/>
      <c r="WY26" s="134"/>
      <c r="WZ26" s="134"/>
      <c r="XA26" s="134"/>
      <c r="XB26" s="134"/>
      <c r="XC26" s="134"/>
      <c r="XD26" s="134"/>
      <c r="XE26" s="134"/>
      <c r="XF26" s="134"/>
      <c r="XG26" s="134"/>
      <c r="XH26" s="134"/>
      <c r="XI26" s="134"/>
      <c r="XJ26" s="134"/>
      <c r="XK26" s="134"/>
      <c r="XL26" s="134"/>
      <c r="XM26" s="134"/>
      <c r="XN26" s="134"/>
      <c r="XO26" s="134"/>
      <c r="XP26" s="134"/>
      <c r="XQ26" s="134"/>
      <c r="XR26" s="134"/>
      <c r="XS26" s="134"/>
      <c r="XT26" s="134"/>
      <c r="XU26" s="134"/>
      <c r="XV26" s="134"/>
      <c r="XW26" s="134"/>
      <c r="XX26" s="134"/>
      <c r="XY26" s="134"/>
      <c r="XZ26" s="134"/>
      <c r="YA26" s="134"/>
      <c r="YB26" s="134"/>
      <c r="YC26" s="134"/>
      <c r="YD26" s="134"/>
      <c r="YE26" s="134"/>
      <c r="YF26" s="134"/>
      <c r="YG26" s="134"/>
      <c r="YH26" s="134"/>
      <c r="YI26" s="134"/>
      <c r="YJ26" s="134"/>
      <c r="YK26" s="134"/>
      <c r="YL26" s="134"/>
      <c r="YM26" s="134"/>
      <c r="YN26" s="134"/>
      <c r="YO26" s="134"/>
      <c r="YP26" s="134"/>
      <c r="YQ26" s="134"/>
      <c r="YR26" s="134"/>
      <c r="YS26" s="134"/>
      <c r="YT26" s="134"/>
      <c r="YU26" s="134"/>
      <c r="YV26" s="134"/>
      <c r="YW26" s="134"/>
      <c r="YX26" s="134"/>
      <c r="YY26" s="134"/>
      <c r="YZ26" s="134"/>
      <c r="ZA26" s="134"/>
      <c r="ZB26" s="134"/>
      <c r="ZC26" s="134"/>
      <c r="ZD26" s="134"/>
      <c r="ZE26" s="134"/>
      <c r="ZF26" s="134"/>
      <c r="ZG26" s="134"/>
      <c r="ZH26" s="134"/>
      <c r="ZI26" s="134"/>
      <c r="ZJ26" s="134"/>
      <c r="ZK26" s="134"/>
      <c r="ZL26" s="134"/>
      <c r="ZM26" s="134"/>
      <c r="ZN26" s="134"/>
      <c r="ZO26" s="134"/>
      <c r="ZP26" s="134"/>
      <c r="ZQ26" s="134"/>
      <c r="ZR26" s="134"/>
      <c r="ZS26" s="134"/>
      <c r="ZT26" s="134"/>
      <c r="ZU26" s="134"/>
      <c r="ZV26" s="134"/>
      <c r="ZW26" s="134"/>
      <c r="ZX26" s="134"/>
      <c r="ZY26" s="134"/>
      <c r="ZZ26" s="134"/>
    </row>
    <row r="27" spans="1:702" hidden="1" outlineLevel="1">
      <c r="A27" s="16">
        <v>41030</v>
      </c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134"/>
      <c r="DO27" s="134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/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/>
      <c r="FJ27" s="134"/>
      <c r="FK27" s="134"/>
      <c r="FL27" s="134"/>
      <c r="FM27" s="134"/>
      <c r="FN27" s="134"/>
      <c r="FO27" s="134"/>
      <c r="FP27" s="134"/>
      <c r="FQ27" s="134"/>
      <c r="FR27" s="134"/>
      <c r="FS27" s="134"/>
      <c r="FT27" s="134"/>
      <c r="FU27" s="134"/>
      <c r="FV27" s="134"/>
      <c r="FW27" s="134"/>
      <c r="FX27" s="134"/>
      <c r="FY27" s="134"/>
      <c r="FZ27" s="134"/>
      <c r="GA27" s="134"/>
      <c r="GB27" s="134"/>
      <c r="GC27" s="134"/>
      <c r="GD27" s="134"/>
      <c r="GE27" s="134"/>
      <c r="GF27" s="134"/>
      <c r="GG27" s="134"/>
      <c r="GH27" s="134"/>
      <c r="GI27" s="134"/>
      <c r="GJ27" s="134"/>
      <c r="GK27" s="134"/>
      <c r="GL27" s="134"/>
      <c r="GM27" s="134"/>
      <c r="GN27" s="134"/>
      <c r="GO27" s="134"/>
      <c r="GP27" s="134"/>
      <c r="GQ27" s="134"/>
      <c r="GR27" s="134"/>
      <c r="GS27" s="134"/>
      <c r="GT27" s="134"/>
      <c r="GU27" s="134"/>
      <c r="GV27" s="134"/>
      <c r="GW27" s="134"/>
      <c r="GX27" s="134"/>
      <c r="GY27" s="134"/>
      <c r="GZ27" s="134"/>
      <c r="HA27" s="134"/>
      <c r="HB27" s="134"/>
      <c r="HC27" s="134"/>
      <c r="HD27" s="134"/>
      <c r="HE27" s="134"/>
      <c r="HF27" s="134"/>
      <c r="HG27" s="134"/>
      <c r="HH27" s="134"/>
      <c r="HI27" s="134"/>
      <c r="HJ27" s="134"/>
      <c r="HK27" s="134"/>
      <c r="HL27" s="134"/>
      <c r="HM27" s="134"/>
      <c r="HN27" s="134"/>
      <c r="HO27" s="134"/>
      <c r="HP27" s="134"/>
      <c r="HQ27" s="134"/>
      <c r="HR27" s="134"/>
      <c r="HS27" s="134"/>
      <c r="HT27" s="134"/>
      <c r="HU27" s="134"/>
      <c r="HV27" s="134"/>
      <c r="HW27" s="134"/>
      <c r="HX27" s="134"/>
      <c r="HY27" s="134"/>
      <c r="HZ27" s="134"/>
      <c r="IA27" s="134"/>
      <c r="IB27" s="134"/>
      <c r="IC27" s="134"/>
      <c r="ID27" s="134"/>
      <c r="IE27" s="134"/>
      <c r="IF27" s="134"/>
      <c r="IG27" s="134"/>
      <c r="IH27" s="134"/>
      <c r="II27" s="134"/>
      <c r="IJ27" s="134"/>
      <c r="IK27" s="134"/>
      <c r="IL27" s="134"/>
      <c r="IM27" s="134"/>
      <c r="IN27" s="134"/>
      <c r="IO27" s="134"/>
      <c r="IP27" s="134"/>
      <c r="IQ27" s="134"/>
      <c r="IR27" s="134"/>
      <c r="IS27" s="134"/>
      <c r="IT27" s="134"/>
      <c r="IU27" s="134"/>
      <c r="IV27" s="134"/>
      <c r="IW27" s="134"/>
      <c r="IX27" s="134"/>
      <c r="IY27" s="134"/>
      <c r="IZ27" s="134"/>
      <c r="JA27" s="134"/>
      <c r="JB27" s="134"/>
      <c r="JC27" s="134"/>
      <c r="JD27" s="134"/>
      <c r="JE27" s="134"/>
      <c r="JF27" s="134"/>
      <c r="JG27" s="134"/>
      <c r="JH27" s="134"/>
      <c r="JI27" s="134"/>
      <c r="JJ27" s="134"/>
      <c r="JK27" s="134"/>
      <c r="JL27" s="134"/>
      <c r="JM27" s="134"/>
      <c r="JN27" s="134"/>
      <c r="JO27" s="134"/>
      <c r="JP27" s="134"/>
      <c r="JQ27" s="134"/>
      <c r="JR27" s="134"/>
      <c r="JS27" s="134"/>
      <c r="JT27" s="134"/>
      <c r="JU27" s="134"/>
      <c r="JV27" s="134"/>
      <c r="JW27" s="134"/>
      <c r="JX27" s="134"/>
      <c r="JY27" s="134"/>
      <c r="JZ27" s="134"/>
      <c r="KA27" s="134"/>
      <c r="KB27" s="134"/>
      <c r="KC27" s="134"/>
      <c r="KD27" s="134"/>
      <c r="KE27" s="134"/>
      <c r="KF27" s="134"/>
      <c r="KG27" s="134"/>
      <c r="KH27" s="134"/>
      <c r="KI27" s="134"/>
      <c r="KJ27" s="134"/>
      <c r="KK27" s="134"/>
      <c r="KL27" s="134"/>
      <c r="KM27" s="134"/>
      <c r="KN27" s="134"/>
      <c r="KO27" s="134"/>
      <c r="KP27" s="134"/>
      <c r="KQ27" s="134"/>
      <c r="KR27" s="134"/>
      <c r="KS27" s="134"/>
      <c r="KT27" s="134"/>
      <c r="KU27" s="134"/>
      <c r="KV27" s="134"/>
      <c r="KW27" s="134"/>
      <c r="KX27" s="134"/>
      <c r="KY27" s="134"/>
      <c r="KZ27" s="134"/>
      <c r="LA27" s="134"/>
      <c r="LB27" s="134"/>
      <c r="LC27" s="134"/>
      <c r="LD27" s="134"/>
      <c r="LE27" s="134"/>
      <c r="LF27" s="134"/>
      <c r="LG27" s="134"/>
      <c r="LH27" s="134"/>
      <c r="LI27" s="134"/>
      <c r="LJ27" s="134"/>
      <c r="LK27" s="134"/>
      <c r="LL27" s="134"/>
      <c r="LM27" s="134"/>
      <c r="LN27" s="134"/>
      <c r="LO27" s="134"/>
      <c r="LP27" s="134"/>
      <c r="LQ27" s="134"/>
      <c r="LR27" s="134"/>
      <c r="LS27" s="134"/>
      <c r="LT27" s="134"/>
      <c r="LU27" s="134"/>
      <c r="LV27" s="134"/>
      <c r="LW27" s="134"/>
      <c r="LX27" s="134"/>
      <c r="LY27" s="134"/>
      <c r="LZ27" s="134"/>
      <c r="MA27" s="134"/>
      <c r="MB27" s="134"/>
      <c r="MC27" s="134"/>
      <c r="MD27" s="134"/>
      <c r="ME27" s="134"/>
      <c r="MF27" s="134"/>
      <c r="MG27" s="134"/>
      <c r="MH27" s="134"/>
      <c r="MI27" s="134"/>
      <c r="MJ27" s="134"/>
      <c r="MK27" s="134"/>
      <c r="ML27" s="134"/>
      <c r="MM27" s="134"/>
      <c r="MN27" s="134"/>
      <c r="MO27" s="134"/>
      <c r="MP27" s="134"/>
      <c r="MQ27" s="134"/>
      <c r="MR27" s="134"/>
      <c r="MS27" s="134"/>
      <c r="MT27" s="134"/>
      <c r="MU27" s="134"/>
      <c r="MV27" s="134"/>
      <c r="MW27" s="134"/>
      <c r="MX27" s="134"/>
      <c r="MY27" s="134"/>
      <c r="MZ27" s="134"/>
      <c r="NA27" s="134"/>
      <c r="NB27" s="134"/>
      <c r="NC27" s="134"/>
      <c r="ND27" s="134"/>
      <c r="NE27" s="134"/>
      <c r="NF27" s="134"/>
      <c r="NG27" s="134"/>
      <c r="NH27" s="134"/>
      <c r="NI27" s="134"/>
      <c r="NJ27" s="134"/>
      <c r="NK27" s="134"/>
      <c r="NL27" s="134"/>
      <c r="NM27" s="134"/>
      <c r="NN27" s="134"/>
      <c r="NO27" s="134"/>
      <c r="NP27" s="134"/>
      <c r="NQ27" s="134"/>
      <c r="NR27" s="134"/>
      <c r="NS27" s="134"/>
      <c r="NT27" s="134"/>
      <c r="NU27" s="134"/>
      <c r="NV27" s="134"/>
      <c r="NW27" s="134"/>
      <c r="NX27" s="134"/>
      <c r="NY27" s="134"/>
      <c r="NZ27" s="134"/>
      <c r="OA27" s="134"/>
      <c r="OB27" s="134"/>
      <c r="OC27" s="134"/>
      <c r="OD27" s="134"/>
      <c r="OE27" s="134"/>
      <c r="OF27" s="134"/>
      <c r="OG27" s="134"/>
      <c r="OH27" s="134"/>
      <c r="OI27" s="134"/>
      <c r="OJ27" s="134"/>
      <c r="OK27" s="134"/>
      <c r="OL27" s="134"/>
      <c r="OM27" s="134"/>
      <c r="ON27" s="134"/>
      <c r="OO27" s="134"/>
      <c r="OP27" s="134"/>
      <c r="OQ27" s="134"/>
      <c r="OR27" s="134"/>
      <c r="OS27" s="134"/>
      <c r="OT27" s="134"/>
      <c r="OU27" s="134"/>
      <c r="OV27" s="134"/>
      <c r="OW27" s="134"/>
      <c r="OX27" s="134"/>
      <c r="OY27" s="134"/>
      <c r="OZ27" s="134"/>
      <c r="PA27" s="134"/>
      <c r="PB27" s="134"/>
      <c r="PC27" s="134"/>
      <c r="PD27" s="134"/>
      <c r="PE27" s="134"/>
      <c r="PF27" s="134"/>
      <c r="PG27" s="134"/>
      <c r="PH27" s="134"/>
      <c r="PI27" s="134"/>
      <c r="PJ27" s="134"/>
      <c r="PK27" s="134"/>
      <c r="PL27" s="134"/>
      <c r="PM27" s="134"/>
      <c r="PN27" s="134"/>
      <c r="PO27" s="134"/>
      <c r="PP27" s="134"/>
      <c r="PQ27" s="134"/>
      <c r="PR27" s="134"/>
      <c r="PS27" s="134"/>
      <c r="PT27" s="134"/>
      <c r="PU27" s="134"/>
      <c r="PV27" s="134"/>
      <c r="PW27" s="134"/>
      <c r="PX27" s="134"/>
      <c r="PY27" s="134"/>
      <c r="PZ27" s="134"/>
      <c r="QA27" s="134"/>
      <c r="QB27" s="134"/>
      <c r="QC27" s="134"/>
      <c r="QD27" s="134"/>
      <c r="QE27" s="134"/>
      <c r="QF27" s="134"/>
      <c r="QG27" s="134"/>
      <c r="QH27" s="134"/>
      <c r="QI27" s="134"/>
      <c r="QJ27" s="134"/>
      <c r="QK27" s="134"/>
      <c r="QL27" s="134"/>
      <c r="QM27" s="134"/>
      <c r="QN27" s="134"/>
      <c r="QO27" s="134"/>
      <c r="QP27" s="134"/>
      <c r="QQ27" s="134"/>
      <c r="QR27" s="134"/>
      <c r="QS27" s="134"/>
      <c r="QT27" s="134"/>
      <c r="QU27" s="134"/>
      <c r="QV27" s="134"/>
      <c r="QW27" s="134"/>
      <c r="QX27" s="134"/>
      <c r="QY27" s="134"/>
      <c r="QZ27" s="134"/>
      <c r="RA27" s="134"/>
      <c r="RB27" s="134"/>
      <c r="RC27" s="134"/>
      <c r="RD27" s="134"/>
      <c r="RE27" s="134"/>
      <c r="RF27" s="134"/>
      <c r="RG27" s="134"/>
      <c r="RH27" s="134"/>
      <c r="RI27" s="134"/>
      <c r="RJ27" s="134"/>
      <c r="RK27" s="134"/>
      <c r="RL27" s="134"/>
      <c r="RM27" s="134"/>
      <c r="RN27" s="134"/>
      <c r="RO27" s="134"/>
      <c r="RP27" s="134"/>
      <c r="RQ27" s="134"/>
      <c r="RR27" s="134"/>
      <c r="RS27" s="134"/>
      <c r="RT27" s="134"/>
      <c r="RU27" s="134"/>
      <c r="RV27" s="134"/>
      <c r="RW27" s="134"/>
      <c r="RX27" s="134"/>
      <c r="RY27" s="134"/>
      <c r="RZ27" s="134"/>
      <c r="SA27" s="134"/>
      <c r="SB27" s="134"/>
      <c r="SC27" s="134"/>
      <c r="SD27" s="134"/>
      <c r="SE27" s="134"/>
      <c r="SF27" s="134"/>
      <c r="SG27" s="134"/>
      <c r="SH27" s="134"/>
      <c r="SI27" s="134"/>
      <c r="SJ27" s="134"/>
      <c r="SK27" s="134"/>
      <c r="SL27" s="134"/>
      <c r="SM27" s="134"/>
      <c r="SN27" s="134"/>
      <c r="SO27" s="134"/>
      <c r="SP27" s="134"/>
      <c r="SQ27" s="134"/>
      <c r="SR27" s="134"/>
      <c r="SS27" s="134"/>
      <c r="ST27" s="134"/>
      <c r="SU27" s="134"/>
      <c r="SV27" s="134"/>
      <c r="SW27" s="134"/>
      <c r="SX27" s="134"/>
      <c r="SY27" s="134"/>
      <c r="SZ27" s="134"/>
      <c r="TA27" s="134"/>
      <c r="TB27" s="134"/>
      <c r="TC27" s="134"/>
      <c r="TD27" s="134"/>
      <c r="TE27" s="134"/>
      <c r="TF27" s="134"/>
      <c r="TG27" s="134"/>
      <c r="TH27" s="134"/>
      <c r="TI27" s="134"/>
      <c r="TJ27" s="134"/>
      <c r="TK27" s="134"/>
      <c r="TL27" s="134"/>
      <c r="TM27" s="134"/>
      <c r="TN27" s="134"/>
      <c r="TO27" s="134"/>
      <c r="TP27" s="134"/>
      <c r="TQ27" s="134"/>
      <c r="TR27" s="134"/>
      <c r="TS27" s="134"/>
      <c r="TT27" s="134"/>
      <c r="TU27" s="134"/>
      <c r="TV27" s="134"/>
      <c r="TW27" s="134"/>
      <c r="TX27" s="134"/>
      <c r="TY27" s="134"/>
      <c r="TZ27" s="134"/>
      <c r="UA27" s="134"/>
      <c r="UB27" s="134"/>
      <c r="UC27" s="134"/>
      <c r="UD27" s="134"/>
      <c r="UE27" s="134"/>
      <c r="UF27" s="134"/>
      <c r="UG27" s="134"/>
      <c r="UH27" s="134"/>
      <c r="UI27" s="134"/>
      <c r="UJ27" s="134"/>
      <c r="UK27" s="134"/>
      <c r="UL27" s="134"/>
      <c r="UM27" s="134"/>
      <c r="UN27" s="134"/>
      <c r="UO27" s="134"/>
      <c r="UP27" s="134"/>
      <c r="UQ27" s="134"/>
      <c r="UR27" s="134"/>
      <c r="US27" s="134"/>
      <c r="UT27" s="134"/>
      <c r="UU27" s="134"/>
      <c r="UV27" s="134"/>
      <c r="UW27" s="134"/>
      <c r="UX27" s="134"/>
      <c r="UY27" s="134"/>
      <c r="UZ27" s="134"/>
      <c r="VA27" s="134"/>
      <c r="VB27" s="134"/>
      <c r="VC27" s="134"/>
      <c r="VD27" s="134"/>
      <c r="VE27" s="134"/>
      <c r="VF27" s="134"/>
      <c r="VG27" s="134"/>
      <c r="VH27" s="134"/>
      <c r="VI27" s="134"/>
      <c r="VJ27" s="134"/>
      <c r="VK27" s="134"/>
      <c r="VL27" s="134"/>
      <c r="VM27" s="134"/>
      <c r="VN27" s="134"/>
      <c r="VO27" s="134"/>
      <c r="VP27" s="134"/>
      <c r="VQ27" s="134"/>
      <c r="VR27" s="134"/>
      <c r="VS27" s="134"/>
      <c r="VT27" s="134"/>
      <c r="VU27" s="134"/>
      <c r="VV27" s="134"/>
      <c r="VW27" s="134"/>
      <c r="VX27" s="134"/>
      <c r="VY27" s="134"/>
      <c r="VZ27" s="134"/>
      <c r="WA27" s="134"/>
      <c r="WB27" s="134"/>
      <c r="WC27" s="134"/>
      <c r="WD27" s="134"/>
      <c r="WE27" s="134"/>
      <c r="WF27" s="134"/>
      <c r="WG27" s="134"/>
      <c r="WH27" s="134"/>
      <c r="WI27" s="134"/>
      <c r="WJ27" s="134"/>
      <c r="WK27" s="134"/>
      <c r="WL27" s="134"/>
      <c r="WM27" s="134"/>
      <c r="WN27" s="134"/>
      <c r="WO27" s="134"/>
      <c r="WP27" s="134"/>
      <c r="WQ27" s="134"/>
      <c r="WR27" s="134"/>
      <c r="WS27" s="134"/>
      <c r="WT27" s="134"/>
      <c r="WU27" s="134"/>
      <c r="WV27" s="134"/>
      <c r="WW27" s="134"/>
      <c r="WX27" s="134"/>
      <c r="WY27" s="134"/>
      <c r="WZ27" s="134"/>
      <c r="XA27" s="134"/>
      <c r="XB27" s="134"/>
      <c r="XC27" s="134"/>
      <c r="XD27" s="134"/>
      <c r="XE27" s="134"/>
      <c r="XF27" s="134"/>
      <c r="XG27" s="134"/>
      <c r="XH27" s="134"/>
      <c r="XI27" s="134"/>
      <c r="XJ27" s="134"/>
      <c r="XK27" s="134"/>
      <c r="XL27" s="134"/>
      <c r="XM27" s="134"/>
      <c r="XN27" s="134"/>
      <c r="XO27" s="134"/>
      <c r="XP27" s="134"/>
      <c r="XQ27" s="134"/>
      <c r="XR27" s="134"/>
      <c r="XS27" s="134"/>
      <c r="XT27" s="134"/>
      <c r="XU27" s="134"/>
      <c r="XV27" s="134"/>
      <c r="XW27" s="134"/>
      <c r="XX27" s="134"/>
      <c r="XY27" s="134"/>
      <c r="XZ27" s="134"/>
      <c r="YA27" s="134"/>
      <c r="YB27" s="134"/>
      <c r="YC27" s="134"/>
      <c r="YD27" s="134"/>
      <c r="YE27" s="134"/>
      <c r="YF27" s="134"/>
      <c r="YG27" s="134"/>
      <c r="YH27" s="134"/>
      <c r="YI27" s="134"/>
      <c r="YJ27" s="134"/>
      <c r="YK27" s="134"/>
      <c r="YL27" s="134"/>
      <c r="YM27" s="134"/>
      <c r="YN27" s="134"/>
      <c r="YO27" s="134"/>
      <c r="YP27" s="134"/>
      <c r="YQ27" s="134"/>
      <c r="YR27" s="134"/>
      <c r="YS27" s="134"/>
      <c r="YT27" s="134"/>
      <c r="YU27" s="134"/>
      <c r="YV27" s="134"/>
      <c r="YW27" s="134"/>
      <c r="YX27" s="134"/>
      <c r="YY27" s="134"/>
      <c r="YZ27" s="134"/>
      <c r="ZA27" s="134"/>
      <c r="ZB27" s="134"/>
      <c r="ZC27" s="134"/>
      <c r="ZD27" s="134"/>
      <c r="ZE27" s="134"/>
      <c r="ZF27" s="134"/>
      <c r="ZG27" s="134"/>
      <c r="ZH27" s="134"/>
      <c r="ZI27" s="134"/>
      <c r="ZJ27" s="134"/>
      <c r="ZK27" s="134"/>
      <c r="ZL27" s="134"/>
      <c r="ZM27" s="134"/>
      <c r="ZN27" s="134"/>
      <c r="ZO27" s="134"/>
      <c r="ZP27" s="134"/>
      <c r="ZQ27" s="134"/>
      <c r="ZR27" s="134"/>
      <c r="ZS27" s="134"/>
      <c r="ZT27" s="134"/>
      <c r="ZU27" s="134"/>
      <c r="ZV27" s="134"/>
      <c r="ZW27" s="134"/>
      <c r="ZX27" s="134"/>
      <c r="ZY27" s="134"/>
      <c r="ZZ27" s="134"/>
    </row>
    <row r="28" spans="1:702" hidden="1" outlineLevel="1">
      <c r="A28" s="16">
        <v>41061</v>
      </c>
      <c r="B28" s="134"/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/>
      <c r="CI28" s="134"/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  <c r="DB28" s="134"/>
      <c r="DC28" s="134"/>
      <c r="DD28" s="134"/>
      <c r="DE28" s="134"/>
      <c r="DF28" s="134"/>
      <c r="DG28" s="134"/>
      <c r="DH28" s="134"/>
      <c r="DI28" s="134"/>
      <c r="DJ28" s="134"/>
      <c r="DK28" s="134"/>
      <c r="DL28" s="134"/>
      <c r="DM28" s="134"/>
      <c r="DN28" s="134"/>
      <c r="DO28" s="134"/>
      <c r="DP28" s="134"/>
      <c r="DQ28" s="134"/>
      <c r="DR28" s="134"/>
      <c r="DS28" s="134"/>
      <c r="DT28" s="134"/>
      <c r="DU28" s="134"/>
      <c r="DV28" s="134"/>
      <c r="DW28" s="134"/>
      <c r="DX28" s="134"/>
      <c r="DY28" s="134"/>
      <c r="DZ28" s="134"/>
      <c r="EA28" s="134"/>
      <c r="EB28" s="134"/>
      <c r="EC28" s="134"/>
      <c r="ED28" s="134"/>
      <c r="EE28" s="134"/>
      <c r="EF28" s="134"/>
      <c r="EG28" s="134"/>
      <c r="EH28" s="134"/>
      <c r="EI28" s="134"/>
      <c r="EJ28" s="134"/>
      <c r="EK28" s="134"/>
      <c r="EL28" s="134"/>
      <c r="EM28" s="134"/>
      <c r="EN28" s="134"/>
      <c r="EO28" s="134"/>
      <c r="EP28" s="134"/>
      <c r="EQ28" s="134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  <c r="FP28" s="134"/>
      <c r="FQ28" s="134"/>
      <c r="FR28" s="134"/>
      <c r="FS28" s="134"/>
      <c r="FT28" s="134"/>
      <c r="FU28" s="134"/>
      <c r="FV28" s="134"/>
      <c r="FW28" s="134"/>
      <c r="FX28" s="134"/>
      <c r="FY28" s="134"/>
      <c r="FZ28" s="134"/>
      <c r="GA28" s="134"/>
      <c r="GB28" s="134"/>
      <c r="GC28" s="134"/>
      <c r="GD28" s="134"/>
      <c r="GE28" s="134"/>
      <c r="GF28" s="134"/>
      <c r="GG28" s="134"/>
      <c r="GH28" s="134"/>
      <c r="GI28" s="134"/>
      <c r="GJ28" s="134"/>
      <c r="GK28" s="134"/>
      <c r="GL28" s="134"/>
      <c r="GM28" s="134"/>
      <c r="GN28" s="134"/>
      <c r="GO28" s="134"/>
      <c r="GP28" s="134"/>
      <c r="GQ28" s="134"/>
      <c r="GR28" s="134"/>
      <c r="GS28" s="134"/>
      <c r="GT28" s="134"/>
      <c r="GU28" s="134"/>
      <c r="GV28" s="134"/>
      <c r="GW28" s="134"/>
      <c r="GX28" s="134"/>
      <c r="GY28" s="134"/>
      <c r="GZ28" s="134"/>
      <c r="HA28" s="134"/>
      <c r="HB28" s="134"/>
      <c r="HC28" s="134"/>
      <c r="HD28" s="134"/>
      <c r="HE28" s="134"/>
      <c r="HF28" s="134"/>
      <c r="HG28" s="134"/>
      <c r="HH28" s="134"/>
      <c r="HI28" s="134"/>
      <c r="HJ28" s="134"/>
      <c r="HK28" s="134"/>
      <c r="HL28" s="134"/>
      <c r="HM28" s="134"/>
      <c r="HN28" s="134"/>
      <c r="HO28" s="134"/>
      <c r="HP28" s="134"/>
      <c r="HQ28" s="134"/>
      <c r="HR28" s="134"/>
      <c r="HS28" s="134"/>
      <c r="HT28" s="134"/>
      <c r="HU28" s="134"/>
      <c r="HV28" s="134"/>
      <c r="HW28" s="134"/>
      <c r="HX28" s="134"/>
      <c r="HY28" s="134"/>
      <c r="HZ28" s="134"/>
      <c r="IA28" s="134"/>
      <c r="IB28" s="134"/>
      <c r="IC28" s="134"/>
      <c r="ID28" s="134"/>
      <c r="IE28" s="134"/>
      <c r="IF28" s="134"/>
      <c r="IG28" s="134"/>
      <c r="IH28" s="134"/>
      <c r="II28" s="134"/>
      <c r="IJ28" s="134"/>
      <c r="IK28" s="134"/>
      <c r="IL28" s="134"/>
      <c r="IM28" s="134"/>
      <c r="IN28" s="134"/>
      <c r="IO28" s="134"/>
      <c r="IP28" s="134"/>
      <c r="IQ28" s="134"/>
      <c r="IR28" s="134"/>
      <c r="IS28" s="134"/>
      <c r="IT28" s="134"/>
      <c r="IU28" s="134"/>
      <c r="IV28" s="134"/>
      <c r="IW28" s="134"/>
      <c r="IX28" s="134"/>
      <c r="IY28" s="134"/>
      <c r="IZ28" s="134"/>
      <c r="JA28" s="134"/>
      <c r="JB28" s="134"/>
      <c r="JC28" s="134"/>
      <c r="JD28" s="134"/>
      <c r="JE28" s="134"/>
      <c r="JF28" s="134"/>
      <c r="JG28" s="134"/>
      <c r="JH28" s="134"/>
      <c r="JI28" s="134"/>
      <c r="JJ28" s="134"/>
      <c r="JK28" s="134"/>
      <c r="JL28" s="134"/>
      <c r="JM28" s="134"/>
      <c r="JN28" s="134"/>
      <c r="JO28" s="134"/>
      <c r="JP28" s="134"/>
      <c r="JQ28" s="134"/>
      <c r="JR28" s="134"/>
      <c r="JS28" s="134"/>
      <c r="JT28" s="134"/>
      <c r="JU28" s="134"/>
      <c r="JV28" s="134"/>
      <c r="JW28" s="134"/>
      <c r="JX28" s="134"/>
      <c r="JY28" s="134"/>
      <c r="JZ28" s="134"/>
      <c r="KA28" s="134"/>
      <c r="KB28" s="134"/>
      <c r="KC28" s="134"/>
      <c r="KD28" s="134"/>
      <c r="KE28" s="134"/>
      <c r="KF28" s="134"/>
      <c r="KG28" s="134"/>
      <c r="KH28" s="134"/>
      <c r="KI28" s="134"/>
      <c r="KJ28" s="134"/>
      <c r="KK28" s="134"/>
      <c r="KL28" s="134"/>
      <c r="KM28" s="134"/>
      <c r="KN28" s="134"/>
      <c r="KO28" s="134"/>
      <c r="KP28" s="134"/>
      <c r="KQ28" s="134"/>
      <c r="KR28" s="134"/>
      <c r="KS28" s="134"/>
      <c r="KT28" s="134"/>
      <c r="KU28" s="134"/>
      <c r="KV28" s="134"/>
      <c r="KW28" s="134"/>
      <c r="KX28" s="134"/>
      <c r="KY28" s="134"/>
      <c r="KZ28" s="134"/>
      <c r="LA28" s="134"/>
      <c r="LB28" s="134"/>
      <c r="LC28" s="134"/>
      <c r="LD28" s="134"/>
      <c r="LE28" s="134"/>
      <c r="LF28" s="134"/>
      <c r="LG28" s="134"/>
      <c r="LH28" s="134"/>
      <c r="LI28" s="134"/>
      <c r="LJ28" s="134"/>
      <c r="LK28" s="134"/>
      <c r="LL28" s="134"/>
      <c r="LM28" s="134"/>
      <c r="LN28" s="134"/>
      <c r="LO28" s="134"/>
      <c r="LP28" s="134"/>
      <c r="LQ28" s="134"/>
      <c r="LR28" s="134"/>
      <c r="LS28" s="134"/>
      <c r="LT28" s="134"/>
      <c r="LU28" s="134"/>
      <c r="LV28" s="134"/>
      <c r="LW28" s="134"/>
      <c r="LX28" s="134"/>
      <c r="LY28" s="134"/>
      <c r="LZ28" s="134"/>
      <c r="MA28" s="134"/>
      <c r="MB28" s="134"/>
      <c r="MC28" s="134"/>
      <c r="MD28" s="134"/>
      <c r="ME28" s="134"/>
      <c r="MF28" s="134"/>
      <c r="MG28" s="134"/>
      <c r="MH28" s="134"/>
      <c r="MI28" s="134"/>
      <c r="MJ28" s="134"/>
      <c r="MK28" s="134"/>
      <c r="ML28" s="134"/>
      <c r="MM28" s="134"/>
      <c r="MN28" s="134"/>
      <c r="MO28" s="134"/>
      <c r="MP28" s="134"/>
      <c r="MQ28" s="134"/>
      <c r="MR28" s="134"/>
      <c r="MS28" s="134"/>
      <c r="MT28" s="134"/>
      <c r="MU28" s="134"/>
      <c r="MV28" s="134"/>
      <c r="MW28" s="134"/>
      <c r="MX28" s="134"/>
      <c r="MY28" s="134"/>
      <c r="MZ28" s="134"/>
      <c r="NA28" s="134"/>
      <c r="NB28" s="134"/>
      <c r="NC28" s="134"/>
      <c r="ND28" s="134"/>
      <c r="NE28" s="134"/>
      <c r="NF28" s="134"/>
      <c r="NG28" s="134"/>
      <c r="NH28" s="134"/>
      <c r="NI28" s="134"/>
      <c r="NJ28" s="134"/>
      <c r="NK28" s="134"/>
      <c r="NL28" s="134"/>
      <c r="NM28" s="134"/>
      <c r="NN28" s="134"/>
      <c r="NO28" s="134"/>
      <c r="NP28" s="134"/>
      <c r="NQ28" s="134"/>
      <c r="NR28" s="134"/>
      <c r="NS28" s="134"/>
      <c r="NT28" s="134"/>
      <c r="NU28" s="134"/>
      <c r="NV28" s="134"/>
      <c r="NW28" s="134"/>
      <c r="NX28" s="134"/>
      <c r="NY28" s="134"/>
      <c r="NZ28" s="134"/>
      <c r="OA28" s="134"/>
      <c r="OB28" s="134"/>
      <c r="OC28" s="134"/>
      <c r="OD28" s="134"/>
      <c r="OE28" s="134"/>
      <c r="OF28" s="134"/>
      <c r="OG28" s="134"/>
      <c r="OH28" s="134"/>
      <c r="OI28" s="134"/>
      <c r="OJ28" s="134"/>
      <c r="OK28" s="134"/>
      <c r="OL28" s="134"/>
      <c r="OM28" s="134"/>
      <c r="ON28" s="134"/>
      <c r="OO28" s="134"/>
      <c r="OP28" s="134"/>
      <c r="OQ28" s="134"/>
      <c r="OR28" s="134"/>
      <c r="OS28" s="134"/>
      <c r="OT28" s="134"/>
      <c r="OU28" s="134"/>
      <c r="OV28" s="134"/>
      <c r="OW28" s="134"/>
      <c r="OX28" s="134"/>
      <c r="OY28" s="134"/>
      <c r="OZ28" s="134"/>
      <c r="PA28" s="134"/>
      <c r="PB28" s="134"/>
      <c r="PC28" s="134"/>
      <c r="PD28" s="134"/>
      <c r="PE28" s="134"/>
      <c r="PF28" s="134"/>
      <c r="PG28" s="134"/>
      <c r="PH28" s="134"/>
      <c r="PI28" s="134"/>
      <c r="PJ28" s="134"/>
      <c r="PK28" s="134"/>
      <c r="PL28" s="134"/>
      <c r="PM28" s="134"/>
      <c r="PN28" s="134"/>
      <c r="PO28" s="134"/>
      <c r="PP28" s="134"/>
      <c r="PQ28" s="134"/>
      <c r="PR28" s="134"/>
      <c r="PS28" s="134"/>
      <c r="PT28" s="134"/>
      <c r="PU28" s="134"/>
      <c r="PV28" s="134"/>
      <c r="PW28" s="134"/>
      <c r="PX28" s="134"/>
      <c r="PY28" s="134"/>
      <c r="PZ28" s="134"/>
      <c r="QA28" s="134"/>
      <c r="QB28" s="134"/>
      <c r="QC28" s="134"/>
      <c r="QD28" s="134"/>
      <c r="QE28" s="134"/>
      <c r="QF28" s="134"/>
      <c r="QG28" s="134"/>
      <c r="QH28" s="134"/>
      <c r="QI28" s="134"/>
      <c r="QJ28" s="134"/>
      <c r="QK28" s="134"/>
      <c r="QL28" s="134"/>
      <c r="QM28" s="134"/>
      <c r="QN28" s="134"/>
      <c r="QO28" s="134"/>
      <c r="QP28" s="134"/>
      <c r="QQ28" s="134"/>
      <c r="QR28" s="134"/>
      <c r="QS28" s="134"/>
      <c r="QT28" s="134"/>
      <c r="QU28" s="134"/>
      <c r="QV28" s="134"/>
      <c r="QW28" s="134"/>
      <c r="QX28" s="134"/>
      <c r="QY28" s="134"/>
      <c r="QZ28" s="134"/>
      <c r="RA28" s="134"/>
      <c r="RB28" s="134"/>
      <c r="RC28" s="134"/>
      <c r="RD28" s="134"/>
      <c r="RE28" s="134"/>
      <c r="RF28" s="134"/>
      <c r="RG28" s="134"/>
      <c r="RH28" s="134"/>
      <c r="RI28" s="134"/>
      <c r="RJ28" s="134"/>
      <c r="RK28" s="134"/>
      <c r="RL28" s="134"/>
      <c r="RM28" s="134"/>
      <c r="RN28" s="134"/>
      <c r="RO28" s="134"/>
      <c r="RP28" s="134"/>
      <c r="RQ28" s="134"/>
      <c r="RR28" s="134"/>
      <c r="RS28" s="134"/>
      <c r="RT28" s="134"/>
      <c r="RU28" s="134"/>
      <c r="RV28" s="134"/>
      <c r="RW28" s="134"/>
      <c r="RX28" s="134"/>
      <c r="RY28" s="134"/>
      <c r="RZ28" s="134"/>
      <c r="SA28" s="134"/>
      <c r="SB28" s="134"/>
      <c r="SC28" s="134"/>
      <c r="SD28" s="134"/>
      <c r="SE28" s="134"/>
      <c r="SF28" s="134"/>
      <c r="SG28" s="134"/>
      <c r="SH28" s="134"/>
      <c r="SI28" s="134"/>
      <c r="SJ28" s="134"/>
      <c r="SK28" s="134"/>
      <c r="SL28" s="134"/>
      <c r="SM28" s="134"/>
      <c r="SN28" s="134"/>
      <c r="SO28" s="134"/>
      <c r="SP28" s="134"/>
      <c r="SQ28" s="134"/>
      <c r="SR28" s="134"/>
      <c r="SS28" s="134"/>
      <c r="ST28" s="134"/>
      <c r="SU28" s="134"/>
      <c r="SV28" s="134"/>
      <c r="SW28" s="134"/>
      <c r="SX28" s="134"/>
      <c r="SY28" s="134"/>
      <c r="SZ28" s="134"/>
      <c r="TA28" s="134"/>
      <c r="TB28" s="134"/>
      <c r="TC28" s="134"/>
      <c r="TD28" s="134"/>
      <c r="TE28" s="134"/>
      <c r="TF28" s="134"/>
      <c r="TG28" s="134"/>
      <c r="TH28" s="134"/>
      <c r="TI28" s="134"/>
      <c r="TJ28" s="134"/>
      <c r="TK28" s="134"/>
      <c r="TL28" s="134"/>
      <c r="TM28" s="134"/>
      <c r="TN28" s="134"/>
      <c r="TO28" s="134"/>
      <c r="TP28" s="134"/>
      <c r="TQ28" s="134"/>
      <c r="TR28" s="134"/>
      <c r="TS28" s="134"/>
      <c r="TT28" s="134"/>
      <c r="TU28" s="134"/>
      <c r="TV28" s="134"/>
      <c r="TW28" s="134"/>
      <c r="TX28" s="134"/>
      <c r="TY28" s="134"/>
      <c r="TZ28" s="134"/>
      <c r="UA28" s="134"/>
      <c r="UB28" s="134"/>
      <c r="UC28" s="134"/>
      <c r="UD28" s="134"/>
      <c r="UE28" s="134"/>
      <c r="UF28" s="134"/>
      <c r="UG28" s="134"/>
      <c r="UH28" s="134"/>
      <c r="UI28" s="134"/>
      <c r="UJ28" s="134"/>
      <c r="UK28" s="134"/>
      <c r="UL28" s="134"/>
      <c r="UM28" s="134"/>
      <c r="UN28" s="134"/>
      <c r="UO28" s="134"/>
      <c r="UP28" s="134"/>
      <c r="UQ28" s="134"/>
      <c r="UR28" s="134"/>
      <c r="US28" s="134"/>
      <c r="UT28" s="134"/>
      <c r="UU28" s="134"/>
      <c r="UV28" s="134"/>
      <c r="UW28" s="134"/>
      <c r="UX28" s="134"/>
      <c r="UY28" s="134"/>
      <c r="UZ28" s="134"/>
      <c r="VA28" s="134"/>
      <c r="VB28" s="134"/>
      <c r="VC28" s="134"/>
      <c r="VD28" s="134"/>
      <c r="VE28" s="134"/>
      <c r="VF28" s="134"/>
      <c r="VG28" s="134"/>
      <c r="VH28" s="134"/>
      <c r="VI28" s="134"/>
      <c r="VJ28" s="134"/>
      <c r="VK28" s="134"/>
      <c r="VL28" s="134"/>
      <c r="VM28" s="134"/>
      <c r="VN28" s="134"/>
      <c r="VO28" s="134"/>
      <c r="VP28" s="134"/>
      <c r="VQ28" s="134"/>
      <c r="VR28" s="134"/>
      <c r="VS28" s="134"/>
      <c r="VT28" s="134"/>
      <c r="VU28" s="134"/>
      <c r="VV28" s="134"/>
      <c r="VW28" s="134"/>
      <c r="VX28" s="134"/>
      <c r="VY28" s="134"/>
      <c r="VZ28" s="134"/>
      <c r="WA28" s="134"/>
      <c r="WB28" s="134"/>
      <c r="WC28" s="134"/>
      <c r="WD28" s="134"/>
      <c r="WE28" s="134"/>
      <c r="WF28" s="134"/>
      <c r="WG28" s="134"/>
      <c r="WH28" s="134"/>
      <c r="WI28" s="134"/>
      <c r="WJ28" s="134"/>
      <c r="WK28" s="134"/>
      <c r="WL28" s="134"/>
      <c r="WM28" s="134"/>
      <c r="WN28" s="134"/>
      <c r="WO28" s="134"/>
      <c r="WP28" s="134"/>
      <c r="WQ28" s="134"/>
      <c r="WR28" s="134"/>
      <c r="WS28" s="134"/>
      <c r="WT28" s="134"/>
      <c r="WU28" s="134"/>
      <c r="WV28" s="134"/>
      <c r="WW28" s="134"/>
      <c r="WX28" s="134"/>
      <c r="WY28" s="134"/>
      <c r="WZ28" s="134"/>
      <c r="XA28" s="134"/>
      <c r="XB28" s="134"/>
      <c r="XC28" s="134"/>
      <c r="XD28" s="134"/>
      <c r="XE28" s="134"/>
      <c r="XF28" s="134"/>
      <c r="XG28" s="134"/>
      <c r="XH28" s="134"/>
      <c r="XI28" s="134"/>
      <c r="XJ28" s="134"/>
      <c r="XK28" s="134"/>
      <c r="XL28" s="134"/>
      <c r="XM28" s="134"/>
      <c r="XN28" s="134"/>
      <c r="XO28" s="134"/>
      <c r="XP28" s="134"/>
      <c r="XQ28" s="134"/>
      <c r="XR28" s="134"/>
      <c r="XS28" s="134"/>
      <c r="XT28" s="134"/>
      <c r="XU28" s="134"/>
      <c r="XV28" s="134"/>
      <c r="XW28" s="134"/>
      <c r="XX28" s="134"/>
      <c r="XY28" s="134"/>
      <c r="XZ28" s="134"/>
      <c r="YA28" s="134"/>
      <c r="YB28" s="134"/>
      <c r="YC28" s="134"/>
      <c r="YD28" s="134"/>
      <c r="YE28" s="134"/>
      <c r="YF28" s="134"/>
      <c r="YG28" s="134"/>
      <c r="YH28" s="134"/>
      <c r="YI28" s="134"/>
      <c r="YJ28" s="134"/>
      <c r="YK28" s="134"/>
      <c r="YL28" s="134"/>
      <c r="YM28" s="134"/>
      <c r="YN28" s="134"/>
      <c r="YO28" s="134"/>
      <c r="YP28" s="134"/>
      <c r="YQ28" s="134"/>
      <c r="YR28" s="134"/>
      <c r="YS28" s="134"/>
      <c r="YT28" s="134"/>
      <c r="YU28" s="134"/>
      <c r="YV28" s="134"/>
      <c r="YW28" s="134"/>
      <c r="YX28" s="134"/>
      <c r="YY28" s="134"/>
      <c r="YZ28" s="134"/>
      <c r="ZA28" s="134"/>
      <c r="ZB28" s="134"/>
      <c r="ZC28" s="134"/>
      <c r="ZD28" s="134"/>
      <c r="ZE28" s="134"/>
      <c r="ZF28" s="134"/>
      <c r="ZG28" s="134"/>
      <c r="ZH28" s="134"/>
      <c r="ZI28" s="134"/>
      <c r="ZJ28" s="134"/>
      <c r="ZK28" s="134"/>
      <c r="ZL28" s="134"/>
      <c r="ZM28" s="134"/>
      <c r="ZN28" s="134"/>
      <c r="ZO28" s="134"/>
      <c r="ZP28" s="134"/>
      <c r="ZQ28" s="134"/>
      <c r="ZR28" s="134"/>
      <c r="ZS28" s="134"/>
      <c r="ZT28" s="134"/>
      <c r="ZU28" s="134"/>
      <c r="ZV28" s="134"/>
      <c r="ZW28" s="134"/>
      <c r="ZX28" s="134"/>
      <c r="ZY28" s="134"/>
      <c r="ZZ28" s="134"/>
    </row>
    <row r="29" spans="1:702" hidden="1" outlineLevel="1">
      <c r="A29" s="16">
        <v>41091</v>
      </c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34"/>
      <c r="BV29" s="134"/>
      <c r="BW29" s="134"/>
      <c r="BX29" s="134"/>
      <c r="BY29" s="134"/>
      <c r="BZ29" s="134"/>
      <c r="CA29" s="134"/>
      <c r="CB29" s="134"/>
      <c r="CC29" s="134"/>
      <c r="CD29" s="134"/>
      <c r="CE29" s="134"/>
      <c r="CF29" s="134"/>
      <c r="CG29" s="134"/>
      <c r="CH29" s="134"/>
      <c r="CI29" s="134"/>
      <c r="CJ29" s="134"/>
      <c r="CK29" s="134"/>
      <c r="CL29" s="134"/>
      <c r="CM29" s="134"/>
      <c r="CN29" s="134"/>
      <c r="CO29" s="134"/>
      <c r="CP29" s="134"/>
      <c r="CQ29" s="134"/>
      <c r="CR29" s="134"/>
      <c r="CS29" s="134"/>
      <c r="CT29" s="134"/>
      <c r="CU29" s="134"/>
      <c r="CV29" s="134"/>
      <c r="CW29" s="134"/>
      <c r="CX29" s="134"/>
      <c r="CY29" s="134"/>
      <c r="CZ29" s="134"/>
      <c r="DA29" s="134"/>
      <c r="DB29" s="134"/>
      <c r="DC29" s="134"/>
      <c r="DD29" s="134"/>
      <c r="DE29" s="134"/>
      <c r="DF29" s="134"/>
      <c r="DG29" s="134"/>
      <c r="DH29" s="134"/>
      <c r="DI29" s="134"/>
      <c r="DJ29" s="134"/>
      <c r="DK29" s="134"/>
      <c r="DL29" s="134"/>
      <c r="DM29" s="134"/>
      <c r="DN29" s="134"/>
      <c r="DO29" s="134"/>
      <c r="DP29" s="134"/>
      <c r="DQ29" s="134"/>
      <c r="DR29" s="134"/>
      <c r="DS29" s="134"/>
      <c r="DT29" s="134"/>
      <c r="DU29" s="134"/>
      <c r="DV29" s="134"/>
      <c r="DW29" s="134"/>
      <c r="DX29" s="134"/>
      <c r="DY29" s="134"/>
      <c r="DZ29" s="134"/>
      <c r="EA29" s="134"/>
      <c r="EB29" s="134"/>
      <c r="EC29" s="134"/>
      <c r="ED29" s="134"/>
      <c r="EE29" s="134"/>
      <c r="EF29" s="134"/>
      <c r="EG29" s="134"/>
      <c r="EH29" s="134"/>
      <c r="EI29" s="134"/>
      <c r="EJ29" s="134"/>
      <c r="EK29" s="134"/>
      <c r="EL29" s="134"/>
      <c r="EM29" s="134"/>
      <c r="EN29" s="134"/>
      <c r="EO29" s="134"/>
      <c r="EP29" s="134"/>
      <c r="EQ29" s="134"/>
      <c r="ER29" s="134"/>
      <c r="ES29" s="134"/>
      <c r="ET29" s="134"/>
      <c r="EU29" s="134"/>
      <c r="EV29" s="134"/>
      <c r="EW29" s="134"/>
      <c r="EX29" s="134"/>
      <c r="EY29" s="134"/>
      <c r="EZ29" s="134"/>
      <c r="FA29" s="134"/>
      <c r="FB29" s="134"/>
      <c r="FC29" s="134"/>
      <c r="FD29" s="134"/>
      <c r="FE29" s="134"/>
      <c r="FF29" s="134"/>
      <c r="FG29" s="134"/>
      <c r="FH29" s="134"/>
      <c r="FI29" s="134"/>
      <c r="FJ29" s="134"/>
      <c r="FK29" s="134"/>
      <c r="FL29" s="134"/>
      <c r="FM29" s="134"/>
      <c r="FN29" s="134"/>
      <c r="FO29" s="134"/>
      <c r="FP29" s="134"/>
      <c r="FQ29" s="134"/>
      <c r="FR29" s="134"/>
      <c r="FS29" s="134"/>
      <c r="FT29" s="134"/>
      <c r="FU29" s="134"/>
      <c r="FV29" s="134"/>
      <c r="FW29" s="134"/>
      <c r="FX29" s="134"/>
      <c r="FY29" s="134"/>
      <c r="FZ29" s="134"/>
      <c r="GA29" s="134"/>
      <c r="GB29" s="134"/>
      <c r="GC29" s="134"/>
      <c r="GD29" s="134"/>
      <c r="GE29" s="134"/>
      <c r="GF29" s="134"/>
      <c r="GG29" s="134"/>
      <c r="GH29" s="134"/>
      <c r="GI29" s="134"/>
      <c r="GJ29" s="134"/>
      <c r="GK29" s="134"/>
      <c r="GL29" s="134"/>
      <c r="GM29" s="134"/>
      <c r="GN29" s="134"/>
      <c r="GO29" s="134"/>
      <c r="GP29" s="134"/>
      <c r="GQ29" s="134"/>
      <c r="GR29" s="134"/>
      <c r="GS29" s="134"/>
      <c r="GT29" s="134"/>
      <c r="GU29" s="134"/>
      <c r="GV29" s="134"/>
      <c r="GW29" s="134"/>
      <c r="GX29" s="134"/>
      <c r="GY29" s="134"/>
      <c r="GZ29" s="134"/>
      <c r="HA29" s="134"/>
      <c r="HB29" s="134"/>
      <c r="HC29" s="134"/>
      <c r="HD29" s="134"/>
      <c r="HE29" s="134"/>
      <c r="HF29" s="134"/>
      <c r="HG29" s="134"/>
      <c r="HH29" s="134"/>
      <c r="HI29" s="134"/>
      <c r="HJ29" s="134"/>
      <c r="HK29" s="134"/>
      <c r="HL29" s="134"/>
      <c r="HM29" s="134"/>
      <c r="HN29" s="134"/>
      <c r="HO29" s="134"/>
      <c r="HP29" s="134"/>
      <c r="HQ29" s="134"/>
      <c r="HR29" s="134"/>
      <c r="HS29" s="134"/>
      <c r="HT29" s="134"/>
      <c r="HU29" s="134"/>
      <c r="HV29" s="134"/>
      <c r="HW29" s="134"/>
      <c r="HX29" s="134"/>
      <c r="HY29" s="134"/>
      <c r="HZ29" s="134"/>
      <c r="IA29" s="134"/>
      <c r="IB29" s="134"/>
      <c r="IC29" s="134"/>
      <c r="ID29" s="134"/>
      <c r="IE29" s="134"/>
      <c r="IF29" s="134"/>
      <c r="IG29" s="134"/>
      <c r="IH29" s="134"/>
      <c r="II29" s="134"/>
      <c r="IJ29" s="134"/>
      <c r="IK29" s="134"/>
      <c r="IL29" s="134"/>
      <c r="IM29" s="134"/>
      <c r="IN29" s="134"/>
      <c r="IO29" s="134"/>
      <c r="IP29" s="134"/>
      <c r="IQ29" s="134"/>
      <c r="IR29" s="134"/>
      <c r="IS29" s="134"/>
      <c r="IT29" s="134"/>
      <c r="IU29" s="134"/>
      <c r="IV29" s="134"/>
      <c r="IW29" s="134"/>
      <c r="IX29" s="134"/>
      <c r="IY29" s="134"/>
      <c r="IZ29" s="134"/>
      <c r="JA29" s="134"/>
      <c r="JB29" s="134"/>
      <c r="JC29" s="134"/>
      <c r="JD29" s="134"/>
      <c r="JE29" s="134"/>
      <c r="JF29" s="134"/>
      <c r="JG29" s="134"/>
      <c r="JH29" s="134"/>
      <c r="JI29" s="134"/>
      <c r="JJ29" s="134"/>
      <c r="JK29" s="134"/>
      <c r="JL29" s="134"/>
      <c r="JM29" s="134"/>
      <c r="JN29" s="134"/>
      <c r="JO29" s="134"/>
      <c r="JP29" s="134"/>
      <c r="JQ29" s="134"/>
      <c r="JR29" s="134"/>
      <c r="JS29" s="134"/>
      <c r="JT29" s="134"/>
      <c r="JU29" s="134"/>
      <c r="JV29" s="134"/>
      <c r="JW29" s="134"/>
      <c r="JX29" s="134"/>
      <c r="JY29" s="134"/>
      <c r="JZ29" s="134"/>
      <c r="KA29" s="134"/>
      <c r="KB29" s="134"/>
      <c r="KC29" s="134"/>
      <c r="KD29" s="134"/>
      <c r="KE29" s="134"/>
      <c r="KF29" s="134"/>
      <c r="KG29" s="134"/>
      <c r="KH29" s="134"/>
      <c r="KI29" s="134"/>
      <c r="KJ29" s="134"/>
      <c r="KK29" s="134"/>
      <c r="KL29" s="134"/>
      <c r="KM29" s="134"/>
      <c r="KN29" s="134"/>
      <c r="KO29" s="134"/>
      <c r="KP29" s="134"/>
      <c r="KQ29" s="134"/>
      <c r="KR29" s="134"/>
      <c r="KS29" s="134"/>
      <c r="KT29" s="134"/>
      <c r="KU29" s="134"/>
      <c r="KV29" s="134"/>
      <c r="KW29" s="134"/>
      <c r="KX29" s="134"/>
      <c r="KY29" s="134"/>
      <c r="KZ29" s="134"/>
      <c r="LA29" s="134"/>
      <c r="LB29" s="134"/>
      <c r="LC29" s="134"/>
      <c r="LD29" s="134"/>
      <c r="LE29" s="134"/>
      <c r="LF29" s="134"/>
      <c r="LG29" s="134"/>
      <c r="LH29" s="134"/>
      <c r="LI29" s="134"/>
      <c r="LJ29" s="134"/>
      <c r="LK29" s="134"/>
      <c r="LL29" s="134"/>
      <c r="LM29" s="134"/>
      <c r="LN29" s="134"/>
      <c r="LO29" s="134"/>
      <c r="LP29" s="134"/>
      <c r="LQ29" s="134"/>
      <c r="LR29" s="134"/>
      <c r="LS29" s="134"/>
      <c r="LT29" s="134"/>
      <c r="LU29" s="134"/>
      <c r="LV29" s="134"/>
      <c r="LW29" s="134"/>
      <c r="LX29" s="134"/>
      <c r="LY29" s="134"/>
      <c r="LZ29" s="134"/>
      <c r="MA29" s="134"/>
      <c r="MB29" s="134"/>
      <c r="MC29" s="134"/>
      <c r="MD29" s="134"/>
      <c r="ME29" s="134"/>
      <c r="MF29" s="134"/>
      <c r="MG29" s="134"/>
      <c r="MH29" s="134"/>
      <c r="MI29" s="134"/>
      <c r="MJ29" s="134"/>
      <c r="MK29" s="134"/>
      <c r="ML29" s="134"/>
      <c r="MM29" s="134"/>
      <c r="MN29" s="134"/>
      <c r="MO29" s="134"/>
      <c r="MP29" s="134"/>
      <c r="MQ29" s="134"/>
      <c r="MR29" s="134"/>
      <c r="MS29" s="134"/>
      <c r="MT29" s="134"/>
      <c r="MU29" s="134"/>
      <c r="MV29" s="134"/>
      <c r="MW29" s="134"/>
      <c r="MX29" s="134"/>
      <c r="MY29" s="134"/>
      <c r="MZ29" s="134"/>
      <c r="NA29" s="134"/>
      <c r="NB29" s="134"/>
      <c r="NC29" s="134"/>
      <c r="ND29" s="134"/>
      <c r="NE29" s="134"/>
      <c r="NF29" s="134"/>
      <c r="NG29" s="134"/>
      <c r="NH29" s="134"/>
      <c r="NI29" s="134"/>
      <c r="NJ29" s="134"/>
      <c r="NK29" s="134"/>
      <c r="NL29" s="134"/>
      <c r="NM29" s="134"/>
      <c r="NN29" s="134"/>
      <c r="NO29" s="134"/>
      <c r="NP29" s="134"/>
      <c r="NQ29" s="134"/>
      <c r="NR29" s="134"/>
      <c r="NS29" s="134"/>
      <c r="NT29" s="134"/>
      <c r="NU29" s="134"/>
      <c r="NV29" s="134"/>
      <c r="NW29" s="134"/>
      <c r="NX29" s="134"/>
      <c r="NY29" s="134"/>
      <c r="NZ29" s="134"/>
      <c r="OA29" s="134"/>
      <c r="OB29" s="134"/>
      <c r="OC29" s="134"/>
      <c r="OD29" s="134"/>
      <c r="OE29" s="134"/>
      <c r="OF29" s="134"/>
      <c r="OG29" s="134"/>
      <c r="OH29" s="134"/>
      <c r="OI29" s="134"/>
      <c r="OJ29" s="134"/>
      <c r="OK29" s="134"/>
      <c r="OL29" s="134"/>
      <c r="OM29" s="134"/>
      <c r="ON29" s="134"/>
      <c r="OO29" s="134"/>
      <c r="OP29" s="134"/>
      <c r="OQ29" s="134"/>
      <c r="OR29" s="134"/>
      <c r="OS29" s="134"/>
      <c r="OT29" s="134"/>
      <c r="OU29" s="134"/>
      <c r="OV29" s="134"/>
      <c r="OW29" s="134"/>
      <c r="OX29" s="134"/>
      <c r="OY29" s="134"/>
      <c r="OZ29" s="134"/>
      <c r="PA29" s="134"/>
      <c r="PB29" s="134"/>
      <c r="PC29" s="134"/>
      <c r="PD29" s="134"/>
      <c r="PE29" s="134"/>
      <c r="PF29" s="134"/>
      <c r="PG29" s="134"/>
      <c r="PH29" s="134"/>
      <c r="PI29" s="134"/>
      <c r="PJ29" s="134"/>
      <c r="PK29" s="134"/>
      <c r="PL29" s="134"/>
      <c r="PM29" s="134"/>
      <c r="PN29" s="134"/>
      <c r="PO29" s="134"/>
      <c r="PP29" s="134"/>
      <c r="PQ29" s="134"/>
      <c r="PR29" s="134"/>
      <c r="PS29" s="134"/>
      <c r="PT29" s="134"/>
      <c r="PU29" s="134"/>
      <c r="PV29" s="134"/>
      <c r="PW29" s="134"/>
      <c r="PX29" s="134"/>
      <c r="PY29" s="134"/>
      <c r="PZ29" s="134"/>
      <c r="QA29" s="134"/>
      <c r="QB29" s="134"/>
      <c r="QC29" s="134"/>
      <c r="QD29" s="134"/>
      <c r="QE29" s="134"/>
      <c r="QF29" s="134"/>
      <c r="QG29" s="134"/>
      <c r="QH29" s="134"/>
      <c r="QI29" s="134"/>
      <c r="QJ29" s="134"/>
      <c r="QK29" s="134"/>
      <c r="QL29" s="134"/>
      <c r="QM29" s="134"/>
      <c r="QN29" s="134"/>
      <c r="QO29" s="134"/>
      <c r="QP29" s="134"/>
      <c r="QQ29" s="134"/>
      <c r="QR29" s="134"/>
      <c r="QS29" s="134"/>
      <c r="QT29" s="134"/>
      <c r="QU29" s="134"/>
      <c r="QV29" s="134"/>
      <c r="QW29" s="134"/>
      <c r="QX29" s="134"/>
      <c r="QY29" s="134"/>
      <c r="QZ29" s="134"/>
      <c r="RA29" s="134"/>
      <c r="RB29" s="134"/>
      <c r="RC29" s="134"/>
      <c r="RD29" s="134"/>
      <c r="RE29" s="134"/>
      <c r="RF29" s="134"/>
      <c r="RG29" s="134"/>
      <c r="RH29" s="134"/>
      <c r="RI29" s="134"/>
      <c r="RJ29" s="134"/>
      <c r="RK29" s="134"/>
      <c r="RL29" s="134"/>
      <c r="RM29" s="134"/>
      <c r="RN29" s="134"/>
      <c r="RO29" s="134"/>
      <c r="RP29" s="134"/>
      <c r="RQ29" s="134"/>
      <c r="RR29" s="134"/>
      <c r="RS29" s="134"/>
      <c r="RT29" s="134"/>
      <c r="RU29" s="134"/>
      <c r="RV29" s="134"/>
      <c r="RW29" s="134"/>
      <c r="RX29" s="134"/>
      <c r="RY29" s="134"/>
      <c r="RZ29" s="134"/>
      <c r="SA29" s="134"/>
      <c r="SB29" s="134"/>
      <c r="SC29" s="134"/>
      <c r="SD29" s="134"/>
      <c r="SE29" s="134"/>
      <c r="SF29" s="134"/>
      <c r="SG29" s="134"/>
      <c r="SH29" s="134"/>
      <c r="SI29" s="134"/>
      <c r="SJ29" s="134"/>
      <c r="SK29" s="134"/>
      <c r="SL29" s="134"/>
      <c r="SM29" s="134"/>
      <c r="SN29" s="134"/>
      <c r="SO29" s="134"/>
      <c r="SP29" s="134"/>
      <c r="SQ29" s="134"/>
      <c r="SR29" s="134"/>
      <c r="SS29" s="134"/>
      <c r="ST29" s="134"/>
      <c r="SU29" s="134"/>
      <c r="SV29" s="134"/>
      <c r="SW29" s="134"/>
      <c r="SX29" s="134"/>
      <c r="SY29" s="134"/>
      <c r="SZ29" s="134"/>
      <c r="TA29" s="134"/>
      <c r="TB29" s="134"/>
      <c r="TC29" s="134"/>
      <c r="TD29" s="134"/>
      <c r="TE29" s="134"/>
      <c r="TF29" s="134"/>
      <c r="TG29" s="134"/>
      <c r="TH29" s="134"/>
      <c r="TI29" s="134"/>
      <c r="TJ29" s="134"/>
      <c r="TK29" s="134"/>
      <c r="TL29" s="134"/>
      <c r="TM29" s="134"/>
      <c r="TN29" s="134"/>
      <c r="TO29" s="134"/>
      <c r="TP29" s="134"/>
      <c r="TQ29" s="134"/>
      <c r="TR29" s="134"/>
      <c r="TS29" s="134"/>
      <c r="TT29" s="134"/>
      <c r="TU29" s="134"/>
      <c r="TV29" s="134"/>
      <c r="TW29" s="134"/>
      <c r="TX29" s="134"/>
      <c r="TY29" s="134"/>
      <c r="TZ29" s="134"/>
      <c r="UA29" s="134"/>
      <c r="UB29" s="134"/>
      <c r="UC29" s="134"/>
      <c r="UD29" s="134"/>
      <c r="UE29" s="134"/>
      <c r="UF29" s="134"/>
      <c r="UG29" s="134"/>
      <c r="UH29" s="134"/>
      <c r="UI29" s="134"/>
      <c r="UJ29" s="134"/>
      <c r="UK29" s="134"/>
      <c r="UL29" s="134"/>
      <c r="UM29" s="134"/>
      <c r="UN29" s="134"/>
      <c r="UO29" s="134"/>
      <c r="UP29" s="134"/>
      <c r="UQ29" s="134"/>
      <c r="UR29" s="134"/>
      <c r="US29" s="134"/>
      <c r="UT29" s="134"/>
      <c r="UU29" s="134"/>
      <c r="UV29" s="134"/>
      <c r="UW29" s="134"/>
      <c r="UX29" s="134"/>
      <c r="UY29" s="134"/>
      <c r="UZ29" s="134"/>
      <c r="VA29" s="134"/>
      <c r="VB29" s="134"/>
      <c r="VC29" s="134"/>
      <c r="VD29" s="134"/>
      <c r="VE29" s="134"/>
      <c r="VF29" s="134"/>
      <c r="VG29" s="134"/>
      <c r="VH29" s="134"/>
      <c r="VI29" s="134"/>
      <c r="VJ29" s="134"/>
      <c r="VK29" s="134"/>
      <c r="VL29" s="134"/>
      <c r="VM29" s="134"/>
      <c r="VN29" s="134"/>
      <c r="VO29" s="134"/>
      <c r="VP29" s="134"/>
      <c r="VQ29" s="134"/>
      <c r="VR29" s="134"/>
      <c r="VS29" s="134"/>
      <c r="VT29" s="134"/>
      <c r="VU29" s="134"/>
      <c r="VV29" s="134"/>
      <c r="VW29" s="134"/>
      <c r="VX29" s="134"/>
      <c r="VY29" s="134"/>
      <c r="VZ29" s="134"/>
      <c r="WA29" s="134"/>
      <c r="WB29" s="134"/>
      <c r="WC29" s="134"/>
      <c r="WD29" s="134"/>
      <c r="WE29" s="134"/>
      <c r="WF29" s="134"/>
      <c r="WG29" s="134"/>
      <c r="WH29" s="134"/>
      <c r="WI29" s="134"/>
      <c r="WJ29" s="134"/>
      <c r="WK29" s="134"/>
      <c r="WL29" s="134"/>
      <c r="WM29" s="134"/>
      <c r="WN29" s="134"/>
      <c r="WO29" s="134"/>
      <c r="WP29" s="134"/>
      <c r="WQ29" s="134"/>
      <c r="WR29" s="134"/>
      <c r="WS29" s="134"/>
      <c r="WT29" s="134"/>
      <c r="WU29" s="134"/>
      <c r="WV29" s="134"/>
      <c r="WW29" s="134"/>
      <c r="WX29" s="134"/>
      <c r="WY29" s="134"/>
      <c r="WZ29" s="134"/>
      <c r="XA29" s="134"/>
      <c r="XB29" s="134"/>
      <c r="XC29" s="134"/>
      <c r="XD29" s="134"/>
      <c r="XE29" s="134"/>
      <c r="XF29" s="134"/>
      <c r="XG29" s="134"/>
      <c r="XH29" s="134"/>
      <c r="XI29" s="134"/>
      <c r="XJ29" s="134"/>
      <c r="XK29" s="134"/>
      <c r="XL29" s="134"/>
      <c r="XM29" s="134"/>
      <c r="XN29" s="134"/>
      <c r="XO29" s="134"/>
      <c r="XP29" s="134"/>
      <c r="XQ29" s="134"/>
      <c r="XR29" s="134"/>
      <c r="XS29" s="134"/>
      <c r="XT29" s="134"/>
      <c r="XU29" s="134"/>
      <c r="XV29" s="134"/>
      <c r="XW29" s="134"/>
      <c r="XX29" s="134"/>
      <c r="XY29" s="134"/>
      <c r="XZ29" s="134"/>
      <c r="YA29" s="134"/>
      <c r="YB29" s="134"/>
      <c r="YC29" s="134"/>
      <c r="YD29" s="134"/>
      <c r="YE29" s="134"/>
      <c r="YF29" s="134"/>
      <c r="YG29" s="134"/>
      <c r="YH29" s="134"/>
      <c r="YI29" s="134"/>
      <c r="YJ29" s="134"/>
      <c r="YK29" s="134"/>
      <c r="YL29" s="134"/>
      <c r="YM29" s="134"/>
      <c r="YN29" s="134"/>
      <c r="YO29" s="134"/>
      <c r="YP29" s="134"/>
      <c r="YQ29" s="134"/>
      <c r="YR29" s="134"/>
      <c r="YS29" s="134"/>
      <c r="YT29" s="134"/>
      <c r="YU29" s="134"/>
      <c r="YV29" s="134"/>
      <c r="YW29" s="134"/>
      <c r="YX29" s="134"/>
      <c r="YY29" s="134"/>
      <c r="YZ29" s="134"/>
      <c r="ZA29" s="134"/>
      <c r="ZB29" s="134"/>
      <c r="ZC29" s="134"/>
      <c r="ZD29" s="134"/>
      <c r="ZE29" s="134"/>
      <c r="ZF29" s="134"/>
      <c r="ZG29" s="134"/>
      <c r="ZH29" s="134"/>
      <c r="ZI29" s="134"/>
      <c r="ZJ29" s="134"/>
      <c r="ZK29" s="134"/>
      <c r="ZL29" s="134"/>
      <c r="ZM29" s="134"/>
      <c r="ZN29" s="134"/>
      <c r="ZO29" s="134"/>
      <c r="ZP29" s="134"/>
      <c r="ZQ29" s="134"/>
      <c r="ZR29" s="134"/>
      <c r="ZS29" s="134"/>
      <c r="ZT29" s="134"/>
      <c r="ZU29" s="134"/>
      <c r="ZV29" s="134"/>
      <c r="ZW29" s="134"/>
      <c r="ZX29" s="134"/>
      <c r="ZY29" s="134"/>
      <c r="ZZ29" s="134"/>
    </row>
    <row r="30" spans="1:702" hidden="1" outlineLevel="1">
      <c r="A30" s="16">
        <v>41122</v>
      </c>
      <c r="B30" s="134"/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  <c r="AE30" s="134"/>
      <c r="AF30" s="134"/>
      <c r="AG30" s="134"/>
      <c r="AH30" s="134"/>
      <c r="AI30" s="134"/>
      <c r="AJ30" s="134"/>
      <c r="AK30" s="134"/>
      <c r="AL30" s="134"/>
      <c r="AM30" s="134"/>
      <c r="AN30" s="134"/>
      <c r="AO30" s="134"/>
      <c r="AP30" s="134"/>
      <c r="AQ30" s="134"/>
      <c r="AR30" s="134"/>
      <c r="AS30" s="134"/>
      <c r="AT30" s="134"/>
      <c r="AU30" s="134"/>
      <c r="AV30" s="134"/>
      <c r="AW30" s="134"/>
      <c r="AX30" s="134"/>
      <c r="AY30" s="134"/>
      <c r="AZ30" s="134"/>
      <c r="BA30" s="134"/>
      <c r="BB30" s="134"/>
      <c r="BC30" s="134"/>
      <c r="BD30" s="134"/>
      <c r="BE30" s="134"/>
      <c r="BF30" s="134"/>
      <c r="BG30" s="134"/>
      <c r="BH30" s="134"/>
      <c r="BI30" s="134"/>
      <c r="BJ30" s="134"/>
      <c r="BK30" s="134"/>
      <c r="BL30" s="134"/>
      <c r="BM30" s="134"/>
      <c r="BN30" s="134"/>
      <c r="BO30" s="134"/>
      <c r="BP30" s="134"/>
      <c r="BQ30" s="134"/>
      <c r="BR30" s="134"/>
      <c r="BS30" s="134"/>
      <c r="BT30" s="134"/>
      <c r="BU30" s="134"/>
      <c r="BV30" s="134"/>
      <c r="BW30" s="134"/>
      <c r="BX30" s="134"/>
      <c r="BY30" s="134"/>
      <c r="BZ30" s="134"/>
      <c r="CA30" s="134"/>
      <c r="CB30" s="134"/>
      <c r="CC30" s="134"/>
      <c r="CD30" s="134"/>
      <c r="CE30" s="134"/>
      <c r="CF30" s="134"/>
      <c r="CG30" s="134"/>
      <c r="CH30" s="134"/>
      <c r="CI30" s="134"/>
      <c r="CJ30" s="134"/>
      <c r="CK30" s="134"/>
      <c r="CL30" s="134"/>
      <c r="CM30" s="134"/>
      <c r="CN30" s="134"/>
      <c r="CO30" s="134"/>
      <c r="CP30" s="134"/>
      <c r="CQ30" s="134"/>
      <c r="CR30" s="134"/>
      <c r="CS30" s="134"/>
      <c r="CT30" s="134"/>
      <c r="CU30" s="134"/>
      <c r="CV30" s="134"/>
      <c r="CW30" s="134"/>
      <c r="CX30" s="134"/>
      <c r="CY30" s="134"/>
      <c r="CZ30" s="134"/>
      <c r="DA30" s="134"/>
      <c r="DB30" s="134"/>
      <c r="DC30" s="134"/>
      <c r="DD30" s="134"/>
      <c r="DE30" s="134"/>
      <c r="DF30" s="134"/>
      <c r="DG30" s="134"/>
      <c r="DH30" s="134"/>
      <c r="DI30" s="134"/>
      <c r="DJ30" s="134"/>
      <c r="DK30" s="134"/>
      <c r="DL30" s="134"/>
      <c r="DM30" s="134"/>
      <c r="DN30" s="134"/>
      <c r="DO30" s="134"/>
      <c r="DP30" s="134"/>
      <c r="DQ30" s="134"/>
      <c r="DR30" s="134"/>
      <c r="DS30" s="134"/>
      <c r="DT30" s="134"/>
      <c r="DU30" s="134"/>
      <c r="DV30" s="134"/>
      <c r="DW30" s="134"/>
      <c r="DX30" s="134"/>
      <c r="DY30" s="134"/>
      <c r="DZ30" s="134"/>
      <c r="EA30" s="134"/>
      <c r="EB30" s="134"/>
      <c r="EC30" s="134"/>
      <c r="ED30" s="134"/>
      <c r="EE30" s="134"/>
      <c r="EF30" s="134"/>
      <c r="EG30" s="134"/>
      <c r="EH30" s="134"/>
      <c r="EI30" s="134"/>
      <c r="EJ30" s="134"/>
      <c r="EK30" s="134"/>
      <c r="EL30" s="134"/>
      <c r="EM30" s="134"/>
      <c r="EN30" s="134"/>
      <c r="EO30" s="134"/>
      <c r="EP30" s="134"/>
      <c r="EQ30" s="134"/>
      <c r="ER30" s="134"/>
      <c r="ES30" s="134"/>
      <c r="ET30" s="134"/>
      <c r="EU30" s="134"/>
      <c r="EV30" s="134"/>
      <c r="EW30" s="134"/>
      <c r="EX30" s="134"/>
      <c r="EY30" s="134"/>
      <c r="EZ30" s="134"/>
      <c r="FA30" s="134"/>
      <c r="FB30" s="134"/>
      <c r="FC30" s="134"/>
      <c r="FD30" s="134"/>
      <c r="FE30" s="134"/>
      <c r="FF30" s="134"/>
      <c r="FG30" s="134"/>
      <c r="FH30" s="134"/>
      <c r="FI30" s="134"/>
      <c r="FJ30" s="134"/>
      <c r="FK30" s="134"/>
      <c r="FL30" s="134"/>
      <c r="FM30" s="134"/>
      <c r="FN30" s="134"/>
      <c r="FO30" s="134"/>
      <c r="FP30" s="134"/>
      <c r="FQ30" s="134"/>
      <c r="FR30" s="134"/>
      <c r="FS30" s="134"/>
      <c r="FT30" s="134"/>
      <c r="FU30" s="134"/>
      <c r="FV30" s="134"/>
      <c r="FW30" s="134"/>
      <c r="FX30" s="134"/>
      <c r="FY30" s="134"/>
      <c r="FZ30" s="134"/>
      <c r="GA30" s="134"/>
      <c r="GB30" s="134"/>
      <c r="GC30" s="134"/>
      <c r="GD30" s="134"/>
      <c r="GE30" s="134"/>
      <c r="GF30" s="134"/>
      <c r="GG30" s="134"/>
      <c r="GH30" s="134"/>
      <c r="GI30" s="134"/>
      <c r="GJ30" s="134"/>
      <c r="GK30" s="134"/>
      <c r="GL30" s="134"/>
      <c r="GM30" s="134"/>
      <c r="GN30" s="134"/>
      <c r="GO30" s="134"/>
      <c r="GP30" s="134"/>
      <c r="GQ30" s="134"/>
      <c r="GR30" s="134"/>
      <c r="GS30" s="134"/>
      <c r="GT30" s="134"/>
      <c r="GU30" s="134"/>
      <c r="GV30" s="134"/>
      <c r="GW30" s="134"/>
      <c r="GX30" s="134"/>
      <c r="GY30" s="134"/>
      <c r="GZ30" s="134"/>
      <c r="HA30" s="134"/>
      <c r="HB30" s="134"/>
      <c r="HC30" s="134"/>
      <c r="HD30" s="134"/>
      <c r="HE30" s="134"/>
      <c r="HF30" s="134"/>
      <c r="HG30" s="134"/>
      <c r="HH30" s="134"/>
      <c r="HI30" s="134"/>
      <c r="HJ30" s="134"/>
      <c r="HK30" s="134"/>
      <c r="HL30" s="134"/>
      <c r="HM30" s="134"/>
      <c r="HN30" s="134"/>
      <c r="HO30" s="134"/>
      <c r="HP30" s="134"/>
      <c r="HQ30" s="134"/>
      <c r="HR30" s="134"/>
      <c r="HS30" s="134"/>
      <c r="HT30" s="134"/>
      <c r="HU30" s="134"/>
      <c r="HV30" s="134"/>
      <c r="HW30" s="134"/>
      <c r="HX30" s="134"/>
      <c r="HY30" s="134"/>
      <c r="HZ30" s="134"/>
      <c r="IA30" s="134"/>
      <c r="IB30" s="134"/>
      <c r="IC30" s="134"/>
      <c r="ID30" s="134"/>
      <c r="IE30" s="134"/>
      <c r="IF30" s="134"/>
      <c r="IG30" s="134"/>
      <c r="IH30" s="134"/>
      <c r="II30" s="134"/>
      <c r="IJ30" s="134"/>
      <c r="IK30" s="134"/>
      <c r="IL30" s="134"/>
      <c r="IM30" s="134"/>
      <c r="IN30" s="134"/>
      <c r="IO30" s="134"/>
      <c r="IP30" s="134"/>
      <c r="IQ30" s="134"/>
      <c r="IR30" s="134"/>
      <c r="IS30" s="134"/>
      <c r="IT30" s="134"/>
      <c r="IU30" s="134"/>
      <c r="IV30" s="134"/>
      <c r="IW30" s="134"/>
      <c r="IX30" s="134"/>
      <c r="IY30" s="134"/>
      <c r="IZ30" s="134"/>
      <c r="JA30" s="134"/>
      <c r="JB30" s="134"/>
      <c r="JC30" s="134"/>
      <c r="JD30" s="134"/>
      <c r="JE30" s="134"/>
      <c r="JF30" s="134"/>
      <c r="JG30" s="134"/>
      <c r="JH30" s="134"/>
      <c r="JI30" s="134"/>
      <c r="JJ30" s="134"/>
      <c r="JK30" s="134"/>
      <c r="JL30" s="134"/>
      <c r="JM30" s="134"/>
      <c r="JN30" s="134"/>
      <c r="JO30" s="134"/>
      <c r="JP30" s="134"/>
      <c r="JQ30" s="134"/>
      <c r="JR30" s="134"/>
      <c r="JS30" s="134"/>
      <c r="JT30" s="134"/>
      <c r="JU30" s="134"/>
      <c r="JV30" s="134"/>
      <c r="JW30" s="134"/>
      <c r="JX30" s="134"/>
      <c r="JY30" s="134"/>
      <c r="JZ30" s="134"/>
      <c r="KA30" s="134"/>
      <c r="KB30" s="134"/>
      <c r="KC30" s="134"/>
      <c r="KD30" s="134"/>
      <c r="KE30" s="134"/>
      <c r="KF30" s="134"/>
      <c r="KG30" s="134"/>
      <c r="KH30" s="134"/>
      <c r="KI30" s="134"/>
      <c r="KJ30" s="134"/>
      <c r="KK30" s="134"/>
      <c r="KL30" s="134"/>
      <c r="KM30" s="134"/>
      <c r="KN30" s="134"/>
      <c r="KO30" s="134"/>
      <c r="KP30" s="134"/>
      <c r="KQ30" s="134"/>
      <c r="KR30" s="134"/>
      <c r="KS30" s="134"/>
      <c r="KT30" s="134"/>
      <c r="KU30" s="134"/>
      <c r="KV30" s="134"/>
      <c r="KW30" s="134"/>
      <c r="KX30" s="134"/>
      <c r="KY30" s="134"/>
      <c r="KZ30" s="134"/>
      <c r="LA30" s="134"/>
      <c r="LB30" s="134"/>
      <c r="LC30" s="134"/>
      <c r="LD30" s="134"/>
      <c r="LE30" s="134"/>
      <c r="LF30" s="134"/>
      <c r="LG30" s="134"/>
      <c r="LH30" s="134"/>
      <c r="LI30" s="134"/>
      <c r="LJ30" s="134"/>
      <c r="LK30" s="134"/>
      <c r="LL30" s="134"/>
      <c r="LM30" s="134"/>
      <c r="LN30" s="134"/>
      <c r="LO30" s="134"/>
      <c r="LP30" s="134"/>
      <c r="LQ30" s="134"/>
      <c r="LR30" s="134"/>
      <c r="LS30" s="134"/>
      <c r="LT30" s="134"/>
      <c r="LU30" s="134"/>
      <c r="LV30" s="134"/>
      <c r="LW30" s="134"/>
      <c r="LX30" s="134"/>
      <c r="LY30" s="134"/>
      <c r="LZ30" s="134"/>
      <c r="MA30" s="134"/>
      <c r="MB30" s="134"/>
      <c r="MC30" s="134"/>
      <c r="MD30" s="134"/>
      <c r="ME30" s="134"/>
      <c r="MF30" s="134"/>
      <c r="MG30" s="134"/>
      <c r="MH30" s="134"/>
      <c r="MI30" s="134"/>
      <c r="MJ30" s="134"/>
      <c r="MK30" s="134"/>
      <c r="ML30" s="134"/>
      <c r="MM30" s="134"/>
      <c r="MN30" s="134"/>
      <c r="MO30" s="134"/>
      <c r="MP30" s="134"/>
      <c r="MQ30" s="134"/>
      <c r="MR30" s="134"/>
      <c r="MS30" s="134"/>
      <c r="MT30" s="134"/>
      <c r="MU30" s="134"/>
      <c r="MV30" s="134"/>
      <c r="MW30" s="134"/>
      <c r="MX30" s="134"/>
      <c r="MY30" s="134"/>
      <c r="MZ30" s="134"/>
      <c r="NA30" s="134"/>
      <c r="NB30" s="134"/>
      <c r="NC30" s="134"/>
      <c r="ND30" s="134"/>
      <c r="NE30" s="134"/>
      <c r="NF30" s="134"/>
      <c r="NG30" s="134"/>
      <c r="NH30" s="134"/>
      <c r="NI30" s="134"/>
      <c r="NJ30" s="134"/>
      <c r="NK30" s="134"/>
      <c r="NL30" s="134"/>
      <c r="NM30" s="134"/>
      <c r="NN30" s="134"/>
      <c r="NO30" s="134"/>
      <c r="NP30" s="134"/>
      <c r="NQ30" s="134"/>
      <c r="NR30" s="134"/>
      <c r="NS30" s="134"/>
      <c r="NT30" s="134"/>
      <c r="NU30" s="134"/>
      <c r="NV30" s="134"/>
      <c r="NW30" s="134"/>
      <c r="NX30" s="134"/>
      <c r="NY30" s="134"/>
      <c r="NZ30" s="134"/>
      <c r="OA30" s="134"/>
      <c r="OB30" s="134"/>
      <c r="OC30" s="134"/>
      <c r="OD30" s="134"/>
      <c r="OE30" s="134"/>
      <c r="OF30" s="134"/>
      <c r="OG30" s="134"/>
      <c r="OH30" s="134"/>
      <c r="OI30" s="134"/>
      <c r="OJ30" s="134"/>
      <c r="OK30" s="134"/>
      <c r="OL30" s="134"/>
      <c r="OM30" s="134"/>
      <c r="ON30" s="134"/>
      <c r="OO30" s="134"/>
      <c r="OP30" s="134"/>
      <c r="OQ30" s="134"/>
      <c r="OR30" s="134"/>
      <c r="OS30" s="134"/>
      <c r="OT30" s="134"/>
      <c r="OU30" s="134"/>
      <c r="OV30" s="134"/>
      <c r="OW30" s="134"/>
      <c r="OX30" s="134"/>
      <c r="OY30" s="134"/>
      <c r="OZ30" s="134"/>
      <c r="PA30" s="134"/>
      <c r="PB30" s="134"/>
      <c r="PC30" s="134"/>
      <c r="PD30" s="134"/>
      <c r="PE30" s="134"/>
      <c r="PF30" s="134"/>
      <c r="PG30" s="134"/>
      <c r="PH30" s="134"/>
      <c r="PI30" s="134"/>
      <c r="PJ30" s="134"/>
      <c r="PK30" s="134"/>
      <c r="PL30" s="134"/>
      <c r="PM30" s="134"/>
      <c r="PN30" s="134"/>
      <c r="PO30" s="134"/>
      <c r="PP30" s="134"/>
      <c r="PQ30" s="134"/>
      <c r="PR30" s="134"/>
      <c r="PS30" s="134"/>
      <c r="PT30" s="134"/>
      <c r="PU30" s="134"/>
      <c r="PV30" s="134"/>
      <c r="PW30" s="134"/>
      <c r="PX30" s="134"/>
      <c r="PY30" s="134"/>
      <c r="PZ30" s="134"/>
      <c r="QA30" s="134"/>
      <c r="QB30" s="134"/>
      <c r="QC30" s="134"/>
      <c r="QD30" s="134"/>
      <c r="QE30" s="134"/>
      <c r="QF30" s="134"/>
      <c r="QG30" s="134"/>
      <c r="QH30" s="134"/>
      <c r="QI30" s="134"/>
      <c r="QJ30" s="134"/>
      <c r="QK30" s="134"/>
      <c r="QL30" s="134"/>
      <c r="QM30" s="134"/>
      <c r="QN30" s="134"/>
      <c r="QO30" s="134"/>
      <c r="QP30" s="134"/>
      <c r="QQ30" s="134"/>
      <c r="QR30" s="134"/>
      <c r="QS30" s="134"/>
      <c r="QT30" s="134"/>
      <c r="QU30" s="134"/>
      <c r="QV30" s="134"/>
      <c r="QW30" s="134"/>
      <c r="QX30" s="134"/>
      <c r="QY30" s="134"/>
      <c r="QZ30" s="134"/>
      <c r="RA30" s="134"/>
      <c r="RB30" s="134"/>
      <c r="RC30" s="134"/>
      <c r="RD30" s="134"/>
      <c r="RE30" s="134"/>
      <c r="RF30" s="134"/>
      <c r="RG30" s="134"/>
      <c r="RH30" s="134"/>
      <c r="RI30" s="134"/>
      <c r="RJ30" s="134"/>
      <c r="RK30" s="134"/>
      <c r="RL30" s="134"/>
      <c r="RM30" s="134"/>
      <c r="RN30" s="134"/>
      <c r="RO30" s="134"/>
      <c r="RP30" s="134"/>
      <c r="RQ30" s="134"/>
      <c r="RR30" s="134"/>
      <c r="RS30" s="134"/>
      <c r="RT30" s="134"/>
      <c r="RU30" s="134"/>
      <c r="RV30" s="134"/>
      <c r="RW30" s="134"/>
      <c r="RX30" s="134"/>
      <c r="RY30" s="134"/>
      <c r="RZ30" s="134"/>
      <c r="SA30" s="134"/>
      <c r="SB30" s="134"/>
      <c r="SC30" s="134"/>
      <c r="SD30" s="134"/>
      <c r="SE30" s="134"/>
      <c r="SF30" s="134"/>
      <c r="SG30" s="134"/>
      <c r="SH30" s="134"/>
      <c r="SI30" s="134"/>
      <c r="SJ30" s="134"/>
      <c r="SK30" s="134"/>
      <c r="SL30" s="134"/>
      <c r="SM30" s="134"/>
      <c r="SN30" s="134"/>
      <c r="SO30" s="134"/>
      <c r="SP30" s="134"/>
      <c r="SQ30" s="134"/>
      <c r="SR30" s="134"/>
      <c r="SS30" s="134"/>
      <c r="ST30" s="134"/>
      <c r="SU30" s="134"/>
      <c r="SV30" s="134"/>
      <c r="SW30" s="134"/>
      <c r="SX30" s="134"/>
      <c r="SY30" s="134"/>
      <c r="SZ30" s="134"/>
      <c r="TA30" s="134"/>
      <c r="TB30" s="134"/>
      <c r="TC30" s="134"/>
      <c r="TD30" s="134"/>
      <c r="TE30" s="134"/>
      <c r="TF30" s="134"/>
      <c r="TG30" s="134"/>
      <c r="TH30" s="134"/>
      <c r="TI30" s="134"/>
      <c r="TJ30" s="134"/>
      <c r="TK30" s="134"/>
      <c r="TL30" s="134"/>
      <c r="TM30" s="134"/>
      <c r="TN30" s="134"/>
      <c r="TO30" s="134"/>
      <c r="TP30" s="134"/>
      <c r="TQ30" s="134"/>
      <c r="TR30" s="134"/>
      <c r="TS30" s="134"/>
      <c r="TT30" s="134"/>
      <c r="TU30" s="134"/>
      <c r="TV30" s="134"/>
      <c r="TW30" s="134"/>
      <c r="TX30" s="134"/>
      <c r="TY30" s="134"/>
      <c r="TZ30" s="134"/>
      <c r="UA30" s="134"/>
      <c r="UB30" s="134"/>
      <c r="UC30" s="134"/>
      <c r="UD30" s="134"/>
      <c r="UE30" s="134"/>
      <c r="UF30" s="134"/>
      <c r="UG30" s="134"/>
      <c r="UH30" s="134"/>
      <c r="UI30" s="134"/>
      <c r="UJ30" s="134"/>
      <c r="UK30" s="134"/>
      <c r="UL30" s="134"/>
      <c r="UM30" s="134"/>
      <c r="UN30" s="134"/>
      <c r="UO30" s="134"/>
      <c r="UP30" s="134"/>
      <c r="UQ30" s="134"/>
      <c r="UR30" s="134"/>
      <c r="US30" s="134"/>
      <c r="UT30" s="134"/>
      <c r="UU30" s="134"/>
      <c r="UV30" s="134"/>
      <c r="UW30" s="134"/>
      <c r="UX30" s="134"/>
      <c r="UY30" s="134"/>
      <c r="UZ30" s="134"/>
      <c r="VA30" s="134"/>
      <c r="VB30" s="134"/>
      <c r="VC30" s="134"/>
      <c r="VD30" s="134"/>
      <c r="VE30" s="134"/>
      <c r="VF30" s="134"/>
      <c r="VG30" s="134"/>
      <c r="VH30" s="134"/>
      <c r="VI30" s="134"/>
      <c r="VJ30" s="134"/>
      <c r="VK30" s="134"/>
      <c r="VL30" s="134"/>
      <c r="VM30" s="134"/>
      <c r="VN30" s="134"/>
      <c r="VO30" s="134"/>
      <c r="VP30" s="134"/>
      <c r="VQ30" s="134"/>
      <c r="VR30" s="134"/>
      <c r="VS30" s="134"/>
      <c r="VT30" s="134"/>
      <c r="VU30" s="134"/>
      <c r="VV30" s="134"/>
      <c r="VW30" s="134"/>
      <c r="VX30" s="134"/>
      <c r="VY30" s="134"/>
      <c r="VZ30" s="134"/>
      <c r="WA30" s="134"/>
      <c r="WB30" s="134"/>
      <c r="WC30" s="134"/>
      <c r="WD30" s="134"/>
      <c r="WE30" s="134"/>
      <c r="WF30" s="134"/>
      <c r="WG30" s="134"/>
      <c r="WH30" s="134"/>
      <c r="WI30" s="134"/>
      <c r="WJ30" s="134"/>
      <c r="WK30" s="134"/>
      <c r="WL30" s="134"/>
      <c r="WM30" s="134"/>
      <c r="WN30" s="134"/>
      <c r="WO30" s="134"/>
      <c r="WP30" s="134"/>
      <c r="WQ30" s="134"/>
      <c r="WR30" s="134"/>
      <c r="WS30" s="134"/>
      <c r="WT30" s="134"/>
      <c r="WU30" s="134"/>
      <c r="WV30" s="134"/>
      <c r="WW30" s="134"/>
      <c r="WX30" s="134"/>
      <c r="WY30" s="134"/>
      <c r="WZ30" s="134"/>
      <c r="XA30" s="134"/>
      <c r="XB30" s="134"/>
      <c r="XC30" s="134"/>
      <c r="XD30" s="134"/>
      <c r="XE30" s="134"/>
      <c r="XF30" s="134"/>
      <c r="XG30" s="134"/>
      <c r="XH30" s="134"/>
      <c r="XI30" s="134"/>
      <c r="XJ30" s="134"/>
      <c r="XK30" s="134"/>
      <c r="XL30" s="134"/>
      <c r="XM30" s="134"/>
      <c r="XN30" s="134"/>
      <c r="XO30" s="134"/>
      <c r="XP30" s="134"/>
      <c r="XQ30" s="134"/>
      <c r="XR30" s="134"/>
      <c r="XS30" s="134"/>
      <c r="XT30" s="134"/>
      <c r="XU30" s="134"/>
      <c r="XV30" s="134"/>
      <c r="XW30" s="134"/>
      <c r="XX30" s="134"/>
      <c r="XY30" s="134"/>
      <c r="XZ30" s="134"/>
      <c r="YA30" s="134"/>
      <c r="YB30" s="134"/>
      <c r="YC30" s="134"/>
      <c r="YD30" s="134"/>
      <c r="YE30" s="134"/>
      <c r="YF30" s="134"/>
      <c r="YG30" s="134"/>
      <c r="YH30" s="134"/>
      <c r="YI30" s="134"/>
      <c r="YJ30" s="134"/>
      <c r="YK30" s="134"/>
      <c r="YL30" s="134"/>
      <c r="YM30" s="134"/>
      <c r="YN30" s="134"/>
      <c r="YO30" s="134"/>
      <c r="YP30" s="134"/>
      <c r="YQ30" s="134"/>
      <c r="YR30" s="134"/>
      <c r="YS30" s="134"/>
      <c r="YT30" s="134"/>
      <c r="YU30" s="134"/>
      <c r="YV30" s="134"/>
      <c r="YW30" s="134"/>
      <c r="YX30" s="134"/>
      <c r="YY30" s="134"/>
      <c r="YZ30" s="134"/>
      <c r="ZA30" s="134"/>
      <c r="ZB30" s="134"/>
      <c r="ZC30" s="134"/>
      <c r="ZD30" s="134"/>
      <c r="ZE30" s="134"/>
      <c r="ZF30" s="134"/>
      <c r="ZG30" s="134"/>
      <c r="ZH30" s="134"/>
      <c r="ZI30" s="134"/>
      <c r="ZJ30" s="134"/>
      <c r="ZK30" s="134"/>
      <c r="ZL30" s="134"/>
      <c r="ZM30" s="134"/>
      <c r="ZN30" s="134"/>
      <c r="ZO30" s="134"/>
      <c r="ZP30" s="134"/>
      <c r="ZQ30" s="134"/>
      <c r="ZR30" s="134"/>
      <c r="ZS30" s="134"/>
      <c r="ZT30" s="134"/>
      <c r="ZU30" s="134"/>
      <c r="ZV30" s="134"/>
      <c r="ZW30" s="134"/>
      <c r="ZX30" s="134"/>
      <c r="ZY30" s="134"/>
      <c r="ZZ30" s="134"/>
    </row>
    <row r="31" spans="1:702" hidden="1" outlineLevel="1">
      <c r="A31" s="16">
        <v>41153</v>
      </c>
      <c r="B31" s="134"/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34"/>
      <c r="BV31" s="134"/>
      <c r="BW31" s="134"/>
      <c r="BX31" s="134"/>
      <c r="BY31" s="134"/>
      <c r="BZ31" s="134"/>
      <c r="CA31" s="134"/>
      <c r="CB31" s="134"/>
      <c r="CC31" s="134"/>
      <c r="CD31" s="134"/>
      <c r="CE31" s="134"/>
      <c r="CF31" s="134"/>
      <c r="CG31" s="134"/>
      <c r="CH31" s="134"/>
      <c r="CI31" s="134"/>
      <c r="CJ31" s="134"/>
      <c r="CK31" s="134"/>
      <c r="CL31" s="134"/>
      <c r="CM31" s="134"/>
      <c r="CN31" s="134"/>
      <c r="CO31" s="134"/>
      <c r="CP31" s="134"/>
      <c r="CQ31" s="134"/>
      <c r="CR31" s="134"/>
      <c r="CS31" s="134"/>
      <c r="CT31" s="134"/>
      <c r="CU31" s="134"/>
      <c r="CV31" s="134"/>
      <c r="CW31" s="134"/>
      <c r="CX31" s="134"/>
      <c r="CY31" s="134"/>
      <c r="CZ31" s="134"/>
      <c r="DA31" s="134"/>
      <c r="DB31" s="134"/>
      <c r="DC31" s="134"/>
      <c r="DD31" s="134"/>
      <c r="DE31" s="134"/>
      <c r="DF31" s="134"/>
      <c r="DG31" s="134"/>
      <c r="DH31" s="134"/>
      <c r="DI31" s="134"/>
      <c r="DJ31" s="134"/>
      <c r="DK31" s="134"/>
      <c r="DL31" s="134"/>
      <c r="DM31" s="134"/>
      <c r="DN31" s="134"/>
      <c r="DO31" s="134"/>
      <c r="DP31" s="134"/>
      <c r="DQ31" s="134"/>
      <c r="DR31" s="134"/>
      <c r="DS31" s="134"/>
      <c r="DT31" s="134"/>
      <c r="DU31" s="134"/>
      <c r="DV31" s="134"/>
      <c r="DW31" s="134"/>
      <c r="DX31" s="134"/>
      <c r="DY31" s="134"/>
      <c r="DZ31" s="134"/>
      <c r="EA31" s="134"/>
      <c r="EB31" s="134"/>
      <c r="EC31" s="134"/>
      <c r="ED31" s="134"/>
      <c r="EE31" s="134"/>
      <c r="EF31" s="134"/>
      <c r="EG31" s="134"/>
      <c r="EH31" s="134"/>
      <c r="EI31" s="134"/>
      <c r="EJ31" s="134"/>
      <c r="EK31" s="134"/>
      <c r="EL31" s="134"/>
      <c r="EM31" s="134"/>
      <c r="EN31" s="134"/>
      <c r="EO31" s="134"/>
      <c r="EP31" s="134"/>
      <c r="EQ31" s="134"/>
      <c r="ER31" s="134"/>
      <c r="ES31" s="134"/>
      <c r="ET31" s="134"/>
      <c r="EU31" s="134"/>
      <c r="EV31" s="134"/>
      <c r="EW31" s="134"/>
      <c r="EX31" s="134"/>
      <c r="EY31" s="134"/>
      <c r="EZ31" s="134"/>
      <c r="FA31" s="134"/>
      <c r="FB31" s="134"/>
      <c r="FC31" s="134"/>
      <c r="FD31" s="134"/>
      <c r="FE31" s="134"/>
      <c r="FF31" s="134"/>
      <c r="FG31" s="134"/>
      <c r="FH31" s="134"/>
      <c r="FI31" s="134"/>
      <c r="FJ31" s="134"/>
      <c r="FK31" s="134"/>
      <c r="FL31" s="134"/>
      <c r="FM31" s="134"/>
      <c r="FN31" s="134"/>
      <c r="FO31" s="134"/>
      <c r="FP31" s="134"/>
      <c r="FQ31" s="134"/>
      <c r="FR31" s="134"/>
      <c r="FS31" s="134"/>
      <c r="FT31" s="134"/>
      <c r="FU31" s="134"/>
      <c r="FV31" s="134"/>
      <c r="FW31" s="134"/>
      <c r="FX31" s="134"/>
      <c r="FY31" s="134"/>
      <c r="FZ31" s="134"/>
      <c r="GA31" s="134"/>
      <c r="GB31" s="134"/>
      <c r="GC31" s="134"/>
      <c r="GD31" s="134"/>
      <c r="GE31" s="134"/>
      <c r="GF31" s="134"/>
      <c r="GG31" s="134"/>
      <c r="GH31" s="134"/>
      <c r="GI31" s="134"/>
      <c r="GJ31" s="134"/>
      <c r="GK31" s="134"/>
      <c r="GL31" s="134"/>
      <c r="GM31" s="134"/>
      <c r="GN31" s="134"/>
      <c r="GO31" s="134"/>
      <c r="GP31" s="134"/>
      <c r="GQ31" s="134"/>
      <c r="GR31" s="134"/>
      <c r="GS31" s="134"/>
      <c r="GT31" s="134"/>
      <c r="GU31" s="134"/>
      <c r="GV31" s="134"/>
      <c r="GW31" s="134"/>
      <c r="GX31" s="134"/>
      <c r="GY31" s="134"/>
      <c r="GZ31" s="134"/>
      <c r="HA31" s="134"/>
      <c r="HB31" s="134"/>
      <c r="HC31" s="134"/>
      <c r="HD31" s="134"/>
      <c r="HE31" s="134"/>
      <c r="HF31" s="134"/>
      <c r="HG31" s="134"/>
      <c r="HH31" s="134"/>
      <c r="HI31" s="134"/>
      <c r="HJ31" s="134"/>
      <c r="HK31" s="134"/>
      <c r="HL31" s="134"/>
      <c r="HM31" s="134"/>
      <c r="HN31" s="134"/>
      <c r="HO31" s="134"/>
      <c r="HP31" s="134"/>
      <c r="HQ31" s="134"/>
      <c r="HR31" s="134"/>
      <c r="HS31" s="134"/>
      <c r="HT31" s="134"/>
      <c r="HU31" s="134"/>
      <c r="HV31" s="134"/>
      <c r="HW31" s="134"/>
      <c r="HX31" s="134"/>
      <c r="HY31" s="134"/>
      <c r="HZ31" s="134"/>
      <c r="IA31" s="134"/>
      <c r="IB31" s="134"/>
      <c r="IC31" s="134"/>
      <c r="ID31" s="134"/>
      <c r="IE31" s="134"/>
      <c r="IF31" s="134"/>
      <c r="IG31" s="134"/>
      <c r="IH31" s="134"/>
      <c r="II31" s="134"/>
      <c r="IJ31" s="134"/>
      <c r="IK31" s="134"/>
      <c r="IL31" s="134"/>
      <c r="IM31" s="134"/>
      <c r="IN31" s="134"/>
      <c r="IO31" s="134"/>
      <c r="IP31" s="134"/>
      <c r="IQ31" s="134"/>
      <c r="IR31" s="134"/>
      <c r="IS31" s="134"/>
      <c r="IT31" s="134"/>
      <c r="IU31" s="134"/>
      <c r="IV31" s="134"/>
      <c r="IW31" s="134"/>
      <c r="IX31" s="134"/>
      <c r="IY31" s="134"/>
      <c r="IZ31" s="134"/>
      <c r="JA31" s="134"/>
      <c r="JB31" s="134"/>
      <c r="JC31" s="134"/>
      <c r="JD31" s="134"/>
      <c r="JE31" s="134"/>
      <c r="JF31" s="134"/>
      <c r="JG31" s="134"/>
      <c r="JH31" s="134"/>
      <c r="JI31" s="134"/>
      <c r="JJ31" s="134"/>
      <c r="JK31" s="134"/>
      <c r="JL31" s="134"/>
      <c r="JM31" s="134"/>
      <c r="JN31" s="134"/>
      <c r="JO31" s="134"/>
      <c r="JP31" s="134"/>
      <c r="JQ31" s="134"/>
      <c r="JR31" s="134"/>
      <c r="JS31" s="134"/>
      <c r="JT31" s="134"/>
      <c r="JU31" s="134"/>
      <c r="JV31" s="134"/>
      <c r="JW31" s="134"/>
      <c r="JX31" s="134"/>
      <c r="JY31" s="134"/>
      <c r="JZ31" s="134"/>
      <c r="KA31" s="134"/>
      <c r="KB31" s="134"/>
      <c r="KC31" s="134"/>
      <c r="KD31" s="134"/>
      <c r="KE31" s="134"/>
      <c r="KF31" s="134"/>
      <c r="KG31" s="134"/>
      <c r="KH31" s="134"/>
      <c r="KI31" s="134"/>
      <c r="KJ31" s="134"/>
      <c r="KK31" s="134"/>
      <c r="KL31" s="134"/>
      <c r="KM31" s="134"/>
      <c r="KN31" s="134"/>
      <c r="KO31" s="134"/>
      <c r="KP31" s="134"/>
      <c r="KQ31" s="134"/>
      <c r="KR31" s="134"/>
      <c r="KS31" s="134"/>
      <c r="KT31" s="134"/>
      <c r="KU31" s="134"/>
      <c r="KV31" s="134"/>
      <c r="KW31" s="134"/>
      <c r="KX31" s="134"/>
      <c r="KY31" s="134"/>
      <c r="KZ31" s="134"/>
      <c r="LA31" s="134"/>
      <c r="LB31" s="134"/>
      <c r="LC31" s="134"/>
      <c r="LD31" s="134"/>
      <c r="LE31" s="134"/>
      <c r="LF31" s="134"/>
      <c r="LG31" s="134"/>
      <c r="LH31" s="134"/>
      <c r="LI31" s="134"/>
      <c r="LJ31" s="134"/>
      <c r="LK31" s="134"/>
      <c r="LL31" s="134"/>
      <c r="LM31" s="134"/>
      <c r="LN31" s="134"/>
      <c r="LO31" s="134"/>
      <c r="LP31" s="134"/>
      <c r="LQ31" s="134"/>
      <c r="LR31" s="134"/>
      <c r="LS31" s="134"/>
      <c r="LT31" s="134"/>
      <c r="LU31" s="134"/>
      <c r="LV31" s="134"/>
      <c r="LW31" s="134"/>
      <c r="LX31" s="134"/>
      <c r="LY31" s="134"/>
      <c r="LZ31" s="134"/>
      <c r="MA31" s="134"/>
      <c r="MB31" s="134"/>
      <c r="MC31" s="134"/>
      <c r="MD31" s="134"/>
      <c r="ME31" s="134"/>
      <c r="MF31" s="134"/>
      <c r="MG31" s="134"/>
      <c r="MH31" s="134"/>
      <c r="MI31" s="134"/>
      <c r="MJ31" s="134"/>
      <c r="MK31" s="134"/>
      <c r="ML31" s="134"/>
      <c r="MM31" s="134"/>
      <c r="MN31" s="134"/>
      <c r="MO31" s="134"/>
      <c r="MP31" s="134"/>
      <c r="MQ31" s="134"/>
      <c r="MR31" s="134"/>
      <c r="MS31" s="134"/>
      <c r="MT31" s="134"/>
      <c r="MU31" s="134"/>
      <c r="MV31" s="134"/>
      <c r="MW31" s="134"/>
      <c r="MX31" s="134"/>
      <c r="MY31" s="134"/>
      <c r="MZ31" s="134"/>
      <c r="NA31" s="134"/>
      <c r="NB31" s="134"/>
      <c r="NC31" s="134"/>
      <c r="ND31" s="134"/>
      <c r="NE31" s="134"/>
      <c r="NF31" s="134"/>
      <c r="NG31" s="134"/>
      <c r="NH31" s="134"/>
      <c r="NI31" s="134"/>
      <c r="NJ31" s="134"/>
      <c r="NK31" s="134"/>
      <c r="NL31" s="134"/>
      <c r="NM31" s="134"/>
      <c r="NN31" s="134"/>
      <c r="NO31" s="134"/>
      <c r="NP31" s="134"/>
      <c r="NQ31" s="134"/>
      <c r="NR31" s="134"/>
      <c r="NS31" s="134"/>
      <c r="NT31" s="134"/>
      <c r="NU31" s="134"/>
      <c r="NV31" s="134"/>
      <c r="NW31" s="134"/>
      <c r="NX31" s="134"/>
      <c r="NY31" s="134"/>
      <c r="NZ31" s="134"/>
      <c r="OA31" s="134"/>
      <c r="OB31" s="134"/>
      <c r="OC31" s="134"/>
      <c r="OD31" s="134"/>
      <c r="OE31" s="134"/>
      <c r="OF31" s="134"/>
      <c r="OG31" s="134"/>
      <c r="OH31" s="134"/>
      <c r="OI31" s="134"/>
      <c r="OJ31" s="134"/>
      <c r="OK31" s="134"/>
      <c r="OL31" s="134"/>
      <c r="OM31" s="134"/>
      <c r="ON31" s="134"/>
      <c r="OO31" s="134"/>
      <c r="OP31" s="134"/>
      <c r="OQ31" s="134"/>
      <c r="OR31" s="134"/>
      <c r="OS31" s="134"/>
      <c r="OT31" s="134"/>
      <c r="OU31" s="134"/>
      <c r="OV31" s="134"/>
      <c r="OW31" s="134"/>
      <c r="OX31" s="134"/>
      <c r="OY31" s="134"/>
      <c r="OZ31" s="134"/>
      <c r="PA31" s="134"/>
      <c r="PB31" s="134"/>
      <c r="PC31" s="134"/>
      <c r="PD31" s="134"/>
      <c r="PE31" s="134"/>
      <c r="PF31" s="134"/>
      <c r="PG31" s="134"/>
      <c r="PH31" s="134"/>
      <c r="PI31" s="134"/>
      <c r="PJ31" s="134"/>
      <c r="PK31" s="134"/>
      <c r="PL31" s="134"/>
      <c r="PM31" s="134"/>
      <c r="PN31" s="134"/>
      <c r="PO31" s="134"/>
      <c r="PP31" s="134"/>
      <c r="PQ31" s="134"/>
      <c r="PR31" s="134"/>
      <c r="PS31" s="134"/>
      <c r="PT31" s="134"/>
      <c r="PU31" s="134"/>
      <c r="PV31" s="134"/>
      <c r="PW31" s="134"/>
      <c r="PX31" s="134"/>
      <c r="PY31" s="134"/>
      <c r="PZ31" s="134"/>
      <c r="QA31" s="134"/>
      <c r="QB31" s="134"/>
      <c r="QC31" s="134"/>
      <c r="QD31" s="134"/>
      <c r="QE31" s="134"/>
      <c r="QF31" s="134"/>
      <c r="QG31" s="134"/>
      <c r="QH31" s="134"/>
      <c r="QI31" s="134"/>
      <c r="QJ31" s="134"/>
      <c r="QK31" s="134"/>
      <c r="QL31" s="134"/>
      <c r="QM31" s="134"/>
      <c r="QN31" s="134"/>
      <c r="QO31" s="134"/>
      <c r="QP31" s="134"/>
      <c r="QQ31" s="134"/>
      <c r="QR31" s="134"/>
      <c r="QS31" s="134"/>
      <c r="QT31" s="134"/>
      <c r="QU31" s="134"/>
      <c r="QV31" s="134"/>
      <c r="QW31" s="134"/>
      <c r="QX31" s="134"/>
      <c r="QY31" s="134"/>
      <c r="QZ31" s="134"/>
      <c r="RA31" s="134"/>
      <c r="RB31" s="134"/>
      <c r="RC31" s="134"/>
      <c r="RD31" s="134"/>
      <c r="RE31" s="134"/>
      <c r="RF31" s="134"/>
      <c r="RG31" s="134"/>
      <c r="RH31" s="134"/>
      <c r="RI31" s="134"/>
      <c r="RJ31" s="134"/>
      <c r="RK31" s="134"/>
      <c r="RL31" s="134"/>
      <c r="RM31" s="134"/>
      <c r="RN31" s="134"/>
      <c r="RO31" s="134"/>
      <c r="RP31" s="134"/>
      <c r="RQ31" s="134"/>
      <c r="RR31" s="134"/>
      <c r="RS31" s="134"/>
      <c r="RT31" s="134"/>
      <c r="RU31" s="134"/>
      <c r="RV31" s="134"/>
      <c r="RW31" s="134"/>
      <c r="RX31" s="134"/>
      <c r="RY31" s="134"/>
      <c r="RZ31" s="134"/>
      <c r="SA31" s="134"/>
      <c r="SB31" s="134"/>
      <c r="SC31" s="134"/>
      <c r="SD31" s="134"/>
      <c r="SE31" s="134"/>
      <c r="SF31" s="134"/>
      <c r="SG31" s="134"/>
      <c r="SH31" s="134"/>
      <c r="SI31" s="134"/>
      <c r="SJ31" s="134"/>
      <c r="SK31" s="134"/>
      <c r="SL31" s="134"/>
      <c r="SM31" s="134"/>
      <c r="SN31" s="134"/>
      <c r="SO31" s="134"/>
      <c r="SP31" s="134"/>
      <c r="SQ31" s="134"/>
      <c r="SR31" s="134"/>
      <c r="SS31" s="134"/>
      <c r="ST31" s="134"/>
      <c r="SU31" s="134"/>
      <c r="SV31" s="134"/>
      <c r="SW31" s="134"/>
      <c r="SX31" s="134"/>
      <c r="SY31" s="134"/>
      <c r="SZ31" s="134"/>
      <c r="TA31" s="134"/>
      <c r="TB31" s="134"/>
      <c r="TC31" s="134"/>
      <c r="TD31" s="134"/>
      <c r="TE31" s="134"/>
      <c r="TF31" s="134"/>
      <c r="TG31" s="134"/>
      <c r="TH31" s="134"/>
      <c r="TI31" s="134"/>
      <c r="TJ31" s="134"/>
      <c r="TK31" s="134"/>
      <c r="TL31" s="134"/>
      <c r="TM31" s="134"/>
      <c r="TN31" s="134"/>
      <c r="TO31" s="134"/>
      <c r="TP31" s="134"/>
      <c r="TQ31" s="134"/>
      <c r="TR31" s="134"/>
      <c r="TS31" s="134"/>
      <c r="TT31" s="134"/>
      <c r="TU31" s="134"/>
      <c r="TV31" s="134"/>
      <c r="TW31" s="134"/>
      <c r="TX31" s="134"/>
      <c r="TY31" s="134"/>
      <c r="TZ31" s="134"/>
      <c r="UA31" s="134"/>
      <c r="UB31" s="134"/>
      <c r="UC31" s="134"/>
      <c r="UD31" s="134"/>
      <c r="UE31" s="134"/>
      <c r="UF31" s="134"/>
      <c r="UG31" s="134"/>
      <c r="UH31" s="134"/>
      <c r="UI31" s="134"/>
      <c r="UJ31" s="134"/>
      <c r="UK31" s="134"/>
      <c r="UL31" s="134"/>
      <c r="UM31" s="134"/>
      <c r="UN31" s="134"/>
      <c r="UO31" s="134"/>
      <c r="UP31" s="134"/>
      <c r="UQ31" s="134"/>
      <c r="UR31" s="134"/>
      <c r="US31" s="134"/>
      <c r="UT31" s="134"/>
      <c r="UU31" s="134"/>
      <c r="UV31" s="134"/>
      <c r="UW31" s="134"/>
      <c r="UX31" s="134"/>
      <c r="UY31" s="134"/>
      <c r="UZ31" s="134"/>
      <c r="VA31" s="134"/>
      <c r="VB31" s="134"/>
      <c r="VC31" s="134"/>
      <c r="VD31" s="134"/>
      <c r="VE31" s="134"/>
      <c r="VF31" s="134"/>
      <c r="VG31" s="134"/>
      <c r="VH31" s="134"/>
      <c r="VI31" s="134"/>
      <c r="VJ31" s="134"/>
      <c r="VK31" s="134"/>
      <c r="VL31" s="134"/>
      <c r="VM31" s="134"/>
      <c r="VN31" s="134"/>
      <c r="VO31" s="134"/>
      <c r="VP31" s="134"/>
      <c r="VQ31" s="134"/>
      <c r="VR31" s="134"/>
      <c r="VS31" s="134"/>
      <c r="VT31" s="134"/>
      <c r="VU31" s="134"/>
      <c r="VV31" s="134"/>
      <c r="VW31" s="134"/>
      <c r="VX31" s="134"/>
      <c r="VY31" s="134"/>
      <c r="VZ31" s="134"/>
      <c r="WA31" s="134"/>
      <c r="WB31" s="134"/>
      <c r="WC31" s="134"/>
      <c r="WD31" s="134"/>
      <c r="WE31" s="134"/>
      <c r="WF31" s="134"/>
      <c r="WG31" s="134"/>
      <c r="WH31" s="134"/>
      <c r="WI31" s="134"/>
      <c r="WJ31" s="134"/>
      <c r="WK31" s="134"/>
      <c r="WL31" s="134"/>
      <c r="WM31" s="134"/>
      <c r="WN31" s="134"/>
      <c r="WO31" s="134"/>
      <c r="WP31" s="134"/>
      <c r="WQ31" s="134"/>
      <c r="WR31" s="134"/>
      <c r="WS31" s="134"/>
      <c r="WT31" s="134"/>
      <c r="WU31" s="134"/>
      <c r="WV31" s="134"/>
      <c r="WW31" s="134"/>
      <c r="WX31" s="134"/>
      <c r="WY31" s="134"/>
      <c r="WZ31" s="134"/>
      <c r="XA31" s="134"/>
      <c r="XB31" s="134"/>
      <c r="XC31" s="134"/>
      <c r="XD31" s="134"/>
      <c r="XE31" s="134"/>
      <c r="XF31" s="134"/>
      <c r="XG31" s="134"/>
      <c r="XH31" s="134"/>
      <c r="XI31" s="134"/>
      <c r="XJ31" s="134"/>
      <c r="XK31" s="134"/>
      <c r="XL31" s="134"/>
      <c r="XM31" s="134"/>
      <c r="XN31" s="134"/>
      <c r="XO31" s="134"/>
      <c r="XP31" s="134"/>
      <c r="XQ31" s="134"/>
      <c r="XR31" s="134"/>
      <c r="XS31" s="134"/>
      <c r="XT31" s="134"/>
      <c r="XU31" s="134"/>
      <c r="XV31" s="134"/>
      <c r="XW31" s="134"/>
      <c r="XX31" s="134"/>
      <c r="XY31" s="134"/>
      <c r="XZ31" s="134"/>
      <c r="YA31" s="134"/>
      <c r="YB31" s="134"/>
      <c r="YC31" s="134"/>
      <c r="YD31" s="134"/>
      <c r="YE31" s="134"/>
      <c r="YF31" s="134"/>
      <c r="YG31" s="134"/>
      <c r="YH31" s="134"/>
      <c r="YI31" s="134"/>
      <c r="YJ31" s="134"/>
      <c r="YK31" s="134"/>
      <c r="YL31" s="134"/>
      <c r="YM31" s="134"/>
      <c r="YN31" s="134"/>
      <c r="YO31" s="134"/>
      <c r="YP31" s="134"/>
      <c r="YQ31" s="134"/>
      <c r="YR31" s="134"/>
      <c r="YS31" s="134"/>
      <c r="YT31" s="134"/>
      <c r="YU31" s="134"/>
      <c r="YV31" s="134"/>
      <c r="YW31" s="134"/>
      <c r="YX31" s="134"/>
      <c r="YY31" s="134"/>
      <c r="YZ31" s="134"/>
      <c r="ZA31" s="134"/>
      <c r="ZB31" s="134"/>
      <c r="ZC31" s="134"/>
      <c r="ZD31" s="134"/>
      <c r="ZE31" s="134"/>
      <c r="ZF31" s="134"/>
      <c r="ZG31" s="134"/>
      <c r="ZH31" s="134"/>
      <c r="ZI31" s="134"/>
      <c r="ZJ31" s="134"/>
      <c r="ZK31" s="134"/>
      <c r="ZL31" s="134"/>
      <c r="ZM31" s="134"/>
      <c r="ZN31" s="134"/>
      <c r="ZO31" s="134"/>
      <c r="ZP31" s="134"/>
      <c r="ZQ31" s="134"/>
      <c r="ZR31" s="134"/>
      <c r="ZS31" s="134"/>
      <c r="ZT31" s="134"/>
      <c r="ZU31" s="134"/>
      <c r="ZV31" s="134"/>
      <c r="ZW31" s="134"/>
      <c r="ZX31" s="134"/>
      <c r="ZY31" s="134"/>
      <c r="ZZ31" s="134"/>
    </row>
    <row r="32" spans="1:702" hidden="1" outlineLevel="1">
      <c r="A32" s="16">
        <v>41183</v>
      </c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4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  <c r="AY32" s="134"/>
      <c r="AZ32" s="134"/>
      <c r="BA32" s="134"/>
      <c r="BB32" s="134"/>
      <c r="BC32" s="134"/>
      <c r="BD32" s="134"/>
      <c r="BE32" s="134"/>
      <c r="BF32" s="134"/>
      <c r="BG32" s="134"/>
      <c r="BH32" s="134"/>
      <c r="BI32" s="134"/>
      <c r="BJ32" s="134"/>
      <c r="BK32" s="134"/>
      <c r="BL32" s="134"/>
      <c r="BM32" s="134"/>
      <c r="BN32" s="134"/>
      <c r="BO32" s="134"/>
      <c r="BP32" s="134"/>
      <c r="BQ32" s="134"/>
      <c r="BR32" s="134"/>
      <c r="BS32" s="134"/>
      <c r="BT32" s="134"/>
      <c r="BU32" s="134"/>
      <c r="BV32" s="134"/>
      <c r="BW32" s="134"/>
      <c r="BX32" s="134"/>
      <c r="BY32" s="134"/>
      <c r="BZ32" s="134"/>
      <c r="CA32" s="134"/>
      <c r="CB32" s="134"/>
      <c r="CC32" s="134"/>
      <c r="CD32" s="134"/>
      <c r="CE32" s="134"/>
      <c r="CF32" s="134"/>
      <c r="CG32" s="134"/>
      <c r="CH32" s="134"/>
      <c r="CI32" s="134"/>
      <c r="CJ32" s="134"/>
      <c r="CK32" s="134"/>
      <c r="CL32" s="134"/>
      <c r="CM32" s="134"/>
      <c r="CN32" s="134"/>
      <c r="CO32" s="134"/>
      <c r="CP32" s="134"/>
      <c r="CQ32" s="134"/>
      <c r="CR32" s="134"/>
      <c r="CS32" s="134"/>
      <c r="CT32" s="134"/>
      <c r="CU32" s="134"/>
      <c r="CV32" s="134"/>
      <c r="CW32" s="134"/>
      <c r="CX32" s="134"/>
      <c r="CY32" s="134"/>
      <c r="CZ32" s="134"/>
      <c r="DA32" s="134"/>
      <c r="DB32" s="134"/>
      <c r="DC32" s="134"/>
      <c r="DD32" s="134"/>
      <c r="DE32" s="134"/>
      <c r="DF32" s="134"/>
      <c r="DG32" s="134"/>
      <c r="DH32" s="134"/>
      <c r="DI32" s="134"/>
      <c r="DJ32" s="134"/>
      <c r="DK32" s="134"/>
      <c r="DL32" s="134"/>
      <c r="DM32" s="134"/>
      <c r="DN32" s="134"/>
      <c r="DO32" s="134"/>
      <c r="DP32" s="134"/>
      <c r="DQ32" s="134"/>
      <c r="DR32" s="134"/>
      <c r="DS32" s="134"/>
      <c r="DT32" s="134"/>
      <c r="DU32" s="134"/>
      <c r="DV32" s="134"/>
      <c r="DW32" s="134"/>
      <c r="DX32" s="134"/>
      <c r="DY32" s="134"/>
      <c r="DZ32" s="134"/>
      <c r="EA32" s="134"/>
      <c r="EB32" s="134"/>
      <c r="EC32" s="134"/>
      <c r="ED32" s="134"/>
      <c r="EE32" s="134"/>
      <c r="EF32" s="134"/>
      <c r="EG32" s="134"/>
      <c r="EH32" s="134"/>
      <c r="EI32" s="134"/>
      <c r="EJ32" s="134"/>
      <c r="EK32" s="134"/>
      <c r="EL32" s="134"/>
      <c r="EM32" s="134"/>
      <c r="EN32" s="134"/>
      <c r="EO32" s="134"/>
      <c r="EP32" s="134"/>
      <c r="EQ32" s="134"/>
      <c r="ER32" s="134"/>
      <c r="ES32" s="134"/>
      <c r="ET32" s="134"/>
      <c r="EU32" s="134"/>
      <c r="EV32" s="134"/>
      <c r="EW32" s="134"/>
      <c r="EX32" s="134"/>
      <c r="EY32" s="134"/>
      <c r="EZ32" s="134"/>
      <c r="FA32" s="134"/>
      <c r="FB32" s="134"/>
      <c r="FC32" s="134"/>
      <c r="FD32" s="134"/>
      <c r="FE32" s="134"/>
      <c r="FF32" s="134"/>
      <c r="FG32" s="134"/>
      <c r="FH32" s="134"/>
      <c r="FI32" s="134"/>
      <c r="FJ32" s="134"/>
      <c r="FK32" s="134"/>
      <c r="FL32" s="134"/>
      <c r="FM32" s="134"/>
      <c r="FN32" s="134"/>
      <c r="FO32" s="134"/>
      <c r="FP32" s="134"/>
      <c r="FQ32" s="134"/>
      <c r="FR32" s="134"/>
      <c r="FS32" s="134"/>
      <c r="FT32" s="134"/>
      <c r="FU32" s="134"/>
      <c r="FV32" s="134"/>
      <c r="FW32" s="134"/>
      <c r="FX32" s="134"/>
      <c r="FY32" s="134"/>
      <c r="FZ32" s="134"/>
      <c r="GA32" s="134"/>
      <c r="GB32" s="134"/>
      <c r="GC32" s="134"/>
      <c r="GD32" s="134"/>
      <c r="GE32" s="134"/>
      <c r="GF32" s="134"/>
      <c r="GG32" s="134"/>
      <c r="GH32" s="134"/>
      <c r="GI32" s="134"/>
      <c r="GJ32" s="134"/>
      <c r="GK32" s="134"/>
      <c r="GL32" s="134"/>
      <c r="GM32" s="134"/>
      <c r="GN32" s="134"/>
      <c r="GO32" s="134"/>
      <c r="GP32" s="134"/>
      <c r="GQ32" s="134"/>
      <c r="GR32" s="134"/>
      <c r="GS32" s="134"/>
      <c r="GT32" s="134"/>
      <c r="GU32" s="134"/>
      <c r="GV32" s="134"/>
      <c r="GW32" s="134"/>
      <c r="GX32" s="134"/>
      <c r="GY32" s="134"/>
      <c r="GZ32" s="134"/>
      <c r="HA32" s="134"/>
      <c r="HB32" s="134"/>
      <c r="HC32" s="134"/>
      <c r="HD32" s="134"/>
      <c r="HE32" s="134"/>
      <c r="HF32" s="134"/>
      <c r="HG32" s="134"/>
      <c r="HH32" s="134"/>
      <c r="HI32" s="134"/>
      <c r="HJ32" s="134"/>
      <c r="HK32" s="134"/>
      <c r="HL32" s="134"/>
      <c r="HM32" s="134"/>
      <c r="HN32" s="134"/>
      <c r="HO32" s="134"/>
      <c r="HP32" s="134"/>
      <c r="HQ32" s="134"/>
      <c r="HR32" s="134"/>
      <c r="HS32" s="134"/>
      <c r="HT32" s="134"/>
      <c r="HU32" s="134"/>
      <c r="HV32" s="134"/>
      <c r="HW32" s="134"/>
      <c r="HX32" s="134"/>
      <c r="HY32" s="134"/>
      <c r="HZ32" s="134"/>
      <c r="IA32" s="134"/>
      <c r="IB32" s="134"/>
      <c r="IC32" s="134"/>
      <c r="ID32" s="134"/>
      <c r="IE32" s="134"/>
      <c r="IF32" s="134"/>
      <c r="IG32" s="134"/>
      <c r="IH32" s="134"/>
      <c r="II32" s="134"/>
      <c r="IJ32" s="134"/>
      <c r="IK32" s="134"/>
      <c r="IL32" s="134"/>
      <c r="IM32" s="134"/>
      <c r="IN32" s="134"/>
      <c r="IO32" s="134"/>
      <c r="IP32" s="134"/>
      <c r="IQ32" s="134"/>
      <c r="IR32" s="134"/>
      <c r="IS32" s="134"/>
      <c r="IT32" s="134"/>
      <c r="IU32" s="134"/>
      <c r="IV32" s="134"/>
      <c r="IW32" s="134"/>
      <c r="IX32" s="134"/>
      <c r="IY32" s="134"/>
      <c r="IZ32" s="134"/>
      <c r="JA32" s="134"/>
      <c r="JB32" s="134"/>
      <c r="JC32" s="134"/>
      <c r="JD32" s="134"/>
      <c r="JE32" s="134"/>
      <c r="JF32" s="134"/>
      <c r="JG32" s="134"/>
      <c r="JH32" s="134"/>
      <c r="JI32" s="134"/>
      <c r="JJ32" s="134"/>
      <c r="JK32" s="134"/>
      <c r="JL32" s="134"/>
      <c r="JM32" s="134"/>
      <c r="JN32" s="134"/>
      <c r="JO32" s="134"/>
      <c r="JP32" s="134"/>
      <c r="JQ32" s="134"/>
      <c r="JR32" s="134"/>
      <c r="JS32" s="134"/>
      <c r="JT32" s="134"/>
      <c r="JU32" s="134"/>
      <c r="JV32" s="134"/>
      <c r="JW32" s="134"/>
      <c r="JX32" s="134"/>
      <c r="JY32" s="134"/>
      <c r="JZ32" s="134"/>
      <c r="KA32" s="134"/>
      <c r="KB32" s="134"/>
      <c r="KC32" s="134"/>
      <c r="KD32" s="134"/>
      <c r="KE32" s="134"/>
      <c r="KF32" s="134"/>
      <c r="KG32" s="134"/>
      <c r="KH32" s="134"/>
      <c r="KI32" s="134"/>
      <c r="KJ32" s="134"/>
      <c r="KK32" s="134"/>
      <c r="KL32" s="134"/>
      <c r="KM32" s="134"/>
      <c r="KN32" s="134"/>
      <c r="KO32" s="134"/>
      <c r="KP32" s="134"/>
      <c r="KQ32" s="134"/>
      <c r="KR32" s="134"/>
      <c r="KS32" s="134"/>
      <c r="KT32" s="134"/>
      <c r="KU32" s="134"/>
      <c r="KV32" s="134"/>
      <c r="KW32" s="134"/>
      <c r="KX32" s="134"/>
      <c r="KY32" s="134"/>
      <c r="KZ32" s="134"/>
      <c r="LA32" s="134"/>
      <c r="LB32" s="134"/>
      <c r="LC32" s="134"/>
      <c r="LD32" s="134"/>
      <c r="LE32" s="134"/>
      <c r="LF32" s="134"/>
      <c r="LG32" s="134"/>
      <c r="LH32" s="134"/>
      <c r="LI32" s="134"/>
      <c r="LJ32" s="134"/>
      <c r="LK32" s="134"/>
      <c r="LL32" s="134"/>
      <c r="LM32" s="134"/>
      <c r="LN32" s="134"/>
      <c r="LO32" s="134"/>
      <c r="LP32" s="134"/>
      <c r="LQ32" s="134"/>
      <c r="LR32" s="134"/>
      <c r="LS32" s="134"/>
      <c r="LT32" s="134"/>
      <c r="LU32" s="134"/>
      <c r="LV32" s="134"/>
      <c r="LW32" s="134"/>
      <c r="LX32" s="134"/>
      <c r="LY32" s="134"/>
      <c r="LZ32" s="134"/>
      <c r="MA32" s="134"/>
      <c r="MB32" s="134"/>
      <c r="MC32" s="134"/>
      <c r="MD32" s="134"/>
      <c r="ME32" s="134"/>
      <c r="MF32" s="134"/>
      <c r="MG32" s="134"/>
      <c r="MH32" s="134"/>
      <c r="MI32" s="134"/>
      <c r="MJ32" s="134"/>
      <c r="MK32" s="134"/>
      <c r="ML32" s="134"/>
      <c r="MM32" s="134"/>
      <c r="MN32" s="134"/>
      <c r="MO32" s="134"/>
      <c r="MP32" s="134"/>
      <c r="MQ32" s="134"/>
      <c r="MR32" s="134"/>
      <c r="MS32" s="134"/>
      <c r="MT32" s="134"/>
      <c r="MU32" s="134"/>
      <c r="MV32" s="134"/>
      <c r="MW32" s="134"/>
      <c r="MX32" s="134"/>
      <c r="MY32" s="134"/>
      <c r="MZ32" s="134"/>
      <c r="NA32" s="134"/>
      <c r="NB32" s="134"/>
      <c r="NC32" s="134"/>
      <c r="ND32" s="134"/>
      <c r="NE32" s="134"/>
      <c r="NF32" s="134"/>
      <c r="NG32" s="134"/>
      <c r="NH32" s="134"/>
      <c r="NI32" s="134"/>
      <c r="NJ32" s="134"/>
      <c r="NK32" s="134"/>
      <c r="NL32" s="134"/>
      <c r="NM32" s="134"/>
      <c r="NN32" s="134"/>
      <c r="NO32" s="134"/>
      <c r="NP32" s="134"/>
      <c r="NQ32" s="134"/>
      <c r="NR32" s="134"/>
      <c r="NS32" s="134"/>
      <c r="NT32" s="134"/>
      <c r="NU32" s="134"/>
      <c r="NV32" s="134"/>
      <c r="NW32" s="134"/>
      <c r="NX32" s="134"/>
      <c r="NY32" s="134"/>
      <c r="NZ32" s="134"/>
      <c r="OA32" s="134"/>
      <c r="OB32" s="134"/>
      <c r="OC32" s="134"/>
      <c r="OD32" s="134"/>
      <c r="OE32" s="134"/>
      <c r="OF32" s="134"/>
      <c r="OG32" s="134"/>
      <c r="OH32" s="134"/>
      <c r="OI32" s="134"/>
      <c r="OJ32" s="134"/>
      <c r="OK32" s="134"/>
      <c r="OL32" s="134"/>
      <c r="OM32" s="134"/>
      <c r="ON32" s="134"/>
      <c r="OO32" s="134"/>
      <c r="OP32" s="134"/>
      <c r="OQ32" s="134"/>
      <c r="OR32" s="134"/>
      <c r="OS32" s="134"/>
      <c r="OT32" s="134"/>
      <c r="OU32" s="134"/>
      <c r="OV32" s="134"/>
      <c r="OW32" s="134"/>
      <c r="OX32" s="134"/>
      <c r="OY32" s="134"/>
      <c r="OZ32" s="134"/>
      <c r="PA32" s="134"/>
      <c r="PB32" s="134"/>
      <c r="PC32" s="134"/>
      <c r="PD32" s="134"/>
      <c r="PE32" s="134"/>
      <c r="PF32" s="134"/>
      <c r="PG32" s="134"/>
      <c r="PH32" s="134"/>
      <c r="PI32" s="134"/>
      <c r="PJ32" s="134"/>
      <c r="PK32" s="134"/>
      <c r="PL32" s="134"/>
      <c r="PM32" s="134"/>
      <c r="PN32" s="134"/>
      <c r="PO32" s="134"/>
      <c r="PP32" s="134"/>
      <c r="PQ32" s="134"/>
      <c r="PR32" s="134"/>
      <c r="PS32" s="134"/>
      <c r="PT32" s="134"/>
      <c r="PU32" s="134"/>
      <c r="PV32" s="134"/>
      <c r="PW32" s="134"/>
      <c r="PX32" s="134"/>
      <c r="PY32" s="134"/>
      <c r="PZ32" s="134"/>
      <c r="QA32" s="134"/>
      <c r="QB32" s="134"/>
      <c r="QC32" s="134"/>
      <c r="QD32" s="134"/>
      <c r="QE32" s="134"/>
      <c r="QF32" s="134"/>
      <c r="QG32" s="134"/>
      <c r="QH32" s="134"/>
      <c r="QI32" s="134"/>
      <c r="QJ32" s="134"/>
      <c r="QK32" s="134"/>
      <c r="QL32" s="134"/>
      <c r="QM32" s="134"/>
      <c r="QN32" s="134"/>
      <c r="QO32" s="134"/>
      <c r="QP32" s="134"/>
      <c r="QQ32" s="134"/>
      <c r="QR32" s="134"/>
      <c r="QS32" s="134"/>
      <c r="QT32" s="134"/>
      <c r="QU32" s="134"/>
      <c r="QV32" s="134"/>
      <c r="QW32" s="134"/>
      <c r="QX32" s="134"/>
      <c r="QY32" s="134"/>
      <c r="QZ32" s="134"/>
      <c r="RA32" s="134"/>
      <c r="RB32" s="134"/>
      <c r="RC32" s="134"/>
      <c r="RD32" s="134"/>
      <c r="RE32" s="134"/>
      <c r="RF32" s="134"/>
      <c r="RG32" s="134"/>
      <c r="RH32" s="134"/>
      <c r="RI32" s="134"/>
      <c r="RJ32" s="134"/>
      <c r="RK32" s="134"/>
      <c r="RL32" s="134"/>
      <c r="RM32" s="134"/>
      <c r="RN32" s="134"/>
      <c r="RO32" s="134"/>
      <c r="RP32" s="134"/>
      <c r="RQ32" s="134"/>
      <c r="RR32" s="134"/>
      <c r="RS32" s="134"/>
      <c r="RT32" s="134"/>
      <c r="RU32" s="134"/>
      <c r="RV32" s="134"/>
      <c r="RW32" s="134"/>
      <c r="RX32" s="134"/>
      <c r="RY32" s="134"/>
      <c r="RZ32" s="134"/>
      <c r="SA32" s="134"/>
      <c r="SB32" s="134"/>
      <c r="SC32" s="134"/>
      <c r="SD32" s="134"/>
      <c r="SE32" s="134"/>
      <c r="SF32" s="134"/>
      <c r="SG32" s="134"/>
      <c r="SH32" s="134"/>
      <c r="SI32" s="134"/>
      <c r="SJ32" s="134"/>
      <c r="SK32" s="134"/>
      <c r="SL32" s="134"/>
      <c r="SM32" s="134"/>
      <c r="SN32" s="134"/>
      <c r="SO32" s="134"/>
      <c r="SP32" s="134"/>
      <c r="SQ32" s="134"/>
      <c r="SR32" s="134"/>
      <c r="SS32" s="134"/>
      <c r="ST32" s="134"/>
      <c r="SU32" s="134"/>
      <c r="SV32" s="134"/>
      <c r="SW32" s="134"/>
      <c r="SX32" s="134"/>
      <c r="SY32" s="134"/>
      <c r="SZ32" s="134"/>
      <c r="TA32" s="134"/>
      <c r="TB32" s="134"/>
      <c r="TC32" s="134"/>
      <c r="TD32" s="134"/>
      <c r="TE32" s="134"/>
      <c r="TF32" s="134"/>
      <c r="TG32" s="134"/>
      <c r="TH32" s="134"/>
      <c r="TI32" s="134"/>
      <c r="TJ32" s="134"/>
      <c r="TK32" s="134"/>
      <c r="TL32" s="134"/>
      <c r="TM32" s="134"/>
      <c r="TN32" s="134"/>
      <c r="TO32" s="134"/>
      <c r="TP32" s="134"/>
      <c r="TQ32" s="134"/>
      <c r="TR32" s="134"/>
      <c r="TS32" s="134"/>
      <c r="TT32" s="134"/>
      <c r="TU32" s="134"/>
      <c r="TV32" s="134"/>
      <c r="TW32" s="134"/>
      <c r="TX32" s="134"/>
      <c r="TY32" s="134"/>
      <c r="TZ32" s="134"/>
      <c r="UA32" s="134"/>
      <c r="UB32" s="134"/>
      <c r="UC32" s="134"/>
      <c r="UD32" s="134"/>
      <c r="UE32" s="134"/>
      <c r="UF32" s="134"/>
      <c r="UG32" s="134"/>
      <c r="UH32" s="134"/>
      <c r="UI32" s="134"/>
      <c r="UJ32" s="134"/>
      <c r="UK32" s="134"/>
      <c r="UL32" s="134"/>
      <c r="UM32" s="134"/>
      <c r="UN32" s="134"/>
      <c r="UO32" s="134"/>
      <c r="UP32" s="134"/>
      <c r="UQ32" s="134"/>
      <c r="UR32" s="134"/>
      <c r="US32" s="134"/>
      <c r="UT32" s="134"/>
      <c r="UU32" s="134"/>
      <c r="UV32" s="134"/>
      <c r="UW32" s="134"/>
      <c r="UX32" s="134"/>
      <c r="UY32" s="134"/>
      <c r="UZ32" s="134"/>
      <c r="VA32" s="134"/>
      <c r="VB32" s="134"/>
      <c r="VC32" s="134"/>
      <c r="VD32" s="134"/>
      <c r="VE32" s="134"/>
      <c r="VF32" s="134"/>
      <c r="VG32" s="134"/>
      <c r="VH32" s="134"/>
      <c r="VI32" s="134"/>
      <c r="VJ32" s="134"/>
      <c r="VK32" s="134"/>
      <c r="VL32" s="134"/>
      <c r="VM32" s="134"/>
      <c r="VN32" s="134"/>
      <c r="VO32" s="134"/>
      <c r="VP32" s="134"/>
      <c r="VQ32" s="134"/>
      <c r="VR32" s="134"/>
      <c r="VS32" s="134"/>
      <c r="VT32" s="134"/>
      <c r="VU32" s="134"/>
      <c r="VV32" s="134"/>
      <c r="VW32" s="134"/>
      <c r="VX32" s="134"/>
      <c r="VY32" s="134"/>
      <c r="VZ32" s="134"/>
      <c r="WA32" s="134"/>
      <c r="WB32" s="134"/>
      <c r="WC32" s="134"/>
      <c r="WD32" s="134"/>
      <c r="WE32" s="134"/>
      <c r="WF32" s="134"/>
      <c r="WG32" s="134"/>
      <c r="WH32" s="134"/>
      <c r="WI32" s="134"/>
      <c r="WJ32" s="134"/>
      <c r="WK32" s="134"/>
      <c r="WL32" s="134"/>
      <c r="WM32" s="134"/>
      <c r="WN32" s="134"/>
      <c r="WO32" s="134"/>
      <c r="WP32" s="134"/>
      <c r="WQ32" s="134"/>
      <c r="WR32" s="134"/>
      <c r="WS32" s="134"/>
      <c r="WT32" s="134"/>
      <c r="WU32" s="134"/>
      <c r="WV32" s="134"/>
      <c r="WW32" s="134"/>
      <c r="WX32" s="134"/>
      <c r="WY32" s="134"/>
      <c r="WZ32" s="134"/>
      <c r="XA32" s="134"/>
      <c r="XB32" s="134"/>
      <c r="XC32" s="134"/>
      <c r="XD32" s="134"/>
      <c r="XE32" s="134"/>
      <c r="XF32" s="134"/>
      <c r="XG32" s="134"/>
      <c r="XH32" s="134"/>
      <c r="XI32" s="134"/>
      <c r="XJ32" s="134"/>
      <c r="XK32" s="134"/>
      <c r="XL32" s="134"/>
      <c r="XM32" s="134"/>
      <c r="XN32" s="134"/>
      <c r="XO32" s="134"/>
      <c r="XP32" s="134"/>
      <c r="XQ32" s="134"/>
      <c r="XR32" s="134"/>
      <c r="XS32" s="134"/>
      <c r="XT32" s="134"/>
      <c r="XU32" s="134"/>
      <c r="XV32" s="134"/>
      <c r="XW32" s="134"/>
      <c r="XX32" s="134"/>
      <c r="XY32" s="134"/>
      <c r="XZ32" s="134"/>
      <c r="YA32" s="134"/>
      <c r="YB32" s="134"/>
      <c r="YC32" s="134"/>
      <c r="YD32" s="134"/>
      <c r="YE32" s="134"/>
      <c r="YF32" s="134"/>
      <c r="YG32" s="134"/>
      <c r="YH32" s="134"/>
      <c r="YI32" s="134"/>
      <c r="YJ32" s="134"/>
      <c r="YK32" s="134"/>
      <c r="YL32" s="134"/>
      <c r="YM32" s="134"/>
      <c r="YN32" s="134"/>
      <c r="YO32" s="134"/>
      <c r="YP32" s="134"/>
      <c r="YQ32" s="134"/>
      <c r="YR32" s="134"/>
      <c r="YS32" s="134"/>
      <c r="YT32" s="134"/>
      <c r="YU32" s="134"/>
      <c r="YV32" s="134"/>
      <c r="YW32" s="134"/>
      <c r="YX32" s="134"/>
      <c r="YY32" s="134"/>
      <c r="YZ32" s="134"/>
      <c r="ZA32" s="134"/>
      <c r="ZB32" s="134"/>
      <c r="ZC32" s="134"/>
      <c r="ZD32" s="134"/>
      <c r="ZE32" s="134"/>
      <c r="ZF32" s="134"/>
      <c r="ZG32" s="134"/>
      <c r="ZH32" s="134"/>
      <c r="ZI32" s="134"/>
      <c r="ZJ32" s="134"/>
      <c r="ZK32" s="134"/>
      <c r="ZL32" s="134"/>
      <c r="ZM32" s="134"/>
      <c r="ZN32" s="134"/>
      <c r="ZO32" s="134"/>
      <c r="ZP32" s="134"/>
      <c r="ZQ32" s="134"/>
      <c r="ZR32" s="134"/>
      <c r="ZS32" s="134"/>
      <c r="ZT32" s="134"/>
      <c r="ZU32" s="134"/>
      <c r="ZV32" s="134"/>
      <c r="ZW32" s="134"/>
      <c r="ZX32" s="134"/>
      <c r="ZY32" s="134"/>
      <c r="ZZ32" s="134"/>
    </row>
    <row r="33" spans="1:702" hidden="1" outlineLevel="1">
      <c r="A33" s="16">
        <v>41214</v>
      </c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134"/>
      <c r="AI33" s="134"/>
      <c r="AJ33" s="134"/>
      <c r="AK33" s="134"/>
      <c r="AL33" s="134"/>
      <c r="AM33" s="134"/>
      <c r="AN33" s="134"/>
      <c r="AO33" s="134"/>
      <c r="AP33" s="134"/>
      <c r="AQ33" s="134"/>
      <c r="AR33" s="134"/>
      <c r="AS33" s="134"/>
      <c r="AT33" s="134"/>
      <c r="AU33" s="134"/>
      <c r="AV33" s="134"/>
      <c r="AW33" s="134"/>
      <c r="AX33" s="134"/>
      <c r="AY33" s="134"/>
      <c r="AZ33" s="134"/>
      <c r="BA33" s="134"/>
      <c r="BB33" s="134"/>
      <c r="BC33" s="134"/>
      <c r="BD33" s="134"/>
      <c r="BE33" s="134"/>
      <c r="BF33" s="134"/>
      <c r="BG33" s="134"/>
      <c r="BH33" s="134"/>
      <c r="BI33" s="134"/>
      <c r="BJ33" s="134"/>
      <c r="BK33" s="134"/>
      <c r="BL33" s="134"/>
      <c r="BM33" s="134"/>
      <c r="BN33" s="134"/>
      <c r="BO33" s="134"/>
      <c r="BP33" s="134"/>
      <c r="BQ33" s="134"/>
      <c r="BR33" s="134"/>
      <c r="BS33" s="134"/>
      <c r="BT33" s="134"/>
      <c r="BU33" s="134"/>
      <c r="BV33" s="134"/>
      <c r="BW33" s="134"/>
      <c r="BX33" s="134"/>
      <c r="BY33" s="134"/>
      <c r="BZ33" s="134"/>
      <c r="CA33" s="134"/>
      <c r="CB33" s="134"/>
      <c r="CC33" s="134"/>
      <c r="CD33" s="134"/>
      <c r="CE33" s="134"/>
      <c r="CF33" s="134"/>
      <c r="CG33" s="134"/>
      <c r="CH33" s="134"/>
      <c r="CI33" s="134"/>
      <c r="CJ33" s="134"/>
      <c r="CK33" s="134"/>
      <c r="CL33" s="134"/>
      <c r="CM33" s="134"/>
      <c r="CN33" s="134"/>
      <c r="CO33" s="134"/>
      <c r="CP33" s="134"/>
      <c r="CQ33" s="134"/>
      <c r="CR33" s="134"/>
      <c r="CS33" s="134"/>
      <c r="CT33" s="134"/>
      <c r="CU33" s="134"/>
      <c r="CV33" s="134"/>
      <c r="CW33" s="134"/>
      <c r="CX33" s="134"/>
      <c r="CY33" s="134"/>
      <c r="CZ33" s="134"/>
      <c r="DA33" s="134"/>
      <c r="DB33" s="134"/>
      <c r="DC33" s="134"/>
      <c r="DD33" s="134"/>
      <c r="DE33" s="134"/>
      <c r="DF33" s="134"/>
      <c r="DG33" s="134"/>
      <c r="DH33" s="134"/>
      <c r="DI33" s="134"/>
      <c r="DJ33" s="134"/>
      <c r="DK33" s="134"/>
      <c r="DL33" s="134"/>
      <c r="DM33" s="134"/>
      <c r="DN33" s="134"/>
      <c r="DO33" s="134"/>
      <c r="DP33" s="134"/>
      <c r="DQ33" s="134"/>
      <c r="DR33" s="134"/>
      <c r="DS33" s="134"/>
      <c r="DT33" s="134"/>
      <c r="DU33" s="134"/>
      <c r="DV33" s="134"/>
      <c r="DW33" s="134"/>
      <c r="DX33" s="134"/>
      <c r="DY33" s="134"/>
      <c r="DZ33" s="134"/>
      <c r="EA33" s="134"/>
      <c r="EB33" s="134"/>
      <c r="EC33" s="134"/>
      <c r="ED33" s="134"/>
      <c r="EE33" s="134"/>
      <c r="EF33" s="134"/>
      <c r="EG33" s="134"/>
      <c r="EH33" s="134"/>
      <c r="EI33" s="134"/>
      <c r="EJ33" s="134"/>
      <c r="EK33" s="134"/>
      <c r="EL33" s="134"/>
      <c r="EM33" s="134"/>
      <c r="EN33" s="134"/>
      <c r="EO33" s="134"/>
      <c r="EP33" s="134"/>
      <c r="EQ33" s="134"/>
      <c r="ER33" s="134"/>
      <c r="ES33" s="134"/>
      <c r="ET33" s="134"/>
      <c r="EU33" s="134"/>
      <c r="EV33" s="134"/>
      <c r="EW33" s="134"/>
      <c r="EX33" s="134"/>
      <c r="EY33" s="134"/>
      <c r="EZ33" s="134"/>
      <c r="FA33" s="134"/>
      <c r="FB33" s="134"/>
      <c r="FC33" s="134"/>
      <c r="FD33" s="134"/>
      <c r="FE33" s="134"/>
      <c r="FF33" s="134"/>
      <c r="FG33" s="134"/>
      <c r="FH33" s="134"/>
      <c r="FI33" s="134"/>
      <c r="FJ33" s="134"/>
      <c r="FK33" s="134"/>
      <c r="FL33" s="134"/>
      <c r="FM33" s="134"/>
      <c r="FN33" s="134"/>
      <c r="FO33" s="134"/>
      <c r="FP33" s="134"/>
      <c r="FQ33" s="134"/>
      <c r="FR33" s="134"/>
      <c r="FS33" s="134"/>
      <c r="FT33" s="134"/>
      <c r="FU33" s="134"/>
      <c r="FV33" s="134"/>
      <c r="FW33" s="134"/>
      <c r="FX33" s="134"/>
      <c r="FY33" s="134"/>
      <c r="FZ33" s="134"/>
      <c r="GA33" s="134"/>
      <c r="GB33" s="134"/>
      <c r="GC33" s="134"/>
      <c r="GD33" s="134"/>
      <c r="GE33" s="134"/>
      <c r="GF33" s="134"/>
      <c r="GG33" s="134"/>
      <c r="GH33" s="134"/>
      <c r="GI33" s="134"/>
      <c r="GJ33" s="134"/>
      <c r="GK33" s="134"/>
      <c r="GL33" s="134"/>
      <c r="GM33" s="134"/>
      <c r="GN33" s="134"/>
      <c r="GO33" s="134"/>
      <c r="GP33" s="134"/>
      <c r="GQ33" s="134"/>
      <c r="GR33" s="134"/>
      <c r="GS33" s="134"/>
      <c r="GT33" s="134"/>
      <c r="GU33" s="134"/>
      <c r="GV33" s="134"/>
      <c r="GW33" s="134"/>
      <c r="GX33" s="134"/>
      <c r="GY33" s="134"/>
      <c r="GZ33" s="134"/>
      <c r="HA33" s="134"/>
      <c r="HB33" s="134"/>
      <c r="HC33" s="134"/>
      <c r="HD33" s="134"/>
      <c r="HE33" s="134"/>
      <c r="HF33" s="134"/>
      <c r="HG33" s="134"/>
      <c r="HH33" s="134"/>
      <c r="HI33" s="134"/>
      <c r="HJ33" s="134"/>
      <c r="HK33" s="134"/>
      <c r="HL33" s="134"/>
      <c r="HM33" s="134"/>
      <c r="HN33" s="134"/>
      <c r="HO33" s="134"/>
      <c r="HP33" s="134"/>
      <c r="HQ33" s="134"/>
      <c r="HR33" s="134"/>
      <c r="HS33" s="134"/>
      <c r="HT33" s="134"/>
      <c r="HU33" s="134"/>
      <c r="HV33" s="134"/>
      <c r="HW33" s="134"/>
      <c r="HX33" s="134"/>
      <c r="HY33" s="134"/>
      <c r="HZ33" s="134"/>
      <c r="IA33" s="134"/>
      <c r="IB33" s="134"/>
      <c r="IC33" s="134"/>
      <c r="ID33" s="134"/>
      <c r="IE33" s="134"/>
      <c r="IF33" s="134"/>
      <c r="IG33" s="134"/>
      <c r="IH33" s="134"/>
      <c r="II33" s="134"/>
      <c r="IJ33" s="134"/>
      <c r="IK33" s="134"/>
      <c r="IL33" s="134"/>
      <c r="IM33" s="134"/>
      <c r="IN33" s="134"/>
      <c r="IO33" s="134"/>
      <c r="IP33" s="134"/>
      <c r="IQ33" s="134"/>
      <c r="IR33" s="134"/>
      <c r="IS33" s="134"/>
      <c r="IT33" s="134"/>
      <c r="IU33" s="134"/>
      <c r="IV33" s="134"/>
      <c r="IW33" s="134"/>
      <c r="IX33" s="134"/>
      <c r="IY33" s="134"/>
      <c r="IZ33" s="134"/>
      <c r="JA33" s="134"/>
      <c r="JB33" s="134"/>
      <c r="JC33" s="134"/>
      <c r="JD33" s="134"/>
      <c r="JE33" s="134"/>
      <c r="JF33" s="134"/>
      <c r="JG33" s="134"/>
      <c r="JH33" s="134"/>
      <c r="JI33" s="134"/>
      <c r="JJ33" s="134"/>
      <c r="JK33" s="134"/>
      <c r="JL33" s="134"/>
      <c r="JM33" s="134"/>
      <c r="JN33" s="134"/>
      <c r="JO33" s="134"/>
      <c r="JP33" s="134"/>
      <c r="JQ33" s="134"/>
      <c r="JR33" s="134"/>
      <c r="JS33" s="134"/>
      <c r="JT33" s="134"/>
      <c r="JU33" s="134"/>
      <c r="JV33" s="134"/>
      <c r="JW33" s="134"/>
      <c r="JX33" s="134"/>
      <c r="JY33" s="134"/>
      <c r="JZ33" s="134"/>
      <c r="KA33" s="134"/>
      <c r="KB33" s="134"/>
      <c r="KC33" s="134"/>
      <c r="KD33" s="134"/>
      <c r="KE33" s="134"/>
      <c r="KF33" s="134"/>
      <c r="KG33" s="134"/>
      <c r="KH33" s="134"/>
      <c r="KI33" s="134"/>
      <c r="KJ33" s="134"/>
      <c r="KK33" s="134"/>
      <c r="KL33" s="134"/>
      <c r="KM33" s="134"/>
      <c r="KN33" s="134"/>
      <c r="KO33" s="134"/>
      <c r="KP33" s="134"/>
      <c r="KQ33" s="134"/>
      <c r="KR33" s="134"/>
      <c r="KS33" s="134"/>
      <c r="KT33" s="134"/>
      <c r="KU33" s="134"/>
      <c r="KV33" s="134"/>
      <c r="KW33" s="134"/>
      <c r="KX33" s="134"/>
      <c r="KY33" s="134"/>
      <c r="KZ33" s="134"/>
      <c r="LA33" s="134"/>
      <c r="LB33" s="134"/>
      <c r="LC33" s="134"/>
      <c r="LD33" s="134"/>
      <c r="LE33" s="134"/>
      <c r="LF33" s="134"/>
      <c r="LG33" s="134"/>
      <c r="LH33" s="134"/>
      <c r="LI33" s="134"/>
      <c r="LJ33" s="134"/>
      <c r="LK33" s="134"/>
      <c r="LL33" s="134"/>
      <c r="LM33" s="134"/>
      <c r="LN33" s="134"/>
      <c r="LO33" s="134"/>
      <c r="LP33" s="134"/>
      <c r="LQ33" s="134"/>
      <c r="LR33" s="134"/>
      <c r="LS33" s="134"/>
      <c r="LT33" s="134"/>
      <c r="LU33" s="134"/>
      <c r="LV33" s="134"/>
      <c r="LW33" s="134"/>
      <c r="LX33" s="134"/>
      <c r="LY33" s="134"/>
      <c r="LZ33" s="134"/>
      <c r="MA33" s="134"/>
      <c r="MB33" s="134"/>
      <c r="MC33" s="134"/>
      <c r="MD33" s="134"/>
      <c r="ME33" s="134"/>
      <c r="MF33" s="134"/>
      <c r="MG33" s="134"/>
      <c r="MH33" s="134"/>
      <c r="MI33" s="134"/>
      <c r="MJ33" s="134"/>
      <c r="MK33" s="134"/>
      <c r="ML33" s="134"/>
      <c r="MM33" s="134"/>
      <c r="MN33" s="134"/>
      <c r="MO33" s="134"/>
      <c r="MP33" s="134"/>
      <c r="MQ33" s="134"/>
      <c r="MR33" s="134"/>
      <c r="MS33" s="134"/>
      <c r="MT33" s="134"/>
      <c r="MU33" s="134"/>
      <c r="MV33" s="134"/>
      <c r="MW33" s="134"/>
      <c r="MX33" s="134"/>
      <c r="MY33" s="134"/>
      <c r="MZ33" s="134"/>
      <c r="NA33" s="134"/>
      <c r="NB33" s="134"/>
      <c r="NC33" s="134"/>
      <c r="ND33" s="134"/>
      <c r="NE33" s="134"/>
      <c r="NF33" s="134"/>
      <c r="NG33" s="134"/>
      <c r="NH33" s="134"/>
      <c r="NI33" s="134"/>
      <c r="NJ33" s="134"/>
      <c r="NK33" s="134"/>
      <c r="NL33" s="134"/>
      <c r="NM33" s="134"/>
      <c r="NN33" s="134"/>
      <c r="NO33" s="134"/>
      <c r="NP33" s="134"/>
      <c r="NQ33" s="134"/>
      <c r="NR33" s="134"/>
      <c r="NS33" s="134"/>
      <c r="NT33" s="134"/>
      <c r="NU33" s="134"/>
      <c r="NV33" s="134"/>
      <c r="NW33" s="134"/>
      <c r="NX33" s="134"/>
      <c r="NY33" s="134"/>
      <c r="NZ33" s="134"/>
      <c r="OA33" s="134"/>
      <c r="OB33" s="134"/>
      <c r="OC33" s="134"/>
      <c r="OD33" s="134"/>
      <c r="OE33" s="134"/>
      <c r="OF33" s="134"/>
      <c r="OG33" s="134"/>
      <c r="OH33" s="134"/>
      <c r="OI33" s="134"/>
      <c r="OJ33" s="134"/>
      <c r="OK33" s="134"/>
      <c r="OL33" s="134"/>
      <c r="OM33" s="134"/>
      <c r="ON33" s="134"/>
      <c r="OO33" s="134"/>
      <c r="OP33" s="134"/>
      <c r="OQ33" s="134"/>
      <c r="OR33" s="134"/>
      <c r="OS33" s="134"/>
      <c r="OT33" s="134"/>
      <c r="OU33" s="134"/>
      <c r="OV33" s="134"/>
      <c r="OW33" s="134"/>
      <c r="OX33" s="134"/>
      <c r="OY33" s="134"/>
      <c r="OZ33" s="134"/>
      <c r="PA33" s="134"/>
      <c r="PB33" s="134"/>
      <c r="PC33" s="134"/>
      <c r="PD33" s="134"/>
      <c r="PE33" s="134"/>
      <c r="PF33" s="134"/>
      <c r="PG33" s="134"/>
      <c r="PH33" s="134"/>
      <c r="PI33" s="134"/>
      <c r="PJ33" s="134"/>
      <c r="PK33" s="134"/>
      <c r="PL33" s="134"/>
      <c r="PM33" s="134"/>
      <c r="PN33" s="134"/>
      <c r="PO33" s="134"/>
      <c r="PP33" s="134"/>
      <c r="PQ33" s="134"/>
      <c r="PR33" s="134"/>
      <c r="PS33" s="134"/>
      <c r="PT33" s="134"/>
      <c r="PU33" s="134"/>
      <c r="PV33" s="134"/>
      <c r="PW33" s="134"/>
      <c r="PX33" s="134"/>
      <c r="PY33" s="134"/>
      <c r="PZ33" s="134"/>
      <c r="QA33" s="134"/>
      <c r="QB33" s="134"/>
      <c r="QC33" s="134"/>
      <c r="QD33" s="134"/>
      <c r="QE33" s="134"/>
      <c r="QF33" s="134"/>
      <c r="QG33" s="134"/>
      <c r="QH33" s="134"/>
      <c r="QI33" s="134"/>
      <c r="QJ33" s="134"/>
      <c r="QK33" s="134"/>
      <c r="QL33" s="134"/>
      <c r="QM33" s="134"/>
      <c r="QN33" s="134"/>
      <c r="QO33" s="134"/>
      <c r="QP33" s="134"/>
      <c r="QQ33" s="134"/>
      <c r="QR33" s="134"/>
      <c r="QS33" s="134"/>
      <c r="QT33" s="134"/>
      <c r="QU33" s="134"/>
      <c r="QV33" s="134"/>
      <c r="QW33" s="134"/>
      <c r="QX33" s="134"/>
      <c r="QY33" s="134"/>
      <c r="QZ33" s="134"/>
      <c r="RA33" s="134"/>
      <c r="RB33" s="134"/>
      <c r="RC33" s="134"/>
      <c r="RD33" s="134"/>
      <c r="RE33" s="134"/>
      <c r="RF33" s="134"/>
      <c r="RG33" s="134"/>
      <c r="RH33" s="134"/>
      <c r="RI33" s="134"/>
      <c r="RJ33" s="134"/>
      <c r="RK33" s="134"/>
      <c r="RL33" s="134"/>
      <c r="RM33" s="134"/>
      <c r="RN33" s="134"/>
      <c r="RO33" s="134"/>
      <c r="RP33" s="134"/>
      <c r="RQ33" s="134"/>
      <c r="RR33" s="134"/>
      <c r="RS33" s="134"/>
      <c r="RT33" s="134"/>
      <c r="RU33" s="134"/>
      <c r="RV33" s="134"/>
      <c r="RW33" s="134"/>
      <c r="RX33" s="134"/>
      <c r="RY33" s="134"/>
      <c r="RZ33" s="134"/>
      <c r="SA33" s="134"/>
      <c r="SB33" s="134"/>
      <c r="SC33" s="134"/>
      <c r="SD33" s="134"/>
      <c r="SE33" s="134"/>
      <c r="SF33" s="134"/>
      <c r="SG33" s="134"/>
      <c r="SH33" s="134"/>
      <c r="SI33" s="134"/>
      <c r="SJ33" s="134"/>
      <c r="SK33" s="134"/>
      <c r="SL33" s="134"/>
      <c r="SM33" s="134"/>
      <c r="SN33" s="134"/>
      <c r="SO33" s="134"/>
      <c r="SP33" s="134"/>
      <c r="SQ33" s="134"/>
      <c r="SR33" s="134"/>
      <c r="SS33" s="134"/>
      <c r="ST33" s="134"/>
      <c r="SU33" s="134"/>
      <c r="SV33" s="134"/>
      <c r="SW33" s="134"/>
      <c r="SX33" s="134"/>
      <c r="SY33" s="134"/>
      <c r="SZ33" s="134"/>
      <c r="TA33" s="134"/>
      <c r="TB33" s="134"/>
      <c r="TC33" s="134"/>
      <c r="TD33" s="134"/>
      <c r="TE33" s="134"/>
      <c r="TF33" s="134"/>
      <c r="TG33" s="134"/>
      <c r="TH33" s="134"/>
      <c r="TI33" s="134"/>
      <c r="TJ33" s="134"/>
      <c r="TK33" s="134"/>
      <c r="TL33" s="134"/>
      <c r="TM33" s="134"/>
      <c r="TN33" s="134"/>
      <c r="TO33" s="134"/>
      <c r="TP33" s="134"/>
      <c r="TQ33" s="134"/>
      <c r="TR33" s="134"/>
      <c r="TS33" s="134"/>
      <c r="TT33" s="134"/>
      <c r="TU33" s="134"/>
      <c r="TV33" s="134"/>
      <c r="TW33" s="134"/>
      <c r="TX33" s="134"/>
      <c r="TY33" s="134"/>
      <c r="TZ33" s="134"/>
      <c r="UA33" s="134"/>
      <c r="UB33" s="134"/>
      <c r="UC33" s="134"/>
      <c r="UD33" s="134"/>
      <c r="UE33" s="134"/>
      <c r="UF33" s="134"/>
      <c r="UG33" s="134"/>
      <c r="UH33" s="134"/>
      <c r="UI33" s="134"/>
      <c r="UJ33" s="134"/>
      <c r="UK33" s="134"/>
      <c r="UL33" s="134"/>
      <c r="UM33" s="134"/>
      <c r="UN33" s="134"/>
      <c r="UO33" s="134"/>
      <c r="UP33" s="134"/>
      <c r="UQ33" s="134"/>
      <c r="UR33" s="134"/>
      <c r="US33" s="134"/>
      <c r="UT33" s="134"/>
      <c r="UU33" s="134"/>
      <c r="UV33" s="134"/>
      <c r="UW33" s="134"/>
      <c r="UX33" s="134"/>
      <c r="UY33" s="134"/>
      <c r="UZ33" s="134"/>
      <c r="VA33" s="134"/>
      <c r="VB33" s="134"/>
      <c r="VC33" s="134"/>
      <c r="VD33" s="134"/>
      <c r="VE33" s="134"/>
      <c r="VF33" s="134"/>
      <c r="VG33" s="134"/>
      <c r="VH33" s="134"/>
      <c r="VI33" s="134"/>
      <c r="VJ33" s="134"/>
      <c r="VK33" s="134"/>
      <c r="VL33" s="134"/>
      <c r="VM33" s="134"/>
      <c r="VN33" s="134"/>
      <c r="VO33" s="134"/>
      <c r="VP33" s="134"/>
      <c r="VQ33" s="134"/>
      <c r="VR33" s="134"/>
      <c r="VS33" s="134"/>
      <c r="VT33" s="134"/>
      <c r="VU33" s="134"/>
      <c r="VV33" s="134"/>
      <c r="VW33" s="134"/>
      <c r="VX33" s="134"/>
      <c r="VY33" s="134"/>
      <c r="VZ33" s="134"/>
      <c r="WA33" s="134"/>
      <c r="WB33" s="134"/>
      <c r="WC33" s="134"/>
      <c r="WD33" s="134"/>
      <c r="WE33" s="134"/>
      <c r="WF33" s="134"/>
      <c r="WG33" s="134"/>
      <c r="WH33" s="134"/>
      <c r="WI33" s="134"/>
      <c r="WJ33" s="134"/>
      <c r="WK33" s="134"/>
      <c r="WL33" s="134"/>
      <c r="WM33" s="134"/>
      <c r="WN33" s="134"/>
      <c r="WO33" s="134"/>
      <c r="WP33" s="134"/>
      <c r="WQ33" s="134"/>
      <c r="WR33" s="134"/>
      <c r="WS33" s="134"/>
      <c r="WT33" s="134"/>
      <c r="WU33" s="134"/>
      <c r="WV33" s="134"/>
      <c r="WW33" s="134"/>
      <c r="WX33" s="134"/>
      <c r="WY33" s="134"/>
      <c r="WZ33" s="134"/>
      <c r="XA33" s="134"/>
      <c r="XB33" s="134"/>
      <c r="XC33" s="134"/>
      <c r="XD33" s="134"/>
      <c r="XE33" s="134"/>
      <c r="XF33" s="134"/>
      <c r="XG33" s="134"/>
      <c r="XH33" s="134"/>
      <c r="XI33" s="134"/>
      <c r="XJ33" s="134"/>
      <c r="XK33" s="134"/>
      <c r="XL33" s="134"/>
      <c r="XM33" s="134"/>
      <c r="XN33" s="134"/>
      <c r="XO33" s="134"/>
      <c r="XP33" s="134"/>
      <c r="XQ33" s="134"/>
      <c r="XR33" s="134"/>
      <c r="XS33" s="134"/>
      <c r="XT33" s="134"/>
      <c r="XU33" s="134"/>
      <c r="XV33" s="134"/>
      <c r="XW33" s="134"/>
      <c r="XX33" s="134"/>
      <c r="XY33" s="134"/>
      <c r="XZ33" s="134"/>
      <c r="YA33" s="134"/>
      <c r="YB33" s="134"/>
      <c r="YC33" s="134"/>
      <c r="YD33" s="134"/>
      <c r="YE33" s="134"/>
      <c r="YF33" s="134"/>
      <c r="YG33" s="134"/>
      <c r="YH33" s="134"/>
      <c r="YI33" s="134"/>
      <c r="YJ33" s="134"/>
      <c r="YK33" s="134"/>
      <c r="YL33" s="134"/>
      <c r="YM33" s="134"/>
      <c r="YN33" s="134"/>
      <c r="YO33" s="134"/>
      <c r="YP33" s="134"/>
      <c r="YQ33" s="134"/>
      <c r="YR33" s="134"/>
      <c r="YS33" s="134"/>
      <c r="YT33" s="134"/>
      <c r="YU33" s="134"/>
      <c r="YV33" s="134"/>
      <c r="YW33" s="134"/>
      <c r="YX33" s="134"/>
      <c r="YY33" s="134"/>
      <c r="YZ33" s="134"/>
      <c r="ZA33" s="134"/>
      <c r="ZB33" s="134"/>
      <c r="ZC33" s="134"/>
      <c r="ZD33" s="134"/>
      <c r="ZE33" s="134"/>
      <c r="ZF33" s="134"/>
      <c r="ZG33" s="134"/>
      <c r="ZH33" s="134"/>
      <c r="ZI33" s="134"/>
      <c r="ZJ33" s="134"/>
      <c r="ZK33" s="134"/>
      <c r="ZL33" s="134"/>
      <c r="ZM33" s="134"/>
      <c r="ZN33" s="134"/>
      <c r="ZO33" s="134"/>
      <c r="ZP33" s="134"/>
      <c r="ZQ33" s="134"/>
      <c r="ZR33" s="134"/>
      <c r="ZS33" s="134"/>
      <c r="ZT33" s="134"/>
      <c r="ZU33" s="134"/>
      <c r="ZV33" s="134"/>
      <c r="ZW33" s="134"/>
      <c r="ZX33" s="134"/>
      <c r="ZY33" s="134"/>
      <c r="ZZ33" s="134"/>
    </row>
    <row r="34" spans="1:702" hidden="1" outlineLevel="1">
      <c r="A34" s="16">
        <v>41244</v>
      </c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134"/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/>
      <c r="AU34" s="134"/>
      <c r="AV34" s="134"/>
      <c r="AW34" s="134"/>
      <c r="AX34" s="134"/>
      <c r="AY34" s="134"/>
      <c r="AZ34" s="134"/>
      <c r="BA34" s="134"/>
      <c r="BB34" s="134"/>
      <c r="BC34" s="134"/>
      <c r="BD34" s="134"/>
      <c r="BE34" s="134"/>
      <c r="BF34" s="134"/>
      <c r="BG34" s="134"/>
      <c r="BH34" s="134"/>
      <c r="BI34" s="134"/>
      <c r="BJ34" s="134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34"/>
      <c r="CF34" s="134"/>
      <c r="CG34" s="134"/>
      <c r="CH34" s="134"/>
      <c r="CI34" s="134"/>
      <c r="CJ34" s="134"/>
      <c r="CK34" s="134"/>
      <c r="CL34" s="134"/>
      <c r="CM34" s="134"/>
      <c r="CN34" s="134"/>
      <c r="CO34" s="134"/>
      <c r="CP34" s="134"/>
      <c r="CQ34" s="134"/>
      <c r="CR34" s="134"/>
      <c r="CS34" s="134"/>
      <c r="CT34" s="134"/>
      <c r="CU34" s="134"/>
      <c r="CV34" s="134"/>
      <c r="CW34" s="134"/>
      <c r="CX34" s="134"/>
      <c r="CY34" s="134"/>
      <c r="CZ34" s="134"/>
      <c r="DA34" s="134"/>
      <c r="DB34" s="134"/>
      <c r="DC34" s="134"/>
      <c r="DD34" s="134"/>
      <c r="DE34" s="134"/>
      <c r="DF34" s="134"/>
      <c r="DG34" s="134"/>
      <c r="DH34" s="134"/>
      <c r="DI34" s="134"/>
      <c r="DJ34" s="134"/>
      <c r="DK34" s="134"/>
      <c r="DL34" s="134"/>
      <c r="DM34" s="134"/>
      <c r="DN34" s="134"/>
      <c r="DO34" s="134"/>
      <c r="DP34" s="134"/>
      <c r="DQ34" s="134"/>
      <c r="DR34" s="134"/>
      <c r="DS34" s="134"/>
      <c r="DT34" s="134"/>
      <c r="DU34" s="134"/>
      <c r="DV34" s="134"/>
      <c r="DW34" s="134"/>
      <c r="DX34" s="134"/>
      <c r="DY34" s="134"/>
      <c r="DZ34" s="134"/>
      <c r="EA34" s="134"/>
      <c r="EB34" s="134"/>
      <c r="EC34" s="134"/>
      <c r="ED34" s="134"/>
      <c r="EE34" s="134"/>
      <c r="EF34" s="134"/>
      <c r="EG34" s="134"/>
      <c r="EH34" s="134"/>
      <c r="EI34" s="134"/>
      <c r="EJ34" s="134"/>
      <c r="EK34" s="134"/>
      <c r="EL34" s="134"/>
      <c r="EM34" s="134"/>
      <c r="EN34" s="134"/>
      <c r="EO34" s="134"/>
      <c r="EP34" s="134"/>
      <c r="EQ34" s="134"/>
      <c r="ER34" s="134"/>
      <c r="ES34" s="134"/>
      <c r="ET34" s="134"/>
      <c r="EU34" s="134"/>
      <c r="EV34" s="134"/>
      <c r="EW34" s="134"/>
      <c r="EX34" s="134"/>
      <c r="EY34" s="134"/>
      <c r="EZ34" s="134"/>
      <c r="FA34" s="134"/>
      <c r="FB34" s="134"/>
      <c r="FC34" s="134"/>
      <c r="FD34" s="134"/>
      <c r="FE34" s="134"/>
      <c r="FF34" s="134"/>
      <c r="FG34" s="134"/>
      <c r="FH34" s="134"/>
      <c r="FI34" s="134"/>
      <c r="FJ34" s="134"/>
      <c r="FK34" s="134"/>
      <c r="FL34" s="134"/>
      <c r="FM34" s="134"/>
      <c r="FN34" s="134"/>
      <c r="FO34" s="134"/>
      <c r="FP34" s="134"/>
      <c r="FQ34" s="134"/>
      <c r="FR34" s="134"/>
      <c r="FS34" s="134"/>
      <c r="FT34" s="134"/>
      <c r="FU34" s="134"/>
      <c r="FV34" s="134"/>
      <c r="FW34" s="134"/>
      <c r="FX34" s="134"/>
      <c r="FY34" s="134"/>
      <c r="FZ34" s="134"/>
      <c r="GA34" s="134"/>
      <c r="GB34" s="134"/>
      <c r="GC34" s="134"/>
      <c r="GD34" s="134"/>
      <c r="GE34" s="134"/>
      <c r="GF34" s="134"/>
      <c r="GG34" s="134"/>
      <c r="GH34" s="134"/>
      <c r="GI34" s="134"/>
      <c r="GJ34" s="134"/>
      <c r="GK34" s="134"/>
      <c r="GL34" s="134"/>
      <c r="GM34" s="134"/>
      <c r="GN34" s="134"/>
      <c r="GO34" s="134"/>
      <c r="GP34" s="134"/>
      <c r="GQ34" s="134"/>
      <c r="GR34" s="134"/>
      <c r="GS34" s="134"/>
      <c r="GT34" s="134"/>
      <c r="GU34" s="134"/>
      <c r="GV34" s="134"/>
      <c r="GW34" s="134"/>
      <c r="GX34" s="134"/>
      <c r="GY34" s="134"/>
      <c r="GZ34" s="134"/>
      <c r="HA34" s="134"/>
      <c r="HB34" s="134"/>
      <c r="HC34" s="134"/>
      <c r="HD34" s="134"/>
      <c r="HE34" s="134"/>
      <c r="HF34" s="134"/>
      <c r="HG34" s="134"/>
      <c r="HH34" s="134"/>
      <c r="HI34" s="134"/>
      <c r="HJ34" s="134"/>
      <c r="HK34" s="134"/>
      <c r="HL34" s="134"/>
      <c r="HM34" s="134"/>
      <c r="HN34" s="134"/>
      <c r="HO34" s="134"/>
      <c r="HP34" s="134"/>
      <c r="HQ34" s="134"/>
      <c r="HR34" s="134"/>
      <c r="HS34" s="134"/>
      <c r="HT34" s="134"/>
      <c r="HU34" s="134"/>
      <c r="HV34" s="134"/>
      <c r="HW34" s="134"/>
      <c r="HX34" s="134"/>
      <c r="HY34" s="134"/>
      <c r="HZ34" s="134"/>
      <c r="IA34" s="134"/>
      <c r="IB34" s="134"/>
      <c r="IC34" s="134"/>
      <c r="ID34" s="134"/>
      <c r="IE34" s="134"/>
      <c r="IF34" s="134"/>
      <c r="IG34" s="134"/>
      <c r="IH34" s="134"/>
      <c r="II34" s="134"/>
      <c r="IJ34" s="134"/>
      <c r="IK34" s="134"/>
      <c r="IL34" s="134"/>
      <c r="IM34" s="134"/>
      <c r="IN34" s="134"/>
      <c r="IO34" s="134"/>
      <c r="IP34" s="134"/>
      <c r="IQ34" s="134"/>
      <c r="IR34" s="134"/>
      <c r="IS34" s="134"/>
      <c r="IT34" s="134"/>
      <c r="IU34" s="134"/>
      <c r="IV34" s="134"/>
      <c r="IW34" s="134"/>
      <c r="IX34" s="134"/>
      <c r="IY34" s="134"/>
      <c r="IZ34" s="134"/>
      <c r="JA34" s="134"/>
      <c r="JB34" s="134"/>
      <c r="JC34" s="134"/>
      <c r="JD34" s="134"/>
      <c r="JE34" s="134"/>
      <c r="JF34" s="134"/>
      <c r="JG34" s="134"/>
      <c r="JH34" s="134"/>
      <c r="JI34" s="134"/>
      <c r="JJ34" s="134"/>
      <c r="JK34" s="134"/>
      <c r="JL34" s="134"/>
      <c r="JM34" s="134"/>
      <c r="JN34" s="134"/>
      <c r="JO34" s="134"/>
      <c r="JP34" s="134"/>
      <c r="JQ34" s="134"/>
      <c r="JR34" s="134"/>
      <c r="JS34" s="134"/>
      <c r="JT34" s="134"/>
      <c r="JU34" s="134"/>
      <c r="JV34" s="134"/>
      <c r="JW34" s="134"/>
      <c r="JX34" s="134"/>
      <c r="JY34" s="134"/>
      <c r="JZ34" s="134"/>
      <c r="KA34" s="134"/>
      <c r="KB34" s="134"/>
      <c r="KC34" s="134"/>
      <c r="KD34" s="134"/>
      <c r="KE34" s="134"/>
      <c r="KF34" s="134"/>
      <c r="KG34" s="134"/>
      <c r="KH34" s="134"/>
      <c r="KI34" s="134"/>
      <c r="KJ34" s="134"/>
      <c r="KK34" s="134"/>
      <c r="KL34" s="134"/>
      <c r="KM34" s="134"/>
      <c r="KN34" s="134"/>
      <c r="KO34" s="134"/>
      <c r="KP34" s="134"/>
      <c r="KQ34" s="134"/>
      <c r="KR34" s="134"/>
      <c r="KS34" s="134"/>
      <c r="KT34" s="134"/>
      <c r="KU34" s="134"/>
      <c r="KV34" s="134"/>
      <c r="KW34" s="134"/>
      <c r="KX34" s="134"/>
      <c r="KY34" s="134"/>
      <c r="KZ34" s="134"/>
      <c r="LA34" s="134"/>
      <c r="LB34" s="134"/>
      <c r="LC34" s="134"/>
      <c r="LD34" s="134"/>
      <c r="LE34" s="134"/>
      <c r="LF34" s="134"/>
      <c r="LG34" s="134"/>
      <c r="LH34" s="134"/>
      <c r="LI34" s="134"/>
      <c r="LJ34" s="134"/>
      <c r="LK34" s="134"/>
      <c r="LL34" s="134"/>
      <c r="LM34" s="134"/>
      <c r="LN34" s="134"/>
      <c r="LO34" s="134"/>
      <c r="LP34" s="134"/>
      <c r="LQ34" s="134"/>
      <c r="LR34" s="134"/>
      <c r="LS34" s="134"/>
      <c r="LT34" s="134"/>
      <c r="LU34" s="134"/>
      <c r="LV34" s="134"/>
      <c r="LW34" s="134"/>
      <c r="LX34" s="134"/>
      <c r="LY34" s="134"/>
      <c r="LZ34" s="134"/>
      <c r="MA34" s="134"/>
      <c r="MB34" s="134"/>
      <c r="MC34" s="134"/>
      <c r="MD34" s="134"/>
      <c r="ME34" s="134"/>
      <c r="MF34" s="134"/>
      <c r="MG34" s="134"/>
      <c r="MH34" s="134"/>
      <c r="MI34" s="134"/>
      <c r="MJ34" s="134"/>
      <c r="MK34" s="134"/>
      <c r="ML34" s="134"/>
      <c r="MM34" s="134"/>
      <c r="MN34" s="134"/>
      <c r="MO34" s="134"/>
      <c r="MP34" s="134"/>
      <c r="MQ34" s="134"/>
      <c r="MR34" s="134"/>
      <c r="MS34" s="134"/>
      <c r="MT34" s="134"/>
      <c r="MU34" s="134"/>
      <c r="MV34" s="134"/>
      <c r="MW34" s="134"/>
      <c r="MX34" s="134"/>
      <c r="MY34" s="134"/>
      <c r="MZ34" s="134"/>
      <c r="NA34" s="134"/>
      <c r="NB34" s="134"/>
      <c r="NC34" s="134"/>
      <c r="ND34" s="134"/>
      <c r="NE34" s="134"/>
      <c r="NF34" s="134"/>
      <c r="NG34" s="134"/>
      <c r="NH34" s="134"/>
      <c r="NI34" s="134"/>
      <c r="NJ34" s="134"/>
      <c r="NK34" s="134"/>
      <c r="NL34" s="134"/>
      <c r="NM34" s="134"/>
      <c r="NN34" s="134"/>
      <c r="NO34" s="134"/>
      <c r="NP34" s="134"/>
      <c r="NQ34" s="134"/>
      <c r="NR34" s="134"/>
      <c r="NS34" s="134"/>
      <c r="NT34" s="134"/>
      <c r="NU34" s="134"/>
      <c r="NV34" s="134"/>
      <c r="NW34" s="134"/>
      <c r="NX34" s="134"/>
      <c r="NY34" s="134"/>
      <c r="NZ34" s="134"/>
      <c r="OA34" s="134"/>
      <c r="OB34" s="134"/>
      <c r="OC34" s="134"/>
      <c r="OD34" s="134"/>
      <c r="OE34" s="134"/>
      <c r="OF34" s="134"/>
      <c r="OG34" s="134"/>
      <c r="OH34" s="134"/>
      <c r="OI34" s="134"/>
      <c r="OJ34" s="134"/>
      <c r="OK34" s="134"/>
      <c r="OL34" s="134"/>
      <c r="OM34" s="134"/>
      <c r="ON34" s="134"/>
      <c r="OO34" s="134"/>
      <c r="OP34" s="134"/>
      <c r="OQ34" s="134"/>
      <c r="OR34" s="134"/>
      <c r="OS34" s="134"/>
      <c r="OT34" s="134"/>
      <c r="OU34" s="134"/>
      <c r="OV34" s="134"/>
      <c r="OW34" s="134"/>
      <c r="OX34" s="134"/>
      <c r="OY34" s="134"/>
      <c r="OZ34" s="134"/>
      <c r="PA34" s="134"/>
      <c r="PB34" s="134"/>
      <c r="PC34" s="134"/>
      <c r="PD34" s="134"/>
      <c r="PE34" s="134"/>
      <c r="PF34" s="134"/>
      <c r="PG34" s="134"/>
      <c r="PH34" s="134"/>
      <c r="PI34" s="134"/>
      <c r="PJ34" s="134"/>
      <c r="PK34" s="134"/>
      <c r="PL34" s="134"/>
      <c r="PM34" s="134"/>
      <c r="PN34" s="134"/>
      <c r="PO34" s="134"/>
      <c r="PP34" s="134"/>
      <c r="PQ34" s="134"/>
      <c r="PR34" s="134"/>
      <c r="PS34" s="134"/>
      <c r="PT34" s="134"/>
      <c r="PU34" s="134"/>
      <c r="PV34" s="134"/>
      <c r="PW34" s="134"/>
      <c r="PX34" s="134"/>
      <c r="PY34" s="134"/>
      <c r="PZ34" s="134"/>
      <c r="QA34" s="134"/>
      <c r="QB34" s="134"/>
      <c r="QC34" s="134"/>
      <c r="QD34" s="134"/>
      <c r="QE34" s="134"/>
      <c r="QF34" s="134"/>
      <c r="QG34" s="134"/>
      <c r="QH34" s="134"/>
      <c r="QI34" s="134"/>
      <c r="QJ34" s="134"/>
      <c r="QK34" s="134"/>
      <c r="QL34" s="134"/>
      <c r="QM34" s="134"/>
      <c r="QN34" s="134"/>
      <c r="QO34" s="134"/>
      <c r="QP34" s="134"/>
      <c r="QQ34" s="134"/>
      <c r="QR34" s="134"/>
      <c r="QS34" s="134"/>
      <c r="QT34" s="134"/>
      <c r="QU34" s="134"/>
      <c r="QV34" s="134"/>
      <c r="QW34" s="134"/>
      <c r="QX34" s="134"/>
      <c r="QY34" s="134"/>
      <c r="QZ34" s="134"/>
      <c r="RA34" s="134"/>
      <c r="RB34" s="134"/>
      <c r="RC34" s="134"/>
      <c r="RD34" s="134"/>
      <c r="RE34" s="134"/>
      <c r="RF34" s="134"/>
      <c r="RG34" s="134"/>
      <c r="RH34" s="134"/>
      <c r="RI34" s="134"/>
      <c r="RJ34" s="134"/>
      <c r="RK34" s="134"/>
      <c r="RL34" s="134"/>
      <c r="RM34" s="134"/>
      <c r="RN34" s="134"/>
      <c r="RO34" s="134"/>
      <c r="RP34" s="134"/>
      <c r="RQ34" s="134"/>
      <c r="RR34" s="134"/>
      <c r="RS34" s="134"/>
      <c r="RT34" s="134"/>
      <c r="RU34" s="134"/>
      <c r="RV34" s="134"/>
      <c r="RW34" s="134"/>
      <c r="RX34" s="134"/>
      <c r="RY34" s="134"/>
      <c r="RZ34" s="134"/>
      <c r="SA34" s="134"/>
      <c r="SB34" s="134"/>
      <c r="SC34" s="134"/>
      <c r="SD34" s="134"/>
      <c r="SE34" s="134"/>
      <c r="SF34" s="134"/>
      <c r="SG34" s="134"/>
      <c r="SH34" s="134"/>
      <c r="SI34" s="134"/>
      <c r="SJ34" s="134"/>
      <c r="SK34" s="134"/>
      <c r="SL34" s="134"/>
      <c r="SM34" s="134"/>
      <c r="SN34" s="134"/>
      <c r="SO34" s="134"/>
      <c r="SP34" s="134"/>
      <c r="SQ34" s="134"/>
      <c r="SR34" s="134"/>
      <c r="SS34" s="134"/>
      <c r="ST34" s="134"/>
      <c r="SU34" s="134"/>
      <c r="SV34" s="134"/>
      <c r="SW34" s="134"/>
      <c r="SX34" s="134"/>
      <c r="SY34" s="134"/>
      <c r="SZ34" s="134"/>
      <c r="TA34" s="134"/>
      <c r="TB34" s="134"/>
      <c r="TC34" s="134"/>
      <c r="TD34" s="134"/>
      <c r="TE34" s="134"/>
      <c r="TF34" s="134"/>
      <c r="TG34" s="134"/>
      <c r="TH34" s="134"/>
      <c r="TI34" s="134"/>
      <c r="TJ34" s="134"/>
      <c r="TK34" s="134"/>
      <c r="TL34" s="134"/>
      <c r="TM34" s="134"/>
      <c r="TN34" s="134"/>
      <c r="TO34" s="134"/>
      <c r="TP34" s="134"/>
      <c r="TQ34" s="134"/>
      <c r="TR34" s="134"/>
      <c r="TS34" s="134"/>
      <c r="TT34" s="134"/>
      <c r="TU34" s="134"/>
      <c r="TV34" s="134"/>
      <c r="TW34" s="134"/>
      <c r="TX34" s="134"/>
      <c r="TY34" s="134"/>
      <c r="TZ34" s="134"/>
      <c r="UA34" s="134"/>
      <c r="UB34" s="134"/>
      <c r="UC34" s="134"/>
      <c r="UD34" s="134"/>
      <c r="UE34" s="134"/>
      <c r="UF34" s="134"/>
      <c r="UG34" s="134"/>
      <c r="UH34" s="134"/>
      <c r="UI34" s="134"/>
      <c r="UJ34" s="134"/>
      <c r="UK34" s="134"/>
      <c r="UL34" s="134"/>
      <c r="UM34" s="134"/>
      <c r="UN34" s="134"/>
      <c r="UO34" s="134"/>
      <c r="UP34" s="134"/>
      <c r="UQ34" s="134"/>
      <c r="UR34" s="134"/>
      <c r="US34" s="134"/>
      <c r="UT34" s="134"/>
      <c r="UU34" s="134"/>
      <c r="UV34" s="134"/>
      <c r="UW34" s="134"/>
      <c r="UX34" s="134"/>
      <c r="UY34" s="134"/>
      <c r="UZ34" s="134"/>
      <c r="VA34" s="134"/>
      <c r="VB34" s="134"/>
      <c r="VC34" s="134"/>
      <c r="VD34" s="134"/>
      <c r="VE34" s="134"/>
      <c r="VF34" s="134"/>
      <c r="VG34" s="134"/>
      <c r="VH34" s="134"/>
      <c r="VI34" s="134"/>
      <c r="VJ34" s="134"/>
      <c r="VK34" s="134"/>
      <c r="VL34" s="134"/>
      <c r="VM34" s="134"/>
      <c r="VN34" s="134"/>
      <c r="VO34" s="134"/>
      <c r="VP34" s="134"/>
      <c r="VQ34" s="134"/>
      <c r="VR34" s="134"/>
      <c r="VS34" s="134"/>
      <c r="VT34" s="134"/>
      <c r="VU34" s="134"/>
      <c r="VV34" s="134"/>
      <c r="VW34" s="134"/>
      <c r="VX34" s="134"/>
      <c r="VY34" s="134"/>
      <c r="VZ34" s="134"/>
      <c r="WA34" s="134"/>
      <c r="WB34" s="134"/>
      <c r="WC34" s="134"/>
      <c r="WD34" s="134"/>
      <c r="WE34" s="134"/>
      <c r="WF34" s="134"/>
      <c r="WG34" s="134"/>
      <c r="WH34" s="134"/>
      <c r="WI34" s="134"/>
      <c r="WJ34" s="134"/>
      <c r="WK34" s="134"/>
      <c r="WL34" s="134"/>
      <c r="WM34" s="134"/>
      <c r="WN34" s="134"/>
      <c r="WO34" s="134"/>
      <c r="WP34" s="134"/>
      <c r="WQ34" s="134"/>
      <c r="WR34" s="134"/>
      <c r="WS34" s="134"/>
      <c r="WT34" s="134"/>
      <c r="WU34" s="134"/>
      <c r="WV34" s="134"/>
      <c r="WW34" s="134"/>
      <c r="WX34" s="134"/>
      <c r="WY34" s="134"/>
      <c r="WZ34" s="134"/>
      <c r="XA34" s="134"/>
      <c r="XB34" s="134"/>
      <c r="XC34" s="134"/>
      <c r="XD34" s="134"/>
      <c r="XE34" s="134"/>
      <c r="XF34" s="134"/>
      <c r="XG34" s="134"/>
      <c r="XH34" s="134"/>
      <c r="XI34" s="134"/>
      <c r="XJ34" s="134"/>
      <c r="XK34" s="134"/>
      <c r="XL34" s="134"/>
      <c r="XM34" s="134"/>
      <c r="XN34" s="134"/>
      <c r="XO34" s="134"/>
      <c r="XP34" s="134"/>
      <c r="XQ34" s="134"/>
      <c r="XR34" s="134"/>
      <c r="XS34" s="134"/>
      <c r="XT34" s="134"/>
      <c r="XU34" s="134"/>
      <c r="XV34" s="134"/>
      <c r="XW34" s="134"/>
      <c r="XX34" s="134"/>
      <c r="XY34" s="134"/>
      <c r="XZ34" s="134"/>
      <c r="YA34" s="134"/>
      <c r="YB34" s="134"/>
      <c r="YC34" s="134"/>
      <c r="YD34" s="134"/>
      <c r="YE34" s="134"/>
      <c r="YF34" s="134"/>
      <c r="YG34" s="134"/>
      <c r="YH34" s="134"/>
      <c r="YI34" s="134"/>
      <c r="YJ34" s="134"/>
      <c r="YK34" s="134"/>
      <c r="YL34" s="134"/>
      <c r="YM34" s="134"/>
      <c r="YN34" s="134"/>
      <c r="YO34" s="134"/>
      <c r="YP34" s="134"/>
      <c r="YQ34" s="134"/>
      <c r="YR34" s="134"/>
      <c r="YS34" s="134"/>
      <c r="YT34" s="134"/>
      <c r="YU34" s="134"/>
      <c r="YV34" s="134"/>
      <c r="YW34" s="134"/>
      <c r="YX34" s="134"/>
      <c r="YY34" s="134"/>
      <c r="YZ34" s="134"/>
      <c r="ZA34" s="134"/>
      <c r="ZB34" s="134"/>
      <c r="ZC34" s="134"/>
      <c r="ZD34" s="134"/>
      <c r="ZE34" s="134"/>
      <c r="ZF34" s="134"/>
      <c r="ZG34" s="134"/>
      <c r="ZH34" s="134"/>
      <c r="ZI34" s="134"/>
      <c r="ZJ34" s="134"/>
      <c r="ZK34" s="134"/>
      <c r="ZL34" s="134"/>
      <c r="ZM34" s="134"/>
      <c r="ZN34" s="134"/>
      <c r="ZO34" s="134"/>
      <c r="ZP34" s="134"/>
      <c r="ZQ34" s="134"/>
      <c r="ZR34" s="134"/>
      <c r="ZS34" s="134"/>
      <c r="ZT34" s="134"/>
      <c r="ZU34" s="134"/>
      <c r="ZV34" s="134"/>
      <c r="ZW34" s="134"/>
      <c r="ZX34" s="134"/>
      <c r="ZY34" s="134"/>
      <c r="ZZ34" s="134"/>
    </row>
    <row r="35" spans="1:702" hidden="1" outlineLevel="1">
      <c r="A35" s="16">
        <v>41275</v>
      </c>
      <c r="B35" s="134">
        <v>16752.397790300001</v>
      </c>
      <c r="C35" s="134">
        <v>1017.6879433300001</v>
      </c>
      <c r="D35" s="134">
        <v>8.6408500000000003E-3</v>
      </c>
      <c r="E35" s="134">
        <v>4229.9475470799998</v>
      </c>
      <c r="F35" s="134">
        <v>107.32958161000001</v>
      </c>
      <c r="G35" s="134">
        <v>96.825298630000006</v>
      </c>
      <c r="H35" s="134">
        <v>1051.56728069</v>
      </c>
      <c r="I35" s="134">
        <v>5592.2419588000002</v>
      </c>
      <c r="J35" s="134">
        <v>1488.2527747500001</v>
      </c>
      <c r="K35" s="134">
        <v>55.855946400000001</v>
      </c>
      <c r="L35" s="134">
        <v>393.52834789000002</v>
      </c>
      <c r="M35" s="176" t="s">
        <v>191</v>
      </c>
      <c r="N35" s="134">
        <v>1983.72748348</v>
      </c>
      <c r="O35" s="134">
        <v>502.23935136</v>
      </c>
      <c r="P35" s="134">
        <v>14.217740620000001</v>
      </c>
      <c r="Q35" s="134">
        <v>1.1828614900000001</v>
      </c>
      <c r="R35" s="134">
        <v>8.5380232599999992</v>
      </c>
      <c r="S35" s="134">
        <v>203.90293534</v>
      </c>
      <c r="T35" s="134">
        <v>5.3440747200000001</v>
      </c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134"/>
      <c r="AI35" s="134"/>
      <c r="AJ35" s="134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  <c r="AY35" s="134"/>
      <c r="AZ35" s="134"/>
      <c r="BA35" s="134"/>
      <c r="BB35" s="134"/>
      <c r="BC35" s="134"/>
      <c r="BD35" s="134"/>
      <c r="BE35" s="134"/>
      <c r="BF35" s="134"/>
      <c r="BG35" s="134"/>
      <c r="BH35" s="134"/>
      <c r="BI35" s="134"/>
      <c r="BJ35" s="134"/>
      <c r="BK35" s="134"/>
      <c r="BL35" s="134"/>
      <c r="BM35" s="134"/>
      <c r="BN35" s="134"/>
      <c r="BO35" s="134"/>
      <c r="BP35" s="134"/>
      <c r="BQ35" s="134"/>
      <c r="BR35" s="134"/>
      <c r="BS35" s="134"/>
      <c r="BT35" s="134"/>
      <c r="BU35" s="134"/>
      <c r="BV35" s="134"/>
      <c r="BW35" s="134"/>
      <c r="BX35" s="134"/>
      <c r="BY35" s="134"/>
      <c r="BZ35" s="134"/>
      <c r="CA35" s="134"/>
      <c r="CB35" s="134"/>
      <c r="CC35" s="134"/>
      <c r="CD35" s="134"/>
      <c r="CE35" s="134"/>
      <c r="CF35" s="134"/>
      <c r="CG35" s="134"/>
      <c r="CH35" s="134"/>
      <c r="CI35" s="134"/>
      <c r="CJ35" s="134"/>
      <c r="CK35" s="134"/>
      <c r="CL35" s="134"/>
      <c r="CM35" s="134"/>
      <c r="CN35" s="134"/>
      <c r="CO35" s="134"/>
      <c r="CP35" s="134"/>
      <c r="CQ35" s="134"/>
      <c r="CR35" s="134"/>
      <c r="CS35" s="134"/>
      <c r="CT35" s="134"/>
      <c r="CU35" s="134"/>
      <c r="CV35" s="134"/>
      <c r="CW35" s="134"/>
      <c r="CX35" s="134"/>
      <c r="CY35" s="134"/>
      <c r="CZ35" s="134"/>
      <c r="DA35" s="134"/>
      <c r="DB35" s="134"/>
      <c r="DC35" s="134"/>
      <c r="DD35" s="134"/>
      <c r="DE35" s="134"/>
      <c r="DF35" s="134"/>
      <c r="DG35" s="134"/>
      <c r="DH35" s="134"/>
      <c r="DI35" s="134"/>
      <c r="DJ35" s="134"/>
      <c r="DK35" s="134"/>
      <c r="DL35" s="134"/>
      <c r="DM35" s="134"/>
      <c r="DN35" s="134"/>
      <c r="DO35" s="134"/>
      <c r="DP35" s="134"/>
      <c r="DQ35" s="134"/>
      <c r="DR35" s="134"/>
      <c r="DS35" s="134"/>
      <c r="DT35" s="134"/>
      <c r="DU35" s="134"/>
      <c r="DV35" s="134"/>
      <c r="DW35" s="134"/>
      <c r="DX35" s="134"/>
      <c r="DY35" s="134"/>
      <c r="DZ35" s="134"/>
      <c r="EA35" s="134"/>
      <c r="EB35" s="134"/>
      <c r="EC35" s="134"/>
      <c r="ED35" s="134"/>
      <c r="EE35" s="134"/>
      <c r="EF35" s="134"/>
      <c r="EG35" s="134"/>
      <c r="EH35" s="134"/>
      <c r="EI35" s="134"/>
      <c r="EJ35" s="134"/>
      <c r="EK35" s="134"/>
      <c r="EL35" s="134"/>
      <c r="EM35" s="134"/>
      <c r="EN35" s="134"/>
      <c r="EO35" s="134"/>
      <c r="EP35" s="134"/>
      <c r="EQ35" s="134"/>
      <c r="ER35" s="134"/>
      <c r="ES35" s="134"/>
      <c r="ET35" s="134"/>
      <c r="EU35" s="134"/>
      <c r="EV35" s="134"/>
      <c r="EW35" s="134"/>
      <c r="EX35" s="134"/>
      <c r="EY35" s="134"/>
      <c r="EZ35" s="134"/>
      <c r="FA35" s="134"/>
      <c r="FB35" s="134"/>
      <c r="FC35" s="134"/>
      <c r="FD35" s="134"/>
      <c r="FE35" s="134"/>
      <c r="FF35" s="134"/>
      <c r="FG35" s="134"/>
      <c r="FH35" s="134"/>
      <c r="FI35" s="134"/>
      <c r="FJ35" s="134"/>
      <c r="FK35" s="134"/>
      <c r="FL35" s="134"/>
      <c r="FM35" s="134"/>
      <c r="FN35" s="134"/>
      <c r="FO35" s="134"/>
      <c r="FP35" s="134"/>
      <c r="FQ35" s="134"/>
      <c r="FR35" s="134"/>
      <c r="FS35" s="134"/>
      <c r="FT35" s="134"/>
      <c r="FU35" s="134"/>
      <c r="FV35" s="134"/>
      <c r="FW35" s="134"/>
      <c r="FX35" s="134"/>
      <c r="FY35" s="134"/>
      <c r="FZ35" s="134"/>
      <c r="GA35" s="134"/>
      <c r="GB35" s="134"/>
      <c r="GC35" s="134"/>
      <c r="GD35" s="134"/>
      <c r="GE35" s="134"/>
      <c r="GF35" s="134"/>
      <c r="GG35" s="134"/>
      <c r="GH35" s="134"/>
      <c r="GI35" s="134"/>
      <c r="GJ35" s="134"/>
      <c r="GK35" s="134"/>
      <c r="GL35" s="134"/>
      <c r="GM35" s="134"/>
      <c r="GN35" s="134"/>
      <c r="GO35" s="134"/>
      <c r="GP35" s="134"/>
      <c r="GQ35" s="134"/>
      <c r="GR35" s="134"/>
      <c r="GS35" s="134"/>
      <c r="GT35" s="134"/>
      <c r="GU35" s="134"/>
      <c r="GV35" s="134"/>
      <c r="GW35" s="134"/>
      <c r="GX35" s="134"/>
      <c r="GY35" s="134"/>
      <c r="GZ35" s="134"/>
      <c r="HA35" s="134"/>
      <c r="HB35" s="134"/>
      <c r="HC35" s="134"/>
      <c r="HD35" s="134"/>
      <c r="HE35" s="134"/>
      <c r="HF35" s="134"/>
      <c r="HG35" s="134"/>
      <c r="HH35" s="134"/>
      <c r="HI35" s="134"/>
      <c r="HJ35" s="134"/>
      <c r="HK35" s="134"/>
      <c r="HL35" s="134"/>
      <c r="HM35" s="134"/>
      <c r="HN35" s="134"/>
      <c r="HO35" s="134"/>
      <c r="HP35" s="134"/>
      <c r="HQ35" s="134"/>
      <c r="HR35" s="134"/>
      <c r="HS35" s="134"/>
      <c r="HT35" s="134"/>
      <c r="HU35" s="134"/>
      <c r="HV35" s="134"/>
      <c r="HW35" s="134"/>
      <c r="HX35" s="134"/>
      <c r="HY35" s="134"/>
      <c r="HZ35" s="134"/>
      <c r="IA35" s="134"/>
      <c r="IB35" s="134"/>
      <c r="IC35" s="134"/>
      <c r="ID35" s="134"/>
      <c r="IE35" s="134"/>
      <c r="IF35" s="134"/>
      <c r="IG35" s="134"/>
      <c r="IH35" s="134"/>
      <c r="II35" s="134"/>
      <c r="IJ35" s="134"/>
      <c r="IK35" s="134"/>
      <c r="IL35" s="134"/>
      <c r="IM35" s="134"/>
      <c r="IN35" s="134"/>
      <c r="IO35" s="134"/>
      <c r="IP35" s="134"/>
      <c r="IQ35" s="134"/>
      <c r="IR35" s="134"/>
      <c r="IS35" s="134"/>
      <c r="IT35" s="134"/>
      <c r="IU35" s="134"/>
      <c r="IV35" s="134"/>
      <c r="IW35" s="134"/>
      <c r="IX35" s="134"/>
      <c r="IY35" s="134"/>
      <c r="IZ35" s="134"/>
      <c r="JA35" s="134"/>
      <c r="JB35" s="134"/>
      <c r="JC35" s="134"/>
      <c r="JD35" s="134"/>
      <c r="JE35" s="134"/>
      <c r="JF35" s="134"/>
      <c r="JG35" s="134"/>
      <c r="JH35" s="134"/>
      <c r="JI35" s="134"/>
      <c r="JJ35" s="134"/>
      <c r="JK35" s="134"/>
      <c r="JL35" s="134"/>
      <c r="JM35" s="134"/>
      <c r="JN35" s="134"/>
      <c r="JO35" s="134"/>
      <c r="JP35" s="134"/>
      <c r="JQ35" s="134"/>
      <c r="JR35" s="134"/>
      <c r="JS35" s="134"/>
      <c r="JT35" s="134"/>
      <c r="JU35" s="134"/>
      <c r="JV35" s="134"/>
      <c r="JW35" s="134"/>
      <c r="JX35" s="134"/>
      <c r="JY35" s="134"/>
      <c r="JZ35" s="134"/>
      <c r="KA35" s="134"/>
      <c r="KB35" s="134"/>
      <c r="KC35" s="134"/>
      <c r="KD35" s="134"/>
      <c r="KE35" s="134"/>
      <c r="KF35" s="134"/>
      <c r="KG35" s="134"/>
      <c r="KH35" s="134"/>
      <c r="KI35" s="134"/>
      <c r="KJ35" s="134"/>
      <c r="KK35" s="134"/>
      <c r="KL35" s="134"/>
      <c r="KM35" s="134"/>
      <c r="KN35" s="134"/>
      <c r="KO35" s="134"/>
      <c r="KP35" s="134"/>
      <c r="KQ35" s="134"/>
      <c r="KR35" s="134"/>
      <c r="KS35" s="134"/>
      <c r="KT35" s="134"/>
      <c r="KU35" s="134"/>
      <c r="KV35" s="134"/>
      <c r="KW35" s="134"/>
      <c r="KX35" s="134"/>
      <c r="KY35" s="134"/>
      <c r="KZ35" s="134"/>
      <c r="LA35" s="134"/>
      <c r="LB35" s="134"/>
      <c r="LC35" s="134"/>
      <c r="LD35" s="134"/>
      <c r="LE35" s="134"/>
      <c r="LF35" s="134"/>
      <c r="LG35" s="134"/>
      <c r="LH35" s="134"/>
      <c r="LI35" s="134"/>
      <c r="LJ35" s="134"/>
      <c r="LK35" s="134"/>
      <c r="LL35" s="134"/>
      <c r="LM35" s="134"/>
      <c r="LN35" s="134"/>
      <c r="LO35" s="134"/>
      <c r="LP35" s="134"/>
      <c r="LQ35" s="134"/>
      <c r="LR35" s="134"/>
      <c r="LS35" s="134"/>
      <c r="LT35" s="134"/>
      <c r="LU35" s="134"/>
      <c r="LV35" s="134"/>
      <c r="LW35" s="134"/>
      <c r="LX35" s="134"/>
      <c r="LY35" s="134"/>
      <c r="LZ35" s="134"/>
      <c r="MA35" s="134"/>
      <c r="MB35" s="134"/>
      <c r="MC35" s="134"/>
      <c r="MD35" s="134"/>
      <c r="ME35" s="134"/>
      <c r="MF35" s="134"/>
      <c r="MG35" s="134"/>
      <c r="MH35" s="134"/>
      <c r="MI35" s="134"/>
      <c r="MJ35" s="134"/>
      <c r="MK35" s="134"/>
      <c r="ML35" s="134"/>
      <c r="MM35" s="134"/>
      <c r="MN35" s="134"/>
      <c r="MO35" s="134"/>
      <c r="MP35" s="134"/>
      <c r="MQ35" s="134"/>
      <c r="MR35" s="134"/>
      <c r="MS35" s="134"/>
      <c r="MT35" s="134"/>
      <c r="MU35" s="134"/>
      <c r="MV35" s="134"/>
      <c r="MW35" s="134"/>
      <c r="MX35" s="134"/>
      <c r="MY35" s="134"/>
      <c r="MZ35" s="134"/>
      <c r="NA35" s="134"/>
      <c r="NB35" s="134"/>
      <c r="NC35" s="134"/>
      <c r="ND35" s="134"/>
      <c r="NE35" s="134"/>
      <c r="NF35" s="134"/>
      <c r="NG35" s="134"/>
      <c r="NH35" s="134"/>
      <c r="NI35" s="134"/>
      <c r="NJ35" s="134"/>
      <c r="NK35" s="134"/>
      <c r="NL35" s="134"/>
      <c r="NM35" s="134"/>
      <c r="NN35" s="134"/>
      <c r="NO35" s="134"/>
      <c r="NP35" s="134"/>
      <c r="NQ35" s="134"/>
      <c r="NR35" s="134"/>
      <c r="NS35" s="134"/>
      <c r="NT35" s="134"/>
      <c r="NU35" s="134"/>
      <c r="NV35" s="134"/>
      <c r="NW35" s="134"/>
      <c r="NX35" s="134"/>
      <c r="NY35" s="134"/>
      <c r="NZ35" s="134"/>
      <c r="OA35" s="134"/>
      <c r="OB35" s="134"/>
      <c r="OC35" s="134"/>
      <c r="OD35" s="134"/>
      <c r="OE35" s="134"/>
      <c r="OF35" s="134"/>
      <c r="OG35" s="134"/>
      <c r="OH35" s="134"/>
      <c r="OI35" s="134"/>
      <c r="OJ35" s="134"/>
      <c r="OK35" s="134"/>
      <c r="OL35" s="134"/>
      <c r="OM35" s="134"/>
      <c r="ON35" s="134"/>
      <c r="OO35" s="134"/>
      <c r="OP35" s="134"/>
      <c r="OQ35" s="134"/>
      <c r="OR35" s="134"/>
      <c r="OS35" s="134"/>
      <c r="OT35" s="134"/>
      <c r="OU35" s="134"/>
      <c r="OV35" s="134"/>
      <c r="OW35" s="134"/>
      <c r="OX35" s="134"/>
      <c r="OY35" s="134"/>
      <c r="OZ35" s="134"/>
      <c r="PA35" s="134"/>
      <c r="PB35" s="134"/>
      <c r="PC35" s="134"/>
      <c r="PD35" s="134"/>
      <c r="PE35" s="134"/>
      <c r="PF35" s="134"/>
      <c r="PG35" s="134"/>
      <c r="PH35" s="134"/>
      <c r="PI35" s="134"/>
      <c r="PJ35" s="134"/>
      <c r="PK35" s="134"/>
      <c r="PL35" s="134"/>
      <c r="PM35" s="134"/>
      <c r="PN35" s="134"/>
      <c r="PO35" s="134"/>
      <c r="PP35" s="134"/>
      <c r="PQ35" s="134"/>
      <c r="PR35" s="134"/>
      <c r="PS35" s="134"/>
      <c r="PT35" s="134"/>
      <c r="PU35" s="134"/>
      <c r="PV35" s="134"/>
      <c r="PW35" s="134"/>
      <c r="PX35" s="134"/>
      <c r="PY35" s="134"/>
      <c r="PZ35" s="134"/>
      <c r="QA35" s="134"/>
      <c r="QB35" s="134"/>
      <c r="QC35" s="134"/>
      <c r="QD35" s="134"/>
      <c r="QE35" s="134"/>
      <c r="QF35" s="134"/>
      <c r="QG35" s="134"/>
      <c r="QH35" s="134"/>
      <c r="QI35" s="134"/>
      <c r="QJ35" s="134"/>
      <c r="QK35" s="134"/>
      <c r="QL35" s="134"/>
      <c r="QM35" s="134"/>
      <c r="QN35" s="134"/>
      <c r="QO35" s="134"/>
      <c r="QP35" s="134"/>
      <c r="QQ35" s="134"/>
      <c r="QR35" s="134"/>
      <c r="QS35" s="134"/>
      <c r="QT35" s="134"/>
      <c r="QU35" s="134"/>
      <c r="QV35" s="134"/>
      <c r="QW35" s="134"/>
      <c r="QX35" s="134"/>
      <c r="QY35" s="134"/>
      <c r="QZ35" s="134"/>
      <c r="RA35" s="134"/>
      <c r="RB35" s="134"/>
      <c r="RC35" s="134"/>
      <c r="RD35" s="134"/>
      <c r="RE35" s="134"/>
      <c r="RF35" s="134"/>
      <c r="RG35" s="134"/>
      <c r="RH35" s="134"/>
      <c r="RI35" s="134"/>
      <c r="RJ35" s="134"/>
      <c r="RK35" s="134"/>
      <c r="RL35" s="134"/>
      <c r="RM35" s="134"/>
      <c r="RN35" s="134"/>
      <c r="RO35" s="134"/>
      <c r="RP35" s="134"/>
      <c r="RQ35" s="134"/>
      <c r="RR35" s="134"/>
      <c r="RS35" s="134"/>
      <c r="RT35" s="134"/>
      <c r="RU35" s="134"/>
      <c r="RV35" s="134"/>
      <c r="RW35" s="134"/>
      <c r="RX35" s="134"/>
      <c r="RY35" s="134"/>
      <c r="RZ35" s="134"/>
      <c r="SA35" s="134"/>
      <c r="SB35" s="134"/>
      <c r="SC35" s="134"/>
      <c r="SD35" s="134"/>
      <c r="SE35" s="134"/>
      <c r="SF35" s="134"/>
      <c r="SG35" s="134"/>
      <c r="SH35" s="134"/>
      <c r="SI35" s="134"/>
      <c r="SJ35" s="134"/>
      <c r="SK35" s="134"/>
      <c r="SL35" s="134"/>
      <c r="SM35" s="134"/>
      <c r="SN35" s="134"/>
      <c r="SO35" s="134"/>
      <c r="SP35" s="134"/>
      <c r="SQ35" s="134"/>
      <c r="SR35" s="134"/>
      <c r="SS35" s="134"/>
      <c r="ST35" s="134"/>
      <c r="SU35" s="134"/>
      <c r="SV35" s="134"/>
      <c r="SW35" s="134"/>
      <c r="SX35" s="134"/>
      <c r="SY35" s="134"/>
      <c r="SZ35" s="134"/>
      <c r="TA35" s="134"/>
      <c r="TB35" s="134"/>
      <c r="TC35" s="134"/>
      <c r="TD35" s="134"/>
      <c r="TE35" s="134"/>
      <c r="TF35" s="134"/>
      <c r="TG35" s="134"/>
      <c r="TH35" s="134"/>
      <c r="TI35" s="134"/>
      <c r="TJ35" s="134"/>
      <c r="TK35" s="134"/>
      <c r="TL35" s="134"/>
      <c r="TM35" s="134"/>
      <c r="TN35" s="134"/>
      <c r="TO35" s="134"/>
      <c r="TP35" s="134"/>
      <c r="TQ35" s="134"/>
      <c r="TR35" s="134"/>
      <c r="TS35" s="134"/>
      <c r="TT35" s="134"/>
      <c r="TU35" s="134"/>
      <c r="TV35" s="134"/>
      <c r="TW35" s="134"/>
      <c r="TX35" s="134"/>
      <c r="TY35" s="134"/>
      <c r="TZ35" s="134"/>
      <c r="UA35" s="134"/>
      <c r="UB35" s="134"/>
      <c r="UC35" s="134"/>
      <c r="UD35" s="134"/>
      <c r="UE35" s="134"/>
      <c r="UF35" s="134"/>
      <c r="UG35" s="134"/>
      <c r="UH35" s="134"/>
      <c r="UI35" s="134"/>
      <c r="UJ35" s="134"/>
      <c r="UK35" s="134"/>
      <c r="UL35" s="134"/>
      <c r="UM35" s="134"/>
      <c r="UN35" s="134"/>
      <c r="UO35" s="134"/>
      <c r="UP35" s="134"/>
      <c r="UQ35" s="134"/>
      <c r="UR35" s="134"/>
      <c r="US35" s="134"/>
      <c r="UT35" s="134"/>
      <c r="UU35" s="134"/>
      <c r="UV35" s="134"/>
      <c r="UW35" s="134"/>
      <c r="UX35" s="134"/>
      <c r="UY35" s="134"/>
      <c r="UZ35" s="134"/>
      <c r="VA35" s="134"/>
      <c r="VB35" s="134"/>
      <c r="VC35" s="134"/>
      <c r="VD35" s="134"/>
      <c r="VE35" s="134"/>
      <c r="VF35" s="134"/>
      <c r="VG35" s="134"/>
      <c r="VH35" s="134"/>
      <c r="VI35" s="134"/>
      <c r="VJ35" s="134"/>
      <c r="VK35" s="134"/>
      <c r="VL35" s="134"/>
      <c r="VM35" s="134"/>
      <c r="VN35" s="134"/>
      <c r="VO35" s="134"/>
      <c r="VP35" s="134"/>
      <c r="VQ35" s="134"/>
      <c r="VR35" s="134"/>
      <c r="VS35" s="134"/>
      <c r="VT35" s="134"/>
      <c r="VU35" s="134"/>
      <c r="VV35" s="134"/>
      <c r="VW35" s="134"/>
      <c r="VX35" s="134"/>
      <c r="VY35" s="134"/>
      <c r="VZ35" s="134"/>
      <c r="WA35" s="134"/>
      <c r="WB35" s="134"/>
      <c r="WC35" s="134"/>
      <c r="WD35" s="134"/>
      <c r="WE35" s="134"/>
      <c r="WF35" s="134"/>
      <c r="WG35" s="134"/>
      <c r="WH35" s="134"/>
      <c r="WI35" s="134"/>
      <c r="WJ35" s="134"/>
      <c r="WK35" s="134"/>
      <c r="WL35" s="134"/>
      <c r="WM35" s="134"/>
      <c r="WN35" s="134"/>
      <c r="WO35" s="134"/>
      <c r="WP35" s="134"/>
      <c r="WQ35" s="134"/>
      <c r="WR35" s="134"/>
      <c r="WS35" s="134"/>
      <c r="WT35" s="134"/>
      <c r="WU35" s="134"/>
      <c r="WV35" s="134"/>
      <c r="WW35" s="134"/>
      <c r="WX35" s="134"/>
      <c r="WY35" s="134"/>
      <c r="WZ35" s="134"/>
      <c r="XA35" s="134"/>
      <c r="XB35" s="134"/>
      <c r="XC35" s="134"/>
      <c r="XD35" s="134"/>
      <c r="XE35" s="134"/>
      <c r="XF35" s="134"/>
      <c r="XG35" s="134"/>
      <c r="XH35" s="134"/>
      <c r="XI35" s="134"/>
      <c r="XJ35" s="134"/>
      <c r="XK35" s="134"/>
      <c r="XL35" s="134"/>
      <c r="XM35" s="134"/>
      <c r="XN35" s="134"/>
      <c r="XO35" s="134"/>
      <c r="XP35" s="134"/>
      <c r="XQ35" s="134"/>
      <c r="XR35" s="134"/>
      <c r="XS35" s="134"/>
      <c r="XT35" s="134"/>
      <c r="XU35" s="134"/>
      <c r="XV35" s="134"/>
      <c r="XW35" s="134"/>
      <c r="XX35" s="134"/>
      <c r="XY35" s="134"/>
      <c r="XZ35" s="134"/>
      <c r="YA35" s="134"/>
      <c r="YB35" s="134"/>
      <c r="YC35" s="134"/>
      <c r="YD35" s="134"/>
      <c r="YE35" s="134"/>
      <c r="YF35" s="134"/>
      <c r="YG35" s="134"/>
      <c r="YH35" s="134"/>
      <c r="YI35" s="134"/>
      <c r="YJ35" s="134"/>
      <c r="YK35" s="134"/>
      <c r="YL35" s="134"/>
      <c r="YM35" s="134"/>
      <c r="YN35" s="134"/>
      <c r="YO35" s="134"/>
      <c r="YP35" s="134"/>
      <c r="YQ35" s="134"/>
      <c r="YR35" s="134"/>
      <c r="YS35" s="134"/>
      <c r="YT35" s="134"/>
      <c r="YU35" s="134"/>
      <c r="YV35" s="134"/>
      <c r="YW35" s="134"/>
      <c r="YX35" s="134"/>
      <c r="YY35" s="134"/>
      <c r="YZ35" s="134"/>
      <c r="ZA35" s="134"/>
      <c r="ZB35" s="134"/>
      <c r="ZC35" s="134"/>
      <c r="ZD35" s="134"/>
      <c r="ZE35" s="134"/>
      <c r="ZF35" s="134"/>
      <c r="ZG35" s="134"/>
      <c r="ZH35" s="134"/>
      <c r="ZI35" s="134"/>
      <c r="ZJ35" s="134"/>
      <c r="ZK35" s="134"/>
      <c r="ZL35" s="134"/>
      <c r="ZM35" s="134"/>
      <c r="ZN35" s="134"/>
      <c r="ZO35" s="134"/>
      <c r="ZP35" s="134"/>
      <c r="ZQ35" s="134"/>
      <c r="ZR35" s="134"/>
      <c r="ZS35" s="134"/>
      <c r="ZT35" s="134"/>
      <c r="ZU35" s="134"/>
      <c r="ZV35" s="134"/>
      <c r="ZW35" s="134"/>
      <c r="ZX35" s="134"/>
      <c r="ZY35" s="134"/>
      <c r="ZZ35" s="134"/>
    </row>
    <row r="36" spans="1:702" hidden="1" outlineLevel="1">
      <c r="A36" s="16">
        <v>41306</v>
      </c>
      <c r="B36" s="134">
        <v>15545.502927039999</v>
      </c>
      <c r="C36" s="134">
        <v>1064.501491</v>
      </c>
      <c r="D36" s="134">
        <v>9.9119499999999992E-3</v>
      </c>
      <c r="E36" s="134">
        <v>4304.4336885700004</v>
      </c>
      <c r="F36" s="134">
        <v>76.842683690000001</v>
      </c>
      <c r="G36" s="134">
        <v>88.516943650000002</v>
      </c>
      <c r="H36" s="134">
        <v>1025.4220872400001</v>
      </c>
      <c r="I36" s="134">
        <v>4809.4459811099996</v>
      </c>
      <c r="J36" s="134">
        <v>1451.3188174899999</v>
      </c>
      <c r="K36" s="134">
        <v>72.002065000000002</v>
      </c>
      <c r="L36" s="134">
        <v>218.94254545999999</v>
      </c>
      <c r="M36" s="176" t="s">
        <v>191</v>
      </c>
      <c r="N36" s="134">
        <v>1978.0325828299999</v>
      </c>
      <c r="O36" s="134">
        <v>424.50123157000002</v>
      </c>
      <c r="P36" s="134">
        <v>16.622106559999999</v>
      </c>
      <c r="Q36" s="134">
        <v>1.15418921</v>
      </c>
      <c r="R36" s="134">
        <v>8.9389878199999995</v>
      </c>
      <c r="S36" s="134">
        <v>2.36966E-3</v>
      </c>
      <c r="T36" s="134">
        <v>4.8152442300000002</v>
      </c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  <c r="AE36" s="134"/>
      <c r="AF36" s="134"/>
      <c r="AG36" s="134"/>
      <c r="AH36" s="134"/>
      <c r="AI36" s="134"/>
      <c r="AJ36" s="134"/>
      <c r="AK36" s="134"/>
      <c r="AL36" s="134"/>
      <c r="AM36" s="134"/>
      <c r="AN36" s="134"/>
      <c r="AO36" s="134"/>
      <c r="AP36" s="134"/>
      <c r="AQ36" s="134"/>
      <c r="AR36" s="134"/>
      <c r="AS36" s="134"/>
      <c r="AT36" s="134"/>
      <c r="AU36" s="134"/>
      <c r="AV36" s="134"/>
      <c r="AW36" s="134"/>
      <c r="AX36" s="134"/>
      <c r="AY36" s="134"/>
      <c r="AZ36" s="134"/>
      <c r="BA36" s="134"/>
      <c r="BB36" s="134"/>
      <c r="BC36" s="134"/>
      <c r="BD36" s="134"/>
      <c r="BE36" s="134"/>
      <c r="BF36" s="134"/>
      <c r="BG36" s="134"/>
      <c r="BH36" s="134"/>
      <c r="BI36" s="134"/>
      <c r="BJ36" s="134"/>
      <c r="BK36" s="134"/>
      <c r="BL36" s="134"/>
      <c r="BM36" s="134"/>
      <c r="BN36" s="134"/>
      <c r="BO36" s="134"/>
      <c r="BP36" s="134"/>
      <c r="BQ36" s="134"/>
      <c r="BR36" s="134"/>
      <c r="BS36" s="134"/>
      <c r="BT36" s="134"/>
      <c r="BU36" s="134"/>
      <c r="BV36" s="134"/>
      <c r="BW36" s="134"/>
      <c r="BX36" s="134"/>
      <c r="BY36" s="134"/>
      <c r="BZ36" s="134"/>
      <c r="CA36" s="134"/>
      <c r="CB36" s="134"/>
      <c r="CC36" s="134"/>
      <c r="CD36" s="134"/>
      <c r="CE36" s="134"/>
      <c r="CF36" s="134"/>
      <c r="CG36" s="134"/>
      <c r="CH36" s="134"/>
      <c r="CI36" s="134"/>
      <c r="CJ36" s="134"/>
      <c r="CK36" s="134"/>
      <c r="CL36" s="134"/>
      <c r="CM36" s="134"/>
      <c r="CN36" s="134"/>
      <c r="CO36" s="134"/>
      <c r="CP36" s="134"/>
      <c r="CQ36" s="134"/>
      <c r="CR36" s="134"/>
      <c r="CS36" s="134"/>
      <c r="CT36" s="134"/>
      <c r="CU36" s="134"/>
      <c r="CV36" s="134"/>
      <c r="CW36" s="134"/>
      <c r="CX36" s="134"/>
      <c r="CY36" s="134"/>
      <c r="CZ36" s="134"/>
      <c r="DA36" s="134"/>
      <c r="DB36" s="134"/>
      <c r="DC36" s="134"/>
      <c r="DD36" s="134"/>
      <c r="DE36" s="134"/>
      <c r="DF36" s="134"/>
      <c r="DG36" s="134"/>
      <c r="DH36" s="134"/>
      <c r="DI36" s="134"/>
      <c r="DJ36" s="134"/>
      <c r="DK36" s="134"/>
      <c r="DL36" s="134"/>
      <c r="DM36" s="134"/>
      <c r="DN36" s="134"/>
      <c r="DO36" s="134"/>
      <c r="DP36" s="134"/>
      <c r="DQ36" s="134"/>
      <c r="DR36" s="134"/>
      <c r="DS36" s="134"/>
      <c r="DT36" s="134"/>
      <c r="DU36" s="134"/>
      <c r="DV36" s="134"/>
      <c r="DW36" s="134"/>
      <c r="DX36" s="134"/>
      <c r="DY36" s="134"/>
      <c r="DZ36" s="134"/>
      <c r="EA36" s="134"/>
      <c r="EB36" s="134"/>
      <c r="EC36" s="134"/>
      <c r="ED36" s="134"/>
      <c r="EE36" s="134"/>
      <c r="EF36" s="134"/>
      <c r="EG36" s="134"/>
      <c r="EH36" s="134"/>
      <c r="EI36" s="134"/>
      <c r="EJ36" s="134"/>
      <c r="EK36" s="134"/>
      <c r="EL36" s="134"/>
      <c r="EM36" s="134"/>
      <c r="EN36" s="134"/>
      <c r="EO36" s="134"/>
      <c r="EP36" s="134"/>
      <c r="EQ36" s="134"/>
      <c r="ER36" s="134"/>
      <c r="ES36" s="134"/>
      <c r="ET36" s="134"/>
      <c r="EU36" s="134"/>
      <c r="EV36" s="134"/>
      <c r="EW36" s="134"/>
      <c r="EX36" s="134"/>
      <c r="EY36" s="134"/>
      <c r="EZ36" s="134"/>
      <c r="FA36" s="134"/>
      <c r="FB36" s="134"/>
      <c r="FC36" s="134"/>
      <c r="FD36" s="134"/>
      <c r="FE36" s="134"/>
      <c r="FF36" s="134"/>
      <c r="FG36" s="134"/>
      <c r="FH36" s="134"/>
      <c r="FI36" s="134"/>
      <c r="FJ36" s="134"/>
      <c r="FK36" s="134"/>
      <c r="FL36" s="134"/>
      <c r="FM36" s="134"/>
      <c r="FN36" s="134"/>
      <c r="FO36" s="134"/>
      <c r="FP36" s="134"/>
      <c r="FQ36" s="134"/>
      <c r="FR36" s="134"/>
      <c r="FS36" s="134"/>
      <c r="FT36" s="134"/>
      <c r="FU36" s="134"/>
      <c r="FV36" s="134"/>
      <c r="FW36" s="134"/>
      <c r="FX36" s="134"/>
      <c r="FY36" s="134"/>
      <c r="FZ36" s="134"/>
      <c r="GA36" s="134"/>
      <c r="GB36" s="134"/>
      <c r="GC36" s="134"/>
      <c r="GD36" s="134"/>
      <c r="GE36" s="134"/>
      <c r="GF36" s="134"/>
      <c r="GG36" s="134"/>
      <c r="GH36" s="134"/>
      <c r="GI36" s="134"/>
      <c r="GJ36" s="134"/>
      <c r="GK36" s="134"/>
      <c r="GL36" s="134"/>
      <c r="GM36" s="134"/>
      <c r="GN36" s="134"/>
      <c r="GO36" s="134"/>
      <c r="GP36" s="134"/>
      <c r="GQ36" s="134"/>
      <c r="GR36" s="134"/>
      <c r="GS36" s="134"/>
      <c r="GT36" s="134"/>
      <c r="GU36" s="134"/>
      <c r="GV36" s="134"/>
      <c r="GW36" s="134"/>
      <c r="GX36" s="134"/>
      <c r="GY36" s="134"/>
      <c r="GZ36" s="134"/>
      <c r="HA36" s="134"/>
      <c r="HB36" s="134"/>
      <c r="HC36" s="134"/>
      <c r="HD36" s="134"/>
      <c r="HE36" s="134"/>
      <c r="HF36" s="134"/>
      <c r="HG36" s="134"/>
      <c r="HH36" s="134"/>
      <c r="HI36" s="134"/>
      <c r="HJ36" s="134"/>
      <c r="HK36" s="134"/>
      <c r="HL36" s="134"/>
      <c r="HM36" s="134"/>
      <c r="HN36" s="134"/>
      <c r="HO36" s="134"/>
      <c r="HP36" s="134"/>
      <c r="HQ36" s="134"/>
      <c r="HR36" s="134"/>
      <c r="HS36" s="134"/>
      <c r="HT36" s="134"/>
      <c r="HU36" s="134"/>
      <c r="HV36" s="134"/>
      <c r="HW36" s="134"/>
      <c r="HX36" s="134"/>
      <c r="HY36" s="134"/>
      <c r="HZ36" s="134"/>
      <c r="IA36" s="134"/>
      <c r="IB36" s="134"/>
      <c r="IC36" s="134"/>
      <c r="ID36" s="134"/>
      <c r="IE36" s="134"/>
      <c r="IF36" s="134"/>
      <c r="IG36" s="134"/>
      <c r="IH36" s="134"/>
      <c r="II36" s="134"/>
      <c r="IJ36" s="134"/>
      <c r="IK36" s="134"/>
      <c r="IL36" s="134"/>
      <c r="IM36" s="134"/>
      <c r="IN36" s="134"/>
      <c r="IO36" s="134"/>
      <c r="IP36" s="134"/>
      <c r="IQ36" s="134"/>
      <c r="IR36" s="134"/>
      <c r="IS36" s="134"/>
      <c r="IT36" s="134"/>
      <c r="IU36" s="134"/>
      <c r="IV36" s="134"/>
      <c r="IW36" s="134"/>
      <c r="IX36" s="134"/>
      <c r="IY36" s="134"/>
      <c r="IZ36" s="134"/>
      <c r="JA36" s="134"/>
      <c r="JB36" s="134"/>
      <c r="JC36" s="134"/>
      <c r="JD36" s="134"/>
      <c r="JE36" s="134"/>
      <c r="JF36" s="134"/>
      <c r="JG36" s="134"/>
      <c r="JH36" s="134"/>
      <c r="JI36" s="134"/>
      <c r="JJ36" s="134"/>
      <c r="JK36" s="134"/>
      <c r="JL36" s="134"/>
      <c r="JM36" s="134"/>
      <c r="JN36" s="134"/>
      <c r="JO36" s="134"/>
      <c r="JP36" s="134"/>
      <c r="JQ36" s="134"/>
      <c r="JR36" s="134"/>
      <c r="JS36" s="134"/>
      <c r="JT36" s="134"/>
      <c r="JU36" s="134"/>
      <c r="JV36" s="134"/>
      <c r="JW36" s="134"/>
      <c r="JX36" s="134"/>
      <c r="JY36" s="134"/>
      <c r="JZ36" s="134"/>
      <c r="KA36" s="134"/>
      <c r="KB36" s="134"/>
      <c r="KC36" s="134"/>
      <c r="KD36" s="134"/>
      <c r="KE36" s="134"/>
      <c r="KF36" s="134"/>
      <c r="KG36" s="134"/>
      <c r="KH36" s="134"/>
      <c r="KI36" s="134"/>
      <c r="KJ36" s="134"/>
      <c r="KK36" s="134"/>
      <c r="KL36" s="134"/>
      <c r="KM36" s="134"/>
      <c r="KN36" s="134"/>
      <c r="KO36" s="134"/>
      <c r="KP36" s="134"/>
      <c r="KQ36" s="134"/>
      <c r="KR36" s="134"/>
      <c r="KS36" s="134"/>
      <c r="KT36" s="134"/>
      <c r="KU36" s="134"/>
      <c r="KV36" s="134"/>
      <c r="KW36" s="134"/>
      <c r="KX36" s="134"/>
      <c r="KY36" s="134"/>
      <c r="KZ36" s="134"/>
      <c r="LA36" s="134"/>
      <c r="LB36" s="134"/>
      <c r="LC36" s="134"/>
      <c r="LD36" s="134"/>
      <c r="LE36" s="134"/>
      <c r="LF36" s="134"/>
      <c r="LG36" s="134"/>
      <c r="LH36" s="134"/>
      <c r="LI36" s="134"/>
      <c r="LJ36" s="134"/>
      <c r="LK36" s="134"/>
      <c r="LL36" s="134"/>
      <c r="LM36" s="134"/>
      <c r="LN36" s="134"/>
      <c r="LO36" s="134"/>
      <c r="LP36" s="134"/>
      <c r="LQ36" s="134"/>
      <c r="LR36" s="134"/>
      <c r="LS36" s="134"/>
      <c r="LT36" s="134"/>
      <c r="LU36" s="134"/>
      <c r="LV36" s="134"/>
      <c r="LW36" s="134"/>
      <c r="LX36" s="134"/>
      <c r="LY36" s="134"/>
      <c r="LZ36" s="134"/>
      <c r="MA36" s="134"/>
      <c r="MB36" s="134"/>
      <c r="MC36" s="134"/>
      <c r="MD36" s="134"/>
      <c r="ME36" s="134"/>
      <c r="MF36" s="134"/>
      <c r="MG36" s="134"/>
      <c r="MH36" s="134"/>
      <c r="MI36" s="134"/>
      <c r="MJ36" s="134"/>
      <c r="MK36" s="134"/>
      <c r="ML36" s="134"/>
      <c r="MM36" s="134"/>
      <c r="MN36" s="134"/>
      <c r="MO36" s="134"/>
      <c r="MP36" s="134"/>
      <c r="MQ36" s="134"/>
      <c r="MR36" s="134"/>
      <c r="MS36" s="134"/>
      <c r="MT36" s="134"/>
      <c r="MU36" s="134"/>
      <c r="MV36" s="134"/>
      <c r="MW36" s="134"/>
      <c r="MX36" s="134"/>
      <c r="MY36" s="134"/>
      <c r="MZ36" s="134"/>
      <c r="NA36" s="134"/>
      <c r="NB36" s="134"/>
      <c r="NC36" s="134"/>
      <c r="ND36" s="134"/>
      <c r="NE36" s="134"/>
      <c r="NF36" s="134"/>
      <c r="NG36" s="134"/>
      <c r="NH36" s="134"/>
      <c r="NI36" s="134"/>
      <c r="NJ36" s="134"/>
      <c r="NK36" s="134"/>
      <c r="NL36" s="134"/>
      <c r="NM36" s="134"/>
      <c r="NN36" s="134"/>
      <c r="NO36" s="134"/>
      <c r="NP36" s="134"/>
      <c r="NQ36" s="134"/>
      <c r="NR36" s="134"/>
      <c r="NS36" s="134"/>
      <c r="NT36" s="134"/>
      <c r="NU36" s="134"/>
      <c r="NV36" s="134"/>
      <c r="NW36" s="134"/>
      <c r="NX36" s="134"/>
      <c r="NY36" s="134"/>
      <c r="NZ36" s="134"/>
      <c r="OA36" s="134"/>
      <c r="OB36" s="134"/>
      <c r="OC36" s="134"/>
      <c r="OD36" s="134"/>
      <c r="OE36" s="134"/>
      <c r="OF36" s="134"/>
      <c r="OG36" s="134"/>
      <c r="OH36" s="134"/>
      <c r="OI36" s="134"/>
      <c r="OJ36" s="134"/>
      <c r="OK36" s="134"/>
      <c r="OL36" s="134"/>
      <c r="OM36" s="134"/>
      <c r="ON36" s="134"/>
      <c r="OO36" s="134"/>
      <c r="OP36" s="134"/>
      <c r="OQ36" s="134"/>
      <c r="OR36" s="134"/>
      <c r="OS36" s="134"/>
      <c r="OT36" s="134"/>
      <c r="OU36" s="134"/>
      <c r="OV36" s="134"/>
      <c r="OW36" s="134"/>
      <c r="OX36" s="134"/>
      <c r="OY36" s="134"/>
      <c r="OZ36" s="134"/>
      <c r="PA36" s="134"/>
      <c r="PB36" s="134"/>
      <c r="PC36" s="134"/>
      <c r="PD36" s="134"/>
      <c r="PE36" s="134"/>
      <c r="PF36" s="134"/>
      <c r="PG36" s="134"/>
      <c r="PH36" s="134"/>
      <c r="PI36" s="134"/>
      <c r="PJ36" s="134"/>
      <c r="PK36" s="134"/>
      <c r="PL36" s="134"/>
      <c r="PM36" s="134"/>
      <c r="PN36" s="134"/>
      <c r="PO36" s="134"/>
      <c r="PP36" s="134"/>
      <c r="PQ36" s="134"/>
      <c r="PR36" s="134"/>
      <c r="PS36" s="134"/>
      <c r="PT36" s="134"/>
      <c r="PU36" s="134"/>
      <c r="PV36" s="134"/>
      <c r="PW36" s="134"/>
      <c r="PX36" s="134"/>
      <c r="PY36" s="134"/>
      <c r="PZ36" s="134"/>
      <c r="QA36" s="134"/>
      <c r="QB36" s="134"/>
      <c r="QC36" s="134"/>
      <c r="QD36" s="134"/>
      <c r="QE36" s="134"/>
      <c r="QF36" s="134"/>
      <c r="QG36" s="134"/>
      <c r="QH36" s="134"/>
      <c r="QI36" s="134"/>
      <c r="QJ36" s="134"/>
      <c r="QK36" s="134"/>
      <c r="QL36" s="134"/>
      <c r="QM36" s="134"/>
      <c r="QN36" s="134"/>
      <c r="QO36" s="134"/>
      <c r="QP36" s="134"/>
      <c r="QQ36" s="134"/>
      <c r="QR36" s="134"/>
      <c r="QS36" s="134"/>
      <c r="QT36" s="134"/>
      <c r="QU36" s="134"/>
      <c r="QV36" s="134"/>
      <c r="QW36" s="134"/>
      <c r="QX36" s="134"/>
      <c r="QY36" s="134"/>
      <c r="QZ36" s="134"/>
      <c r="RA36" s="134"/>
      <c r="RB36" s="134"/>
      <c r="RC36" s="134"/>
      <c r="RD36" s="134"/>
      <c r="RE36" s="134"/>
      <c r="RF36" s="134"/>
      <c r="RG36" s="134"/>
      <c r="RH36" s="134"/>
      <c r="RI36" s="134"/>
      <c r="RJ36" s="134"/>
      <c r="RK36" s="134"/>
      <c r="RL36" s="134"/>
      <c r="RM36" s="134"/>
      <c r="RN36" s="134"/>
      <c r="RO36" s="134"/>
      <c r="RP36" s="134"/>
      <c r="RQ36" s="134"/>
      <c r="RR36" s="134"/>
      <c r="RS36" s="134"/>
      <c r="RT36" s="134"/>
      <c r="RU36" s="134"/>
      <c r="RV36" s="134"/>
      <c r="RW36" s="134"/>
      <c r="RX36" s="134"/>
      <c r="RY36" s="134"/>
      <c r="RZ36" s="134"/>
      <c r="SA36" s="134"/>
      <c r="SB36" s="134"/>
      <c r="SC36" s="134"/>
      <c r="SD36" s="134"/>
      <c r="SE36" s="134"/>
      <c r="SF36" s="134"/>
      <c r="SG36" s="134"/>
      <c r="SH36" s="134"/>
      <c r="SI36" s="134"/>
      <c r="SJ36" s="134"/>
      <c r="SK36" s="134"/>
      <c r="SL36" s="134"/>
      <c r="SM36" s="134"/>
      <c r="SN36" s="134"/>
      <c r="SO36" s="134"/>
      <c r="SP36" s="134"/>
      <c r="SQ36" s="134"/>
      <c r="SR36" s="134"/>
      <c r="SS36" s="134"/>
      <c r="ST36" s="134"/>
      <c r="SU36" s="134"/>
      <c r="SV36" s="134"/>
      <c r="SW36" s="134"/>
      <c r="SX36" s="134"/>
      <c r="SY36" s="134"/>
      <c r="SZ36" s="134"/>
      <c r="TA36" s="134"/>
      <c r="TB36" s="134"/>
      <c r="TC36" s="134"/>
      <c r="TD36" s="134"/>
      <c r="TE36" s="134"/>
      <c r="TF36" s="134"/>
      <c r="TG36" s="134"/>
      <c r="TH36" s="134"/>
      <c r="TI36" s="134"/>
      <c r="TJ36" s="134"/>
      <c r="TK36" s="134"/>
      <c r="TL36" s="134"/>
      <c r="TM36" s="134"/>
      <c r="TN36" s="134"/>
      <c r="TO36" s="134"/>
      <c r="TP36" s="134"/>
      <c r="TQ36" s="134"/>
      <c r="TR36" s="134"/>
      <c r="TS36" s="134"/>
      <c r="TT36" s="134"/>
      <c r="TU36" s="134"/>
      <c r="TV36" s="134"/>
      <c r="TW36" s="134"/>
      <c r="TX36" s="134"/>
      <c r="TY36" s="134"/>
      <c r="TZ36" s="134"/>
      <c r="UA36" s="134"/>
      <c r="UB36" s="134"/>
      <c r="UC36" s="134"/>
      <c r="UD36" s="134"/>
      <c r="UE36" s="134"/>
      <c r="UF36" s="134"/>
      <c r="UG36" s="134"/>
      <c r="UH36" s="134"/>
      <c r="UI36" s="134"/>
      <c r="UJ36" s="134"/>
      <c r="UK36" s="134"/>
      <c r="UL36" s="134"/>
      <c r="UM36" s="134"/>
      <c r="UN36" s="134"/>
      <c r="UO36" s="134"/>
      <c r="UP36" s="134"/>
      <c r="UQ36" s="134"/>
      <c r="UR36" s="134"/>
      <c r="US36" s="134"/>
      <c r="UT36" s="134"/>
      <c r="UU36" s="134"/>
      <c r="UV36" s="134"/>
      <c r="UW36" s="134"/>
      <c r="UX36" s="134"/>
      <c r="UY36" s="134"/>
      <c r="UZ36" s="134"/>
      <c r="VA36" s="134"/>
      <c r="VB36" s="134"/>
      <c r="VC36" s="134"/>
      <c r="VD36" s="134"/>
      <c r="VE36" s="134"/>
      <c r="VF36" s="134"/>
      <c r="VG36" s="134"/>
      <c r="VH36" s="134"/>
      <c r="VI36" s="134"/>
      <c r="VJ36" s="134"/>
      <c r="VK36" s="134"/>
      <c r="VL36" s="134"/>
      <c r="VM36" s="134"/>
      <c r="VN36" s="134"/>
      <c r="VO36" s="134"/>
      <c r="VP36" s="134"/>
      <c r="VQ36" s="134"/>
      <c r="VR36" s="134"/>
      <c r="VS36" s="134"/>
      <c r="VT36" s="134"/>
      <c r="VU36" s="134"/>
      <c r="VV36" s="134"/>
      <c r="VW36" s="134"/>
      <c r="VX36" s="134"/>
      <c r="VY36" s="134"/>
      <c r="VZ36" s="134"/>
      <c r="WA36" s="134"/>
      <c r="WB36" s="134"/>
      <c r="WC36" s="134"/>
      <c r="WD36" s="134"/>
      <c r="WE36" s="134"/>
      <c r="WF36" s="134"/>
      <c r="WG36" s="134"/>
      <c r="WH36" s="134"/>
      <c r="WI36" s="134"/>
      <c r="WJ36" s="134"/>
      <c r="WK36" s="134"/>
      <c r="WL36" s="134"/>
      <c r="WM36" s="134"/>
      <c r="WN36" s="134"/>
      <c r="WO36" s="134"/>
      <c r="WP36" s="134"/>
      <c r="WQ36" s="134"/>
      <c r="WR36" s="134"/>
      <c r="WS36" s="134"/>
      <c r="WT36" s="134"/>
      <c r="WU36" s="134"/>
      <c r="WV36" s="134"/>
      <c r="WW36" s="134"/>
      <c r="WX36" s="134"/>
      <c r="WY36" s="134"/>
      <c r="WZ36" s="134"/>
      <c r="XA36" s="134"/>
      <c r="XB36" s="134"/>
      <c r="XC36" s="134"/>
      <c r="XD36" s="134"/>
      <c r="XE36" s="134"/>
      <c r="XF36" s="134"/>
      <c r="XG36" s="134"/>
      <c r="XH36" s="134"/>
      <c r="XI36" s="134"/>
      <c r="XJ36" s="134"/>
      <c r="XK36" s="134"/>
      <c r="XL36" s="134"/>
      <c r="XM36" s="134"/>
      <c r="XN36" s="134"/>
      <c r="XO36" s="134"/>
      <c r="XP36" s="134"/>
      <c r="XQ36" s="134"/>
      <c r="XR36" s="134"/>
      <c r="XS36" s="134"/>
      <c r="XT36" s="134"/>
      <c r="XU36" s="134"/>
      <c r="XV36" s="134"/>
      <c r="XW36" s="134"/>
      <c r="XX36" s="134"/>
      <c r="XY36" s="134"/>
      <c r="XZ36" s="134"/>
      <c r="YA36" s="134"/>
      <c r="YB36" s="134"/>
      <c r="YC36" s="134"/>
      <c r="YD36" s="134"/>
      <c r="YE36" s="134"/>
      <c r="YF36" s="134"/>
      <c r="YG36" s="134"/>
      <c r="YH36" s="134"/>
      <c r="YI36" s="134"/>
      <c r="YJ36" s="134"/>
      <c r="YK36" s="134"/>
      <c r="YL36" s="134"/>
      <c r="YM36" s="134"/>
      <c r="YN36" s="134"/>
      <c r="YO36" s="134"/>
      <c r="YP36" s="134"/>
      <c r="YQ36" s="134"/>
      <c r="YR36" s="134"/>
      <c r="YS36" s="134"/>
      <c r="YT36" s="134"/>
      <c r="YU36" s="134"/>
      <c r="YV36" s="134"/>
      <c r="YW36" s="134"/>
      <c r="YX36" s="134"/>
      <c r="YY36" s="134"/>
      <c r="YZ36" s="134"/>
      <c r="ZA36" s="134"/>
      <c r="ZB36" s="134"/>
      <c r="ZC36" s="134"/>
      <c r="ZD36" s="134"/>
      <c r="ZE36" s="134"/>
      <c r="ZF36" s="134"/>
      <c r="ZG36" s="134"/>
      <c r="ZH36" s="134"/>
      <c r="ZI36" s="134"/>
      <c r="ZJ36" s="134"/>
      <c r="ZK36" s="134"/>
      <c r="ZL36" s="134"/>
      <c r="ZM36" s="134"/>
      <c r="ZN36" s="134"/>
      <c r="ZO36" s="134"/>
      <c r="ZP36" s="134"/>
      <c r="ZQ36" s="134"/>
      <c r="ZR36" s="134"/>
      <c r="ZS36" s="134"/>
      <c r="ZT36" s="134"/>
      <c r="ZU36" s="134"/>
      <c r="ZV36" s="134"/>
      <c r="ZW36" s="134"/>
      <c r="ZX36" s="134"/>
      <c r="ZY36" s="134"/>
      <c r="ZZ36" s="134"/>
    </row>
    <row r="37" spans="1:702" hidden="1" outlineLevel="1">
      <c r="A37" s="16">
        <v>41334</v>
      </c>
      <c r="B37" s="134">
        <v>15608.510497499999</v>
      </c>
      <c r="C37" s="134">
        <v>1102.4381670800001</v>
      </c>
      <c r="D37" s="134">
        <v>1.271387E-2</v>
      </c>
      <c r="E37" s="134">
        <v>4418.2780795999997</v>
      </c>
      <c r="F37" s="134">
        <v>41.90783064</v>
      </c>
      <c r="G37" s="134">
        <v>92.449689649999996</v>
      </c>
      <c r="H37" s="134">
        <v>974.34595811999998</v>
      </c>
      <c r="I37" s="134">
        <v>4660.0209627699996</v>
      </c>
      <c r="J37" s="134">
        <v>1501.56692935</v>
      </c>
      <c r="K37" s="134">
        <v>71.812798889999996</v>
      </c>
      <c r="L37" s="134">
        <v>241.47251592999999</v>
      </c>
      <c r="M37" s="176" t="s">
        <v>191</v>
      </c>
      <c r="N37" s="134">
        <v>1962.6832726600001</v>
      </c>
      <c r="O37" s="134">
        <v>505.61086383000003</v>
      </c>
      <c r="P37" s="134">
        <v>20.86239892</v>
      </c>
      <c r="Q37" s="134">
        <v>0.96616411999999996</v>
      </c>
      <c r="R37" s="134">
        <v>8.9584065099999997</v>
      </c>
      <c r="S37" s="134">
        <v>1.024808E-2</v>
      </c>
      <c r="T37" s="134">
        <v>5.1134974800000004</v>
      </c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134"/>
      <c r="DO37" s="134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  <c r="FJ37" s="134"/>
      <c r="FK37" s="134"/>
      <c r="FL37" s="134"/>
      <c r="FM37" s="134"/>
      <c r="FN37" s="134"/>
      <c r="FO37" s="134"/>
      <c r="FP37" s="134"/>
      <c r="FQ37" s="134"/>
      <c r="FR37" s="134"/>
      <c r="FS37" s="134"/>
      <c r="FT37" s="134"/>
      <c r="FU37" s="134"/>
      <c r="FV37" s="134"/>
      <c r="FW37" s="134"/>
      <c r="FX37" s="134"/>
      <c r="FY37" s="134"/>
      <c r="FZ37" s="134"/>
      <c r="GA37" s="134"/>
      <c r="GB37" s="134"/>
      <c r="GC37" s="134"/>
      <c r="GD37" s="134"/>
      <c r="GE37" s="134"/>
      <c r="GF37" s="134"/>
      <c r="GG37" s="134"/>
      <c r="GH37" s="134"/>
      <c r="GI37" s="134"/>
      <c r="GJ37" s="134"/>
      <c r="GK37" s="134"/>
      <c r="GL37" s="134"/>
      <c r="GM37" s="134"/>
      <c r="GN37" s="134"/>
      <c r="GO37" s="134"/>
      <c r="GP37" s="134"/>
      <c r="GQ37" s="134"/>
      <c r="GR37" s="134"/>
      <c r="GS37" s="134"/>
      <c r="GT37" s="134"/>
      <c r="GU37" s="134"/>
      <c r="GV37" s="134"/>
      <c r="GW37" s="134"/>
      <c r="GX37" s="134"/>
      <c r="GY37" s="134"/>
      <c r="GZ37" s="134"/>
      <c r="HA37" s="134"/>
      <c r="HB37" s="134"/>
      <c r="HC37" s="134"/>
      <c r="HD37" s="134"/>
      <c r="HE37" s="134"/>
      <c r="HF37" s="134"/>
      <c r="HG37" s="134"/>
      <c r="HH37" s="134"/>
      <c r="HI37" s="134"/>
      <c r="HJ37" s="134"/>
      <c r="HK37" s="134"/>
      <c r="HL37" s="134"/>
      <c r="HM37" s="134"/>
      <c r="HN37" s="134"/>
      <c r="HO37" s="134"/>
      <c r="HP37" s="134"/>
      <c r="HQ37" s="134"/>
      <c r="HR37" s="134"/>
      <c r="HS37" s="134"/>
      <c r="HT37" s="134"/>
      <c r="HU37" s="134"/>
      <c r="HV37" s="134"/>
      <c r="HW37" s="134"/>
      <c r="HX37" s="134"/>
      <c r="HY37" s="134"/>
      <c r="HZ37" s="134"/>
      <c r="IA37" s="134"/>
      <c r="IB37" s="134"/>
      <c r="IC37" s="134"/>
      <c r="ID37" s="134"/>
      <c r="IE37" s="134"/>
      <c r="IF37" s="134"/>
      <c r="IG37" s="134"/>
      <c r="IH37" s="134"/>
      <c r="II37" s="134"/>
      <c r="IJ37" s="134"/>
      <c r="IK37" s="134"/>
      <c r="IL37" s="134"/>
      <c r="IM37" s="134"/>
      <c r="IN37" s="134"/>
      <c r="IO37" s="134"/>
      <c r="IP37" s="134"/>
      <c r="IQ37" s="134"/>
      <c r="IR37" s="134"/>
      <c r="IS37" s="134"/>
      <c r="IT37" s="134"/>
      <c r="IU37" s="134"/>
      <c r="IV37" s="134"/>
      <c r="IW37" s="134"/>
      <c r="IX37" s="134"/>
      <c r="IY37" s="134"/>
      <c r="IZ37" s="134"/>
      <c r="JA37" s="134"/>
      <c r="JB37" s="134"/>
      <c r="JC37" s="134"/>
      <c r="JD37" s="134"/>
      <c r="JE37" s="134"/>
      <c r="JF37" s="134"/>
      <c r="JG37" s="134"/>
      <c r="JH37" s="134"/>
      <c r="JI37" s="134"/>
      <c r="JJ37" s="134"/>
      <c r="JK37" s="134"/>
      <c r="JL37" s="134"/>
      <c r="JM37" s="134"/>
      <c r="JN37" s="134"/>
      <c r="JO37" s="134"/>
      <c r="JP37" s="134"/>
      <c r="JQ37" s="134"/>
      <c r="JR37" s="134"/>
      <c r="JS37" s="134"/>
      <c r="JT37" s="134"/>
      <c r="JU37" s="134"/>
      <c r="JV37" s="134"/>
      <c r="JW37" s="134"/>
      <c r="JX37" s="134"/>
      <c r="JY37" s="134"/>
      <c r="JZ37" s="134"/>
      <c r="KA37" s="134"/>
      <c r="KB37" s="134"/>
      <c r="KC37" s="134"/>
      <c r="KD37" s="134"/>
      <c r="KE37" s="134"/>
      <c r="KF37" s="134"/>
      <c r="KG37" s="134"/>
      <c r="KH37" s="134"/>
      <c r="KI37" s="134"/>
      <c r="KJ37" s="134"/>
      <c r="KK37" s="134"/>
      <c r="KL37" s="134"/>
      <c r="KM37" s="134"/>
      <c r="KN37" s="134"/>
      <c r="KO37" s="134"/>
      <c r="KP37" s="134"/>
      <c r="KQ37" s="134"/>
      <c r="KR37" s="134"/>
      <c r="KS37" s="134"/>
      <c r="KT37" s="134"/>
      <c r="KU37" s="134"/>
      <c r="KV37" s="134"/>
      <c r="KW37" s="134"/>
      <c r="KX37" s="134"/>
      <c r="KY37" s="134"/>
      <c r="KZ37" s="134"/>
      <c r="LA37" s="134"/>
      <c r="LB37" s="134"/>
      <c r="LC37" s="134"/>
      <c r="LD37" s="134"/>
      <c r="LE37" s="134"/>
      <c r="LF37" s="134"/>
      <c r="LG37" s="134"/>
      <c r="LH37" s="134"/>
      <c r="LI37" s="134"/>
      <c r="LJ37" s="134"/>
      <c r="LK37" s="134"/>
      <c r="LL37" s="134"/>
      <c r="LM37" s="134"/>
      <c r="LN37" s="134"/>
      <c r="LO37" s="134"/>
      <c r="LP37" s="134"/>
      <c r="LQ37" s="134"/>
      <c r="LR37" s="134"/>
      <c r="LS37" s="134"/>
      <c r="LT37" s="134"/>
      <c r="LU37" s="134"/>
      <c r="LV37" s="134"/>
      <c r="LW37" s="134"/>
      <c r="LX37" s="134"/>
      <c r="LY37" s="134"/>
      <c r="LZ37" s="134"/>
      <c r="MA37" s="134"/>
      <c r="MB37" s="134"/>
      <c r="MC37" s="134"/>
      <c r="MD37" s="134"/>
      <c r="ME37" s="134"/>
      <c r="MF37" s="134"/>
      <c r="MG37" s="134"/>
      <c r="MH37" s="134"/>
      <c r="MI37" s="134"/>
      <c r="MJ37" s="134"/>
      <c r="MK37" s="134"/>
      <c r="ML37" s="134"/>
      <c r="MM37" s="134"/>
      <c r="MN37" s="134"/>
      <c r="MO37" s="134"/>
      <c r="MP37" s="134"/>
      <c r="MQ37" s="134"/>
      <c r="MR37" s="134"/>
      <c r="MS37" s="134"/>
      <c r="MT37" s="134"/>
      <c r="MU37" s="134"/>
      <c r="MV37" s="134"/>
      <c r="MW37" s="134"/>
      <c r="MX37" s="134"/>
      <c r="MY37" s="134"/>
      <c r="MZ37" s="134"/>
      <c r="NA37" s="134"/>
      <c r="NB37" s="134"/>
      <c r="NC37" s="134"/>
      <c r="ND37" s="134"/>
      <c r="NE37" s="134"/>
      <c r="NF37" s="134"/>
      <c r="NG37" s="134"/>
      <c r="NH37" s="134"/>
      <c r="NI37" s="134"/>
      <c r="NJ37" s="134"/>
      <c r="NK37" s="134"/>
      <c r="NL37" s="134"/>
      <c r="NM37" s="134"/>
      <c r="NN37" s="134"/>
      <c r="NO37" s="134"/>
      <c r="NP37" s="134"/>
      <c r="NQ37" s="134"/>
      <c r="NR37" s="134"/>
      <c r="NS37" s="134"/>
      <c r="NT37" s="134"/>
      <c r="NU37" s="134"/>
      <c r="NV37" s="134"/>
      <c r="NW37" s="134"/>
      <c r="NX37" s="134"/>
      <c r="NY37" s="134"/>
      <c r="NZ37" s="134"/>
      <c r="OA37" s="134"/>
      <c r="OB37" s="134"/>
      <c r="OC37" s="134"/>
      <c r="OD37" s="134"/>
      <c r="OE37" s="134"/>
      <c r="OF37" s="134"/>
      <c r="OG37" s="134"/>
      <c r="OH37" s="134"/>
      <c r="OI37" s="134"/>
      <c r="OJ37" s="134"/>
      <c r="OK37" s="134"/>
      <c r="OL37" s="134"/>
      <c r="OM37" s="134"/>
      <c r="ON37" s="134"/>
      <c r="OO37" s="134"/>
      <c r="OP37" s="134"/>
      <c r="OQ37" s="134"/>
      <c r="OR37" s="134"/>
      <c r="OS37" s="134"/>
      <c r="OT37" s="134"/>
      <c r="OU37" s="134"/>
      <c r="OV37" s="134"/>
      <c r="OW37" s="134"/>
      <c r="OX37" s="134"/>
      <c r="OY37" s="134"/>
      <c r="OZ37" s="134"/>
      <c r="PA37" s="134"/>
      <c r="PB37" s="134"/>
      <c r="PC37" s="134"/>
      <c r="PD37" s="134"/>
      <c r="PE37" s="134"/>
      <c r="PF37" s="134"/>
      <c r="PG37" s="134"/>
      <c r="PH37" s="134"/>
      <c r="PI37" s="134"/>
      <c r="PJ37" s="134"/>
      <c r="PK37" s="134"/>
      <c r="PL37" s="134"/>
      <c r="PM37" s="134"/>
      <c r="PN37" s="134"/>
      <c r="PO37" s="134"/>
      <c r="PP37" s="134"/>
      <c r="PQ37" s="134"/>
      <c r="PR37" s="134"/>
      <c r="PS37" s="134"/>
      <c r="PT37" s="134"/>
      <c r="PU37" s="134"/>
      <c r="PV37" s="134"/>
      <c r="PW37" s="134"/>
      <c r="PX37" s="134"/>
      <c r="PY37" s="134"/>
      <c r="PZ37" s="134"/>
      <c r="QA37" s="134"/>
      <c r="QB37" s="134"/>
      <c r="QC37" s="134"/>
      <c r="QD37" s="134"/>
      <c r="QE37" s="134"/>
      <c r="QF37" s="134"/>
      <c r="QG37" s="134"/>
      <c r="QH37" s="134"/>
      <c r="QI37" s="134"/>
      <c r="QJ37" s="134"/>
      <c r="QK37" s="134"/>
      <c r="QL37" s="134"/>
      <c r="QM37" s="134"/>
      <c r="QN37" s="134"/>
      <c r="QO37" s="134"/>
      <c r="QP37" s="134"/>
      <c r="QQ37" s="134"/>
      <c r="QR37" s="134"/>
      <c r="QS37" s="134"/>
      <c r="QT37" s="134"/>
      <c r="QU37" s="134"/>
      <c r="QV37" s="134"/>
      <c r="QW37" s="134"/>
      <c r="QX37" s="134"/>
      <c r="QY37" s="134"/>
      <c r="QZ37" s="134"/>
      <c r="RA37" s="134"/>
      <c r="RB37" s="134"/>
      <c r="RC37" s="134"/>
      <c r="RD37" s="134"/>
      <c r="RE37" s="134"/>
      <c r="RF37" s="134"/>
      <c r="RG37" s="134"/>
      <c r="RH37" s="134"/>
      <c r="RI37" s="134"/>
      <c r="RJ37" s="134"/>
      <c r="RK37" s="134"/>
      <c r="RL37" s="134"/>
      <c r="RM37" s="134"/>
      <c r="RN37" s="134"/>
      <c r="RO37" s="134"/>
      <c r="RP37" s="134"/>
      <c r="RQ37" s="134"/>
      <c r="RR37" s="134"/>
      <c r="RS37" s="134"/>
      <c r="RT37" s="134"/>
      <c r="RU37" s="134"/>
      <c r="RV37" s="134"/>
      <c r="RW37" s="134"/>
      <c r="RX37" s="134"/>
      <c r="RY37" s="134"/>
      <c r="RZ37" s="134"/>
      <c r="SA37" s="134"/>
      <c r="SB37" s="134"/>
      <c r="SC37" s="134"/>
      <c r="SD37" s="134"/>
      <c r="SE37" s="134"/>
      <c r="SF37" s="134"/>
      <c r="SG37" s="134"/>
      <c r="SH37" s="134"/>
      <c r="SI37" s="134"/>
      <c r="SJ37" s="134"/>
      <c r="SK37" s="134"/>
      <c r="SL37" s="134"/>
      <c r="SM37" s="134"/>
      <c r="SN37" s="134"/>
      <c r="SO37" s="134"/>
      <c r="SP37" s="134"/>
      <c r="SQ37" s="134"/>
      <c r="SR37" s="134"/>
      <c r="SS37" s="134"/>
      <c r="ST37" s="134"/>
      <c r="SU37" s="134"/>
      <c r="SV37" s="134"/>
      <c r="SW37" s="134"/>
      <c r="SX37" s="134"/>
      <c r="SY37" s="134"/>
      <c r="SZ37" s="134"/>
      <c r="TA37" s="134"/>
      <c r="TB37" s="134"/>
      <c r="TC37" s="134"/>
      <c r="TD37" s="134"/>
      <c r="TE37" s="134"/>
      <c r="TF37" s="134"/>
      <c r="TG37" s="134"/>
      <c r="TH37" s="134"/>
      <c r="TI37" s="134"/>
      <c r="TJ37" s="134"/>
      <c r="TK37" s="134"/>
      <c r="TL37" s="134"/>
      <c r="TM37" s="134"/>
      <c r="TN37" s="134"/>
      <c r="TO37" s="134"/>
      <c r="TP37" s="134"/>
      <c r="TQ37" s="134"/>
      <c r="TR37" s="134"/>
      <c r="TS37" s="134"/>
      <c r="TT37" s="134"/>
      <c r="TU37" s="134"/>
      <c r="TV37" s="134"/>
      <c r="TW37" s="134"/>
      <c r="TX37" s="134"/>
      <c r="TY37" s="134"/>
      <c r="TZ37" s="134"/>
      <c r="UA37" s="134"/>
      <c r="UB37" s="134"/>
      <c r="UC37" s="134"/>
      <c r="UD37" s="134"/>
      <c r="UE37" s="134"/>
      <c r="UF37" s="134"/>
      <c r="UG37" s="134"/>
      <c r="UH37" s="134"/>
      <c r="UI37" s="134"/>
      <c r="UJ37" s="134"/>
      <c r="UK37" s="134"/>
      <c r="UL37" s="134"/>
      <c r="UM37" s="134"/>
      <c r="UN37" s="134"/>
      <c r="UO37" s="134"/>
      <c r="UP37" s="134"/>
      <c r="UQ37" s="134"/>
      <c r="UR37" s="134"/>
      <c r="US37" s="134"/>
      <c r="UT37" s="134"/>
      <c r="UU37" s="134"/>
      <c r="UV37" s="134"/>
      <c r="UW37" s="134"/>
      <c r="UX37" s="134"/>
      <c r="UY37" s="134"/>
      <c r="UZ37" s="134"/>
      <c r="VA37" s="134"/>
      <c r="VB37" s="134"/>
      <c r="VC37" s="134"/>
      <c r="VD37" s="134"/>
      <c r="VE37" s="134"/>
      <c r="VF37" s="134"/>
      <c r="VG37" s="134"/>
      <c r="VH37" s="134"/>
      <c r="VI37" s="134"/>
      <c r="VJ37" s="134"/>
      <c r="VK37" s="134"/>
      <c r="VL37" s="134"/>
      <c r="VM37" s="134"/>
      <c r="VN37" s="134"/>
      <c r="VO37" s="134"/>
      <c r="VP37" s="134"/>
      <c r="VQ37" s="134"/>
      <c r="VR37" s="134"/>
      <c r="VS37" s="134"/>
      <c r="VT37" s="134"/>
      <c r="VU37" s="134"/>
      <c r="VV37" s="134"/>
      <c r="VW37" s="134"/>
      <c r="VX37" s="134"/>
      <c r="VY37" s="134"/>
      <c r="VZ37" s="134"/>
      <c r="WA37" s="134"/>
      <c r="WB37" s="134"/>
      <c r="WC37" s="134"/>
      <c r="WD37" s="134"/>
      <c r="WE37" s="134"/>
      <c r="WF37" s="134"/>
      <c r="WG37" s="134"/>
      <c r="WH37" s="134"/>
      <c r="WI37" s="134"/>
      <c r="WJ37" s="134"/>
      <c r="WK37" s="134"/>
      <c r="WL37" s="134"/>
      <c r="WM37" s="134"/>
      <c r="WN37" s="134"/>
      <c r="WO37" s="134"/>
      <c r="WP37" s="134"/>
      <c r="WQ37" s="134"/>
      <c r="WR37" s="134"/>
      <c r="WS37" s="134"/>
      <c r="WT37" s="134"/>
      <c r="WU37" s="134"/>
      <c r="WV37" s="134"/>
      <c r="WW37" s="134"/>
      <c r="WX37" s="134"/>
      <c r="WY37" s="134"/>
      <c r="WZ37" s="134"/>
      <c r="XA37" s="134"/>
      <c r="XB37" s="134"/>
      <c r="XC37" s="134"/>
      <c r="XD37" s="134"/>
      <c r="XE37" s="134"/>
      <c r="XF37" s="134"/>
      <c r="XG37" s="134"/>
      <c r="XH37" s="134"/>
      <c r="XI37" s="134"/>
      <c r="XJ37" s="134"/>
      <c r="XK37" s="134"/>
      <c r="XL37" s="134"/>
      <c r="XM37" s="134"/>
      <c r="XN37" s="134"/>
      <c r="XO37" s="134"/>
      <c r="XP37" s="134"/>
      <c r="XQ37" s="134"/>
      <c r="XR37" s="134"/>
      <c r="XS37" s="134"/>
      <c r="XT37" s="134"/>
      <c r="XU37" s="134"/>
      <c r="XV37" s="134"/>
      <c r="XW37" s="134"/>
      <c r="XX37" s="134"/>
      <c r="XY37" s="134"/>
      <c r="XZ37" s="134"/>
      <c r="YA37" s="134"/>
      <c r="YB37" s="134"/>
      <c r="YC37" s="134"/>
      <c r="YD37" s="134"/>
      <c r="YE37" s="134"/>
      <c r="YF37" s="134"/>
      <c r="YG37" s="134"/>
      <c r="YH37" s="134"/>
      <c r="YI37" s="134"/>
      <c r="YJ37" s="134"/>
      <c r="YK37" s="134"/>
      <c r="YL37" s="134"/>
      <c r="YM37" s="134"/>
      <c r="YN37" s="134"/>
      <c r="YO37" s="134"/>
      <c r="YP37" s="134"/>
      <c r="YQ37" s="134"/>
      <c r="YR37" s="134"/>
      <c r="YS37" s="134"/>
      <c r="YT37" s="134"/>
      <c r="YU37" s="134"/>
      <c r="YV37" s="134"/>
      <c r="YW37" s="134"/>
      <c r="YX37" s="134"/>
      <c r="YY37" s="134"/>
      <c r="YZ37" s="134"/>
      <c r="ZA37" s="134"/>
      <c r="ZB37" s="134"/>
      <c r="ZC37" s="134"/>
      <c r="ZD37" s="134"/>
      <c r="ZE37" s="134"/>
      <c r="ZF37" s="134"/>
      <c r="ZG37" s="134"/>
      <c r="ZH37" s="134"/>
      <c r="ZI37" s="134"/>
      <c r="ZJ37" s="134"/>
      <c r="ZK37" s="134"/>
      <c r="ZL37" s="134"/>
      <c r="ZM37" s="134"/>
      <c r="ZN37" s="134"/>
      <c r="ZO37" s="134"/>
      <c r="ZP37" s="134"/>
      <c r="ZQ37" s="134"/>
      <c r="ZR37" s="134"/>
      <c r="ZS37" s="134"/>
      <c r="ZT37" s="134"/>
      <c r="ZU37" s="134"/>
      <c r="ZV37" s="134"/>
      <c r="ZW37" s="134"/>
      <c r="ZX37" s="134"/>
      <c r="ZY37" s="134"/>
      <c r="ZZ37" s="134"/>
    </row>
    <row r="38" spans="1:702" hidden="1" outlineLevel="1">
      <c r="A38" s="16">
        <v>41365</v>
      </c>
      <c r="B38" s="134">
        <v>16304.80293324</v>
      </c>
      <c r="C38" s="134">
        <v>1217.5186829300001</v>
      </c>
      <c r="D38" s="134">
        <v>6.4865000000000001E-3</v>
      </c>
      <c r="E38" s="134">
        <v>4763.2584750400001</v>
      </c>
      <c r="F38" s="134">
        <v>109.74425527</v>
      </c>
      <c r="G38" s="134">
        <v>92.86474183</v>
      </c>
      <c r="H38" s="134">
        <v>967.76165599000001</v>
      </c>
      <c r="I38" s="134">
        <v>4689.03857315</v>
      </c>
      <c r="J38" s="134">
        <v>1542.53126393</v>
      </c>
      <c r="K38" s="134">
        <v>72.175607600000006</v>
      </c>
      <c r="L38" s="134">
        <v>241.81206739999999</v>
      </c>
      <c r="M38" s="176" t="s">
        <v>191</v>
      </c>
      <c r="N38" s="134">
        <v>1995.0946304399999</v>
      </c>
      <c r="O38" s="134">
        <v>580.42747552000003</v>
      </c>
      <c r="P38" s="134">
        <v>17.467700239999999</v>
      </c>
      <c r="Q38" s="134">
        <v>1.2050908199999999</v>
      </c>
      <c r="R38" s="134">
        <v>8.5919860299999993</v>
      </c>
      <c r="S38" s="134">
        <v>2.8599799999999998E-3</v>
      </c>
      <c r="T38" s="134">
        <v>5.3013805700000001</v>
      </c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34"/>
      <c r="AW38" s="134"/>
      <c r="AX38" s="134"/>
      <c r="AY38" s="134"/>
      <c r="AZ38" s="134"/>
      <c r="BA38" s="134"/>
      <c r="BB38" s="134"/>
      <c r="BC38" s="134"/>
      <c r="BD38" s="134"/>
      <c r="BE38" s="134"/>
      <c r="BF38" s="134"/>
      <c r="BG38" s="134"/>
      <c r="BH38" s="134"/>
      <c r="BI38" s="134"/>
      <c r="BJ38" s="134"/>
      <c r="BK38" s="134"/>
      <c r="BL38" s="134"/>
      <c r="BM38" s="134"/>
      <c r="BN38" s="134"/>
      <c r="BO38" s="134"/>
      <c r="BP38" s="134"/>
      <c r="BQ38" s="134"/>
      <c r="BR38" s="134"/>
      <c r="BS38" s="134"/>
      <c r="BT38" s="134"/>
      <c r="BU38" s="134"/>
      <c r="BV38" s="134"/>
      <c r="BW38" s="134"/>
      <c r="BX38" s="134"/>
      <c r="BY38" s="134"/>
      <c r="BZ38" s="134"/>
      <c r="CA38" s="134"/>
      <c r="CB38" s="134"/>
      <c r="CC38" s="134"/>
      <c r="CD38" s="134"/>
      <c r="CE38" s="134"/>
      <c r="CF38" s="134"/>
      <c r="CG38" s="134"/>
      <c r="CH38" s="134"/>
      <c r="CI38" s="134"/>
      <c r="CJ38" s="134"/>
      <c r="CK38" s="134"/>
      <c r="CL38" s="134"/>
      <c r="CM38" s="134"/>
      <c r="CN38" s="134"/>
      <c r="CO38" s="134"/>
      <c r="CP38" s="134"/>
      <c r="CQ38" s="134"/>
      <c r="CR38" s="134"/>
      <c r="CS38" s="134"/>
      <c r="CT38" s="134"/>
      <c r="CU38" s="134"/>
      <c r="CV38" s="134"/>
      <c r="CW38" s="134"/>
      <c r="CX38" s="134"/>
      <c r="CY38" s="134"/>
      <c r="CZ38" s="134"/>
      <c r="DA38" s="134"/>
      <c r="DB38" s="134"/>
      <c r="DC38" s="134"/>
      <c r="DD38" s="134"/>
      <c r="DE38" s="134"/>
      <c r="DF38" s="134"/>
      <c r="DG38" s="134"/>
      <c r="DH38" s="134"/>
      <c r="DI38" s="134"/>
      <c r="DJ38" s="134"/>
      <c r="DK38" s="134"/>
      <c r="DL38" s="134"/>
      <c r="DM38" s="134"/>
      <c r="DN38" s="134"/>
      <c r="DO38" s="134"/>
      <c r="DP38" s="134"/>
      <c r="DQ38" s="134"/>
      <c r="DR38" s="134"/>
      <c r="DS38" s="134"/>
      <c r="DT38" s="134"/>
      <c r="DU38" s="134"/>
      <c r="DV38" s="134"/>
      <c r="DW38" s="134"/>
      <c r="DX38" s="134"/>
      <c r="DY38" s="134"/>
      <c r="DZ38" s="134"/>
      <c r="EA38" s="134"/>
      <c r="EB38" s="134"/>
      <c r="EC38" s="134"/>
      <c r="ED38" s="134"/>
      <c r="EE38" s="134"/>
      <c r="EF38" s="134"/>
      <c r="EG38" s="134"/>
      <c r="EH38" s="134"/>
      <c r="EI38" s="134"/>
      <c r="EJ38" s="134"/>
      <c r="EK38" s="134"/>
      <c r="EL38" s="134"/>
      <c r="EM38" s="134"/>
      <c r="EN38" s="134"/>
      <c r="EO38" s="134"/>
      <c r="EP38" s="134"/>
      <c r="EQ38" s="134"/>
      <c r="ER38" s="134"/>
      <c r="ES38" s="134"/>
      <c r="ET38" s="134"/>
      <c r="EU38" s="134"/>
      <c r="EV38" s="134"/>
      <c r="EW38" s="134"/>
      <c r="EX38" s="134"/>
      <c r="EY38" s="134"/>
      <c r="EZ38" s="134"/>
      <c r="FA38" s="134"/>
      <c r="FB38" s="134"/>
      <c r="FC38" s="134"/>
      <c r="FD38" s="134"/>
      <c r="FE38" s="134"/>
      <c r="FF38" s="134"/>
      <c r="FG38" s="134"/>
      <c r="FH38" s="134"/>
      <c r="FI38" s="134"/>
      <c r="FJ38" s="134"/>
      <c r="FK38" s="134"/>
      <c r="FL38" s="134"/>
      <c r="FM38" s="134"/>
      <c r="FN38" s="134"/>
      <c r="FO38" s="134"/>
      <c r="FP38" s="134"/>
      <c r="FQ38" s="134"/>
      <c r="FR38" s="134"/>
      <c r="FS38" s="134"/>
      <c r="FT38" s="134"/>
      <c r="FU38" s="134"/>
      <c r="FV38" s="134"/>
      <c r="FW38" s="134"/>
      <c r="FX38" s="134"/>
      <c r="FY38" s="134"/>
      <c r="FZ38" s="134"/>
      <c r="GA38" s="134"/>
      <c r="GB38" s="134"/>
      <c r="GC38" s="134"/>
      <c r="GD38" s="134"/>
      <c r="GE38" s="134"/>
      <c r="GF38" s="134"/>
      <c r="GG38" s="134"/>
      <c r="GH38" s="134"/>
      <c r="GI38" s="134"/>
      <c r="GJ38" s="134"/>
      <c r="GK38" s="134"/>
      <c r="GL38" s="134"/>
      <c r="GM38" s="134"/>
      <c r="GN38" s="134"/>
      <c r="GO38" s="134"/>
      <c r="GP38" s="134"/>
      <c r="GQ38" s="134"/>
      <c r="GR38" s="134"/>
      <c r="GS38" s="134"/>
      <c r="GT38" s="134"/>
      <c r="GU38" s="134"/>
      <c r="GV38" s="134"/>
      <c r="GW38" s="134"/>
      <c r="GX38" s="134"/>
      <c r="GY38" s="134"/>
      <c r="GZ38" s="134"/>
      <c r="HA38" s="134"/>
      <c r="HB38" s="134"/>
      <c r="HC38" s="134"/>
      <c r="HD38" s="134"/>
      <c r="HE38" s="134"/>
      <c r="HF38" s="134"/>
      <c r="HG38" s="134"/>
      <c r="HH38" s="134"/>
      <c r="HI38" s="134"/>
      <c r="HJ38" s="134"/>
      <c r="HK38" s="134"/>
      <c r="HL38" s="134"/>
      <c r="HM38" s="134"/>
      <c r="HN38" s="134"/>
      <c r="HO38" s="134"/>
      <c r="HP38" s="134"/>
      <c r="HQ38" s="134"/>
      <c r="HR38" s="134"/>
      <c r="HS38" s="134"/>
      <c r="HT38" s="134"/>
      <c r="HU38" s="134"/>
      <c r="HV38" s="134"/>
      <c r="HW38" s="134"/>
      <c r="HX38" s="134"/>
      <c r="HY38" s="134"/>
      <c r="HZ38" s="134"/>
      <c r="IA38" s="134"/>
      <c r="IB38" s="134"/>
      <c r="IC38" s="134"/>
      <c r="ID38" s="134"/>
      <c r="IE38" s="134"/>
      <c r="IF38" s="134"/>
      <c r="IG38" s="134"/>
      <c r="IH38" s="134"/>
      <c r="II38" s="134"/>
      <c r="IJ38" s="134"/>
      <c r="IK38" s="134"/>
      <c r="IL38" s="134"/>
      <c r="IM38" s="134"/>
      <c r="IN38" s="134"/>
      <c r="IO38" s="134"/>
      <c r="IP38" s="134"/>
      <c r="IQ38" s="134"/>
      <c r="IR38" s="134"/>
      <c r="IS38" s="134"/>
      <c r="IT38" s="134"/>
      <c r="IU38" s="134"/>
      <c r="IV38" s="134"/>
      <c r="IW38" s="134"/>
      <c r="IX38" s="134"/>
      <c r="IY38" s="134"/>
      <c r="IZ38" s="134"/>
      <c r="JA38" s="134"/>
      <c r="JB38" s="134"/>
      <c r="JC38" s="134"/>
      <c r="JD38" s="134"/>
      <c r="JE38" s="134"/>
      <c r="JF38" s="134"/>
      <c r="JG38" s="134"/>
      <c r="JH38" s="134"/>
      <c r="JI38" s="134"/>
      <c r="JJ38" s="134"/>
      <c r="JK38" s="134"/>
      <c r="JL38" s="134"/>
      <c r="JM38" s="134"/>
      <c r="JN38" s="134"/>
      <c r="JO38" s="134"/>
      <c r="JP38" s="134"/>
      <c r="JQ38" s="134"/>
      <c r="JR38" s="134"/>
      <c r="JS38" s="134"/>
      <c r="JT38" s="134"/>
      <c r="JU38" s="134"/>
      <c r="JV38" s="134"/>
      <c r="JW38" s="134"/>
      <c r="JX38" s="134"/>
      <c r="JY38" s="134"/>
      <c r="JZ38" s="134"/>
      <c r="KA38" s="134"/>
      <c r="KB38" s="134"/>
      <c r="KC38" s="134"/>
      <c r="KD38" s="134"/>
      <c r="KE38" s="134"/>
      <c r="KF38" s="134"/>
      <c r="KG38" s="134"/>
      <c r="KH38" s="134"/>
      <c r="KI38" s="134"/>
      <c r="KJ38" s="134"/>
      <c r="KK38" s="134"/>
      <c r="KL38" s="134"/>
      <c r="KM38" s="134"/>
      <c r="KN38" s="134"/>
      <c r="KO38" s="134"/>
      <c r="KP38" s="134"/>
      <c r="KQ38" s="134"/>
      <c r="KR38" s="134"/>
      <c r="KS38" s="134"/>
      <c r="KT38" s="134"/>
      <c r="KU38" s="134"/>
      <c r="KV38" s="134"/>
      <c r="KW38" s="134"/>
      <c r="KX38" s="134"/>
      <c r="KY38" s="134"/>
      <c r="KZ38" s="134"/>
      <c r="LA38" s="134"/>
      <c r="LB38" s="134"/>
      <c r="LC38" s="134"/>
      <c r="LD38" s="134"/>
      <c r="LE38" s="134"/>
      <c r="LF38" s="134"/>
      <c r="LG38" s="134"/>
      <c r="LH38" s="134"/>
      <c r="LI38" s="134"/>
      <c r="LJ38" s="134"/>
      <c r="LK38" s="134"/>
      <c r="LL38" s="134"/>
      <c r="LM38" s="134"/>
      <c r="LN38" s="134"/>
      <c r="LO38" s="134"/>
      <c r="LP38" s="134"/>
      <c r="LQ38" s="134"/>
      <c r="LR38" s="134"/>
      <c r="LS38" s="134"/>
      <c r="LT38" s="134"/>
      <c r="LU38" s="134"/>
      <c r="LV38" s="134"/>
      <c r="LW38" s="134"/>
      <c r="LX38" s="134"/>
      <c r="LY38" s="134"/>
      <c r="LZ38" s="134"/>
      <c r="MA38" s="134"/>
      <c r="MB38" s="134"/>
      <c r="MC38" s="134"/>
      <c r="MD38" s="134"/>
      <c r="ME38" s="134"/>
      <c r="MF38" s="134"/>
      <c r="MG38" s="134"/>
      <c r="MH38" s="134"/>
      <c r="MI38" s="134"/>
      <c r="MJ38" s="134"/>
      <c r="MK38" s="134"/>
      <c r="ML38" s="134"/>
      <c r="MM38" s="134"/>
      <c r="MN38" s="134"/>
      <c r="MO38" s="134"/>
      <c r="MP38" s="134"/>
      <c r="MQ38" s="134"/>
      <c r="MR38" s="134"/>
      <c r="MS38" s="134"/>
      <c r="MT38" s="134"/>
      <c r="MU38" s="134"/>
      <c r="MV38" s="134"/>
      <c r="MW38" s="134"/>
      <c r="MX38" s="134"/>
      <c r="MY38" s="134"/>
      <c r="MZ38" s="134"/>
      <c r="NA38" s="134"/>
      <c r="NB38" s="134"/>
      <c r="NC38" s="134"/>
      <c r="ND38" s="134"/>
      <c r="NE38" s="134"/>
      <c r="NF38" s="134"/>
      <c r="NG38" s="134"/>
      <c r="NH38" s="134"/>
      <c r="NI38" s="134"/>
      <c r="NJ38" s="134"/>
      <c r="NK38" s="134"/>
      <c r="NL38" s="134"/>
      <c r="NM38" s="134"/>
      <c r="NN38" s="134"/>
      <c r="NO38" s="134"/>
      <c r="NP38" s="134"/>
      <c r="NQ38" s="134"/>
      <c r="NR38" s="134"/>
      <c r="NS38" s="134"/>
      <c r="NT38" s="134"/>
      <c r="NU38" s="134"/>
      <c r="NV38" s="134"/>
      <c r="NW38" s="134"/>
      <c r="NX38" s="134"/>
      <c r="NY38" s="134"/>
      <c r="NZ38" s="134"/>
      <c r="OA38" s="134"/>
      <c r="OB38" s="134"/>
      <c r="OC38" s="134"/>
      <c r="OD38" s="134"/>
      <c r="OE38" s="134"/>
      <c r="OF38" s="134"/>
      <c r="OG38" s="134"/>
      <c r="OH38" s="134"/>
      <c r="OI38" s="134"/>
      <c r="OJ38" s="134"/>
      <c r="OK38" s="134"/>
      <c r="OL38" s="134"/>
      <c r="OM38" s="134"/>
      <c r="ON38" s="134"/>
      <c r="OO38" s="134"/>
      <c r="OP38" s="134"/>
      <c r="OQ38" s="134"/>
      <c r="OR38" s="134"/>
      <c r="OS38" s="134"/>
      <c r="OT38" s="134"/>
      <c r="OU38" s="134"/>
      <c r="OV38" s="134"/>
      <c r="OW38" s="134"/>
      <c r="OX38" s="134"/>
      <c r="OY38" s="134"/>
      <c r="OZ38" s="134"/>
      <c r="PA38" s="134"/>
      <c r="PB38" s="134"/>
      <c r="PC38" s="134"/>
      <c r="PD38" s="134"/>
      <c r="PE38" s="134"/>
      <c r="PF38" s="134"/>
      <c r="PG38" s="134"/>
      <c r="PH38" s="134"/>
      <c r="PI38" s="134"/>
      <c r="PJ38" s="134"/>
      <c r="PK38" s="134"/>
      <c r="PL38" s="134"/>
      <c r="PM38" s="134"/>
      <c r="PN38" s="134"/>
      <c r="PO38" s="134"/>
      <c r="PP38" s="134"/>
      <c r="PQ38" s="134"/>
      <c r="PR38" s="134"/>
      <c r="PS38" s="134"/>
      <c r="PT38" s="134"/>
      <c r="PU38" s="134"/>
      <c r="PV38" s="134"/>
      <c r="PW38" s="134"/>
      <c r="PX38" s="134"/>
      <c r="PY38" s="134"/>
      <c r="PZ38" s="134"/>
      <c r="QA38" s="134"/>
      <c r="QB38" s="134"/>
      <c r="QC38" s="134"/>
      <c r="QD38" s="134"/>
      <c r="QE38" s="134"/>
      <c r="QF38" s="134"/>
      <c r="QG38" s="134"/>
      <c r="QH38" s="134"/>
      <c r="QI38" s="134"/>
      <c r="QJ38" s="134"/>
      <c r="QK38" s="134"/>
      <c r="QL38" s="134"/>
      <c r="QM38" s="134"/>
      <c r="QN38" s="134"/>
      <c r="QO38" s="134"/>
      <c r="QP38" s="134"/>
      <c r="QQ38" s="134"/>
      <c r="QR38" s="134"/>
      <c r="QS38" s="134"/>
      <c r="QT38" s="134"/>
      <c r="QU38" s="134"/>
      <c r="QV38" s="134"/>
      <c r="QW38" s="134"/>
      <c r="QX38" s="134"/>
      <c r="QY38" s="134"/>
      <c r="QZ38" s="134"/>
      <c r="RA38" s="134"/>
      <c r="RB38" s="134"/>
      <c r="RC38" s="134"/>
      <c r="RD38" s="134"/>
      <c r="RE38" s="134"/>
      <c r="RF38" s="134"/>
      <c r="RG38" s="134"/>
      <c r="RH38" s="134"/>
      <c r="RI38" s="134"/>
      <c r="RJ38" s="134"/>
      <c r="RK38" s="134"/>
      <c r="RL38" s="134"/>
      <c r="RM38" s="134"/>
      <c r="RN38" s="134"/>
      <c r="RO38" s="134"/>
      <c r="RP38" s="134"/>
      <c r="RQ38" s="134"/>
      <c r="RR38" s="134"/>
      <c r="RS38" s="134"/>
      <c r="RT38" s="134"/>
      <c r="RU38" s="134"/>
      <c r="RV38" s="134"/>
      <c r="RW38" s="134"/>
      <c r="RX38" s="134"/>
      <c r="RY38" s="134"/>
      <c r="RZ38" s="134"/>
      <c r="SA38" s="134"/>
      <c r="SB38" s="134"/>
      <c r="SC38" s="134"/>
      <c r="SD38" s="134"/>
      <c r="SE38" s="134"/>
      <c r="SF38" s="134"/>
      <c r="SG38" s="134"/>
      <c r="SH38" s="134"/>
      <c r="SI38" s="134"/>
      <c r="SJ38" s="134"/>
      <c r="SK38" s="134"/>
      <c r="SL38" s="134"/>
      <c r="SM38" s="134"/>
      <c r="SN38" s="134"/>
      <c r="SO38" s="134"/>
      <c r="SP38" s="134"/>
      <c r="SQ38" s="134"/>
      <c r="SR38" s="134"/>
      <c r="SS38" s="134"/>
      <c r="ST38" s="134"/>
      <c r="SU38" s="134"/>
      <c r="SV38" s="134"/>
      <c r="SW38" s="134"/>
      <c r="SX38" s="134"/>
      <c r="SY38" s="134"/>
      <c r="SZ38" s="134"/>
      <c r="TA38" s="134"/>
      <c r="TB38" s="134"/>
      <c r="TC38" s="134"/>
      <c r="TD38" s="134"/>
      <c r="TE38" s="134"/>
      <c r="TF38" s="134"/>
      <c r="TG38" s="134"/>
      <c r="TH38" s="134"/>
      <c r="TI38" s="134"/>
      <c r="TJ38" s="134"/>
      <c r="TK38" s="134"/>
      <c r="TL38" s="134"/>
      <c r="TM38" s="134"/>
      <c r="TN38" s="134"/>
      <c r="TO38" s="134"/>
      <c r="TP38" s="134"/>
      <c r="TQ38" s="134"/>
      <c r="TR38" s="134"/>
      <c r="TS38" s="134"/>
      <c r="TT38" s="134"/>
      <c r="TU38" s="134"/>
      <c r="TV38" s="134"/>
      <c r="TW38" s="134"/>
      <c r="TX38" s="134"/>
      <c r="TY38" s="134"/>
      <c r="TZ38" s="134"/>
      <c r="UA38" s="134"/>
      <c r="UB38" s="134"/>
      <c r="UC38" s="134"/>
      <c r="UD38" s="134"/>
      <c r="UE38" s="134"/>
      <c r="UF38" s="134"/>
      <c r="UG38" s="134"/>
      <c r="UH38" s="134"/>
      <c r="UI38" s="134"/>
      <c r="UJ38" s="134"/>
      <c r="UK38" s="134"/>
      <c r="UL38" s="134"/>
      <c r="UM38" s="134"/>
      <c r="UN38" s="134"/>
      <c r="UO38" s="134"/>
      <c r="UP38" s="134"/>
      <c r="UQ38" s="134"/>
      <c r="UR38" s="134"/>
      <c r="US38" s="134"/>
      <c r="UT38" s="134"/>
      <c r="UU38" s="134"/>
      <c r="UV38" s="134"/>
      <c r="UW38" s="134"/>
      <c r="UX38" s="134"/>
      <c r="UY38" s="134"/>
      <c r="UZ38" s="134"/>
      <c r="VA38" s="134"/>
      <c r="VB38" s="134"/>
      <c r="VC38" s="134"/>
      <c r="VD38" s="134"/>
      <c r="VE38" s="134"/>
      <c r="VF38" s="134"/>
      <c r="VG38" s="134"/>
      <c r="VH38" s="134"/>
      <c r="VI38" s="134"/>
      <c r="VJ38" s="134"/>
      <c r="VK38" s="134"/>
      <c r="VL38" s="134"/>
      <c r="VM38" s="134"/>
      <c r="VN38" s="134"/>
      <c r="VO38" s="134"/>
      <c r="VP38" s="134"/>
      <c r="VQ38" s="134"/>
      <c r="VR38" s="134"/>
      <c r="VS38" s="134"/>
      <c r="VT38" s="134"/>
      <c r="VU38" s="134"/>
      <c r="VV38" s="134"/>
      <c r="VW38" s="134"/>
      <c r="VX38" s="134"/>
      <c r="VY38" s="134"/>
      <c r="VZ38" s="134"/>
      <c r="WA38" s="134"/>
      <c r="WB38" s="134"/>
      <c r="WC38" s="134"/>
      <c r="WD38" s="134"/>
      <c r="WE38" s="134"/>
      <c r="WF38" s="134"/>
      <c r="WG38" s="134"/>
      <c r="WH38" s="134"/>
      <c r="WI38" s="134"/>
      <c r="WJ38" s="134"/>
      <c r="WK38" s="134"/>
      <c r="WL38" s="134"/>
      <c r="WM38" s="134"/>
      <c r="WN38" s="134"/>
      <c r="WO38" s="134"/>
      <c r="WP38" s="134"/>
      <c r="WQ38" s="134"/>
      <c r="WR38" s="134"/>
      <c r="WS38" s="134"/>
      <c r="WT38" s="134"/>
      <c r="WU38" s="134"/>
      <c r="WV38" s="134"/>
      <c r="WW38" s="134"/>
      <c r="WX38" s="134"/>
      <c r="WY38" s="134"/>
      <c r="WZ38" s="134"/>
      <c r="XA38" s="134"/>
      <c r="XB38" s="134"/>
      <c r="XC38" s="134"/>
      <c r="XD38" s="134"/>
      <c r="XE38" s="134"/>
      <c r="XF38" s="134"/>
      <c r="XG38" s="134"/>
      <c r="XH38" s="134"/>
      <c r="XI38" s="134"/>
      <c r="XJ38" s="134"/>
      <c r="XK38" s="134"/>
      <c r="XL38" s="134"/>
      <c r="XM38" s="134"/>
      <c r="XN38" s="134"/>
      <c r="XO38" s="134"/>
      <c r="XP38" s="134"/>
      <c r="XQ38" s="134"/>
      <c r="XR38" s="134"/>
      <c r="XS38" s="134"/>
      <c r="XT38" s="134"/>
      <c r="XU38" s="134"/>
      <c r="XV38" s="134"/>
      <c r="XW38" s="134"/>
      <c r="XX38" s="134"/>
      <c r="XY38" s="134"/>
      <c r="XZ38" s="134"/>
      <c r="YA38" s="134"/>
      <c r="YB38" s="134"/>
      <c r="YC38" s="134"/>
      <c r="YD38" s="134"/>
      <c r="YE38" s="134"/>
      <c r="YF38" s="134"/>
      <c r="YG38" s="134"/>
      <c r="YH38" s="134"/>
      <c r="YI38" s="134"/>
      <c r="YJ38" s="134"/>
      <c r="YK38" s="134"/>
      <c r="YL38" s="134"/>
      <c r="YM38" s="134"/>
      <c r="YN38" s="134"/>
      <c r="YO38" s="134"/>
      <c r="YP38" s="134"/>
      <c r="YQ38" s="134"/>
      <c r="YR38" s="134"/>
      <c r="YS38" s="134"/>
      <c r="YT38" s="134"/>
      <c r="YU38" s="134"/>
      <c r="YV38" s="134"/>
      <c r="YW38" s="134"/>
      <c r="YX38" s="134"/>
      <c r="YY38" s="134"/>
      <c r="YZ38" s="134"/>
      <c r="ZA38" s="134"/>
      <c r="ZB38" s="134"/>
      <c r="ZC38" s="134"/>
      <c r="ZD38" s="134"/>
      <c r="ZE38" s="134"/>
      <c r="ZF38" s="134"/>
      <c r="ZG38" s="134"/>
      <c r="ZH38" s="134"/>
      <c r="ZI38" s="134"/>
      <c r="ZJ38" s="134"/>
      <c r="ZK38" s="134"/>
      <c r="ZL38" s="134"/>
      <c r="ZM38" s="134"/>
      <c r="ZN38" s="134"/>
      <c r="ZO38" s="134"/>
      <c r="ZP38" s="134"/>
      <c r="ZQ38" s="134"/>
      <c r="ZR38" s="134"/>
      <c r="ZS38" s="134"/>
      <c r="ZT38" s="134"/>
      <c r="ZU38" s="134"/>
      <c r="ZV38" s="134"/>
      <c r="ZW38" s="134"/>
      <c r="ZX38" s="134"/>
      <c r="ZY38" s="134"/>
      <c r="ZZ38" s="134"/>
    </row>
    <row r="39" spans="1:702" hidden="1" outlineLevel="1">
      <c r="A39" s="16">
        <v>41395</v>
      </c>
      <c r="B39" s="134">
        <v>16248.09693571</v>
      </c>
      <c r="C39" s="134">
        <v>1317.3408432199999</v>
      </c>
      <c r="D39" s="134">
        <v>0.31435427999999999</v>
      </c>
      <c r="E39" s="134">
        <v>4634.2551193999998</v>
      </c>
      <c r="F39" s="134">
        <v>131.70799013000001</v>
      </c>
      <c r="G39" s="134">
        <v>85.681862519999996</v>
      </c>
      <c r="H39" s="134">
        <v>934.84103441000002</v>
      </c>
      <c r="I39" s="134">
        <v>4657.9037331600002</v>
      </c>
      <c r="J39" s="134">
        <v>1509.6154229599999</v>
      </c>
      <c r="K39" s="134">
        <v>78.03486762</v>
      </c>
      <c r="L39" s="134">
        <v>243.67606889000001</v>
      </c>
      <c r="M39" s="176" t="s">
        <v>191</v>
      </c>
      <c r="N39" s="134">
        <v>1995.8576056899999</v>
      </c>
      <c r="O39" s="134">
        <v>629.04095781000001</v>
      </c>
      <c r="P39" s="134">
        <v>16.495657569999999</v>
      </c>
      <c r="Q39" s="134">
        <v>0.80776672999999999</v>
      </c>
      <c r="R39" s="134">
        <v>6.9726604700000001</v>
      </c>
      <c r="S39" s="134">
        <v>2.27757E-3</v>
      </c>
      <c r="T39" s="134">
        <v>5.5487132800000003</v>
      </c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  <c r="AT39" s="134"/>
      <c r="AU39" s="134"/>
      <c r="AV39" s="134"/>
      <c r="AW39" s="134"/>
      <c r="AX39" s="134"/>
      <c r="AY39" s="134"/>
      <c r="AZ39" s="134"/>
      <c r="BA39" s="134"/>
      <c r="BB39" s="134"/>
      <c r="BC39" s="134"/>
      <c r="BD39" s="134"/>
      <c r="BE39" s="134"/>
      <c r="BF39" s="134"/>
      <c r="BG39" s="134"/>
      <c r="BH39" s="134"/>
      <c r="BI39" s="134"/>
      <c r="BJ39" s="134"/>
      <c r="BK39" s="134"/>
      <c r="BL39" s="134"/>
      <c r="BM39" s="134"/>
      <c r="BN39" s="134"/>
      <c r="BO39" s="134"/>
      <c r="BP39" s="134"/>
      <c r="BQ39" s="134"/>
      <c r="BR39" s="134"/>
      <c r="BS39" s="134"/>
      <c r="BT39" s="134"/>
      <c r="BU39" s="134"/>
      <c r="BV39" s="134"/>
      <c r="BW39" s="134"/>
      <c r="BX39" s="134"/>
      <c r="BY39" s="134"/>
      <c r="BZ39" s="134"/>
      <c r="CA39" s="134"/>
      <c r="CB39" s="134"/>
      <c r="CC39" s="134"/>
      <c r="CD39" s="134"/>
      <c r="CE39" s="134"/>
      <c r="CF39" s="134"/>
      <c r="CG39" s="134"/>
      <c r="CH39" s="134"/>
      <c r="CI39" s="134"/>
      <c r="CJ39" s="134"/>
      <c r="CK39" s="134"/>
      <c r="CL39" s="134"/>
      <c r="CM39" s="134"/>
      <c r="CN39" s="134"/>
      <c r="CO39" s="134"/>
      <c r="CP39" s="134"/>
      <c r="CQ39" s="134"/>
      <c r="CR39" s="134"/>
      <c r="CS39" s="134"/>
      <c r="CT39" s="134"/>
      <c r="CU39" s="134"/>
      <c r="CV39" s="134"/>
      <c r="CW39" s="134"/>
      <c r="CX39" s="134"/>
      <c r="CY39" s="134"/>
      <c r="CZ39" s="134"/>
      <c r="DA39" s="134"/>
      <c r="DB39" s="134"/>
      <c r="DC39" s="134"/>
      <c r="DD39" s="134"/>
      <c r="DE39" s="134"/>
      <c r="DF39" s="134"/>
      <c r="DG39" s="134"/>
      <c r="DH39" s="134"/>
      <c r="DI39" s="134"/>
      <c r="DJ39" s="134"/>
      <c r="DK39" s="134"/>
      <c r="DL39" s="134"/>
      <c r="DM39" s="134"/>
      <c r="DN39" s="134"/>
      <c r="DO39" s="134"/>
      <c r="DP39" s="134"/>
      <c r="DQ39" s="134"/>
      <c r="DR39" s="134"/>
      <c r="DS39" s="134"/>
      <c r="DT39" s="134"/>
      <c r="DU39" s="134"/>
      <c r="DV39" s="134"/>
      <c r="DW39" s="134"/>
      <c r="DX39" s="134"/>
      <c r="DY39" s="134"/>
      <c r="DZ39" s="134"/>
      <c r="EA39" s="134"/>
      <c r="EB39" s="134"/>
      <c r="EC39" s="134"/>
      <c r="ED39" s="134"/>
      <c r="EE39" s="134"/>
      <c r="EF39" s="134"/>
      <c r="EG39" s="134"/>
      <c r="EH39" s="134"/>
      <c r="EI39" s="134"/>
      <c r="EJ39" s="134"/>
      <c r="EK39" s="134"/>
      <c r="EL39" s="134"/>
      <c r="EM39" s="134"/>
      <c r="EN39" s="134"/>
      <c r="EO39" s="134"/>
      <c r="EP39" s="134"/>
      <c r="EQ39" s="134"/>
      <c r="ER39" s="134"/>
      <c r="ES39" s="134"/>
      <c r="ET39" s="134"/>
      <c r="EU39" s="134"/>
      <c r="EV39" s="134"/>
      <c r="EW39" s="134"/>
      <c r="EX39" s="134"/>
      <c r="EY39" s="134"/>
      <c r="EZ39" s="134"/>
      <c r="FA39" s="134"/>
      <c r="FB39" s="134"/>
      <c r="FC39" s="134"/>
      <c r="FD39" s="134"/>
      <c r="FE39" s="134"/>
      <c r="FF39" s="134"/>
      <c r="FG39" s="134"/>
      <c r="FH39" s="134"/>
      <c r="FI39" s="134"/>
      <c r="FJ39" s="134"/>
      <c r="FK39" s="134"/>
      <c r="FL39" s="134"/>
      <c r="FM39" s="134"/>
      <c r="FN39" s="134"/>
      <c r="FO39" s="134"/>
      <c r="FP39" s="134"/>
      <c r="FQ39" s="134"/>
      <c r="FR39" s="134"/>
      <c r="FS39" s="134"/>
      <c r="FT39" s="134"/>
      <c r="FU39" s="134"/>
      <c r="FV39" s="134"/>
      <c r="FW39" s="134"/>
      <c r="FX39" s="134"/>
      <c r="FY39" s="134"/>
      <c r="FZ39" s="134"/>
      <c r="GA39" s="134"/>
      <c r="GB39" s="134"/>
      <c r="GC39" s="134"/>
      <c r="GD39" s="134"/>
      <c r="GE39" s="134"/>
      <c r="GF39" s="134"/>
      <c r="GG39" s="134"/>
      <c r="GH39" s="134"/>
      <c r="GI39" s="134"/>
      <c r="GJ39" s="134"/>
      <c r="GK39" s="134"/>
      <c r="GL39" s="134"/>
      <c r="GM39" s="134"/>
      <c r="GN39" s="134"/>
      <c r="GO39" s="134"/>
      <c r="GP39" s="134"/>
      <c r="GQ39" s="134"/>
      <c r="GR39" s="134"/>
      <c r="GS39" s="134"/>
      <c r="GT39" s="134"/>
      <c r="GU39" s="134"/>
      <c r="GV39" s="134"/>
      <c r="GW39" s="134"/>
      <c r="GX39" s="134"/>
      <c r="GY39" s="134"/>
      <c r="GZ39" s="134"/>
      <c r="HA39" s="134"/>
      <c r="HB39" s="134"/>
      <c r="HC39" s="134"/>
      <c r="HD39" s="134"/>
      <c r="HE39" s="134"/>
      <c r="HF39" s="134"/>
      <c r="HG39" s="134"/>
      <c r="HH39" s="134"/>
      <c r="HI39" s="134"/>
      <c r="HJ39" s="134"/>
      <c r="HK39" s="134"/>
      <c r="HL39" s="134"/>
      <c r="HM39" s="134"/>
      <c r="HN39" s="134"/>
      <c r="HO39" s="134"/>
      <c r="HP39" s="134"/>
      <c r="HQ39" s="134"/>
      <c r="HR39" s="134"/>
      <c r="HS39" s="134"/>
      <c r="HT39" s="134"/>
      <c r="HU39" s="134"/>
      <c r="HV39" s="134"/>
      <c r="HW39" s="134"/>
      <c r="HX39" s="134"/>
      <c r="HY39" s="134"/>
      <c r="HZ39" s="134"/>
      <c r="IA39" s="134"/>
      <c r="IB39" s="134"/>
      <c r="IC39" s="134"/>
      <c r="ID39" s="134"/>
      <c r="IE39" s="134"/>
      <c r="IF39" s="134"/>
      <c r="IG39" s="134"/>
      <c r="IH39" s="134"/>
      <c r="II39" s="134"/>
      <c r="IJ39" s="134"/>
      <c r="IK39" s="134"/>
      <c r="IL39" s="134"/>
      <c r="IM39" s="134"/>
      <c r="IN39" s="134"/>
      <c r="IO39" s="134"/>
      <c r="IP39" s="134"/>
      <c r="IQ39" s="134"/>
      <c r="IR39" s="134"/>
      <c r="IS39" s="134"/>
      <c r="IT39" s="134"/>
      <c r="IU39" s="134"/>
      <c r="IV39" s="134"/>
      <c r="IW39" s="134"/>
      <c r="IX39" s="134"/>
      <c r="IY39" s="134"/>
      <c r="IZ39" s="134"/>
      <c r="JA39" s="134"/>
      <c r="JB39" s="134"/>
      <c r="JC39" s="134"/>
      <c r="JD39" s="134"/>
      <c r="JE39" s="134"/>
      <c r="JF39" s="134"/>
      <c r="JG39" s="134"/>
      <c r="JH39" s="134"/>
      <c r="JI39" s="134"/>
      <c r="JJ39" s="134"/>
      <c r="JK39" s="134"/>
      <c r="JL39" s="134"/>
      <c r="JM39" s="134"/>
      <c r="JN39" s="134"/>
      <c r="JO39" s="134"/>
      <c r="JP39" s="134"/>
      <c r="JQ39" s="134"/>
      <c r="JR39" s="134"/>
      <c r="JS39" s="134"/>
      <c r="JT39" s="134"/>
      <c r="JU39" s="134"/>
      <c r="JV39" s="134"/>
      <c r="JW39" s="134"/>
      <c r="JX39" s="134"/>
      <c r="JY39" s="134"/>
      <c r="JZ39" s="134"/>
      <c r="KA39" s="134"/>
      <c r="KB39" s="134"/>
      <c r="KC39" s="134"/>
      <c r="KD39" s="134"/>
      <c r="KE39" s="134"/>
      <c r="KF39" s="134"/>
      <c r="KG39" s="134"/>
      <c r="KH39" s="134"/>
      <c r="KI39" s="134"/>
      <c r="KJ39" s="134"/>
      <c r="KK39" s="134"/>
      <c r="KL39" s="134"/>
      <c r="KM39" s="134"/>
      <c r="KN39" s="134"/>
      <c r="KO39" s="134"/>
      <c r="KP39" s="134"/>
      <c r="KQ39" s="134"/>
      <c r="KR39" s="134"/>
      <c r="KS39" s="134"/>
      <c r="KT39" s="134"/>
      <c r="KU39" s="134"/>
      <c r="KV39" s="134"/>
      <c r="KW39" s="134"/>
      <c r="KX39" s="134"/>
      <c r="KY39" s="134"/>
      <c r="KZ39" s="134"/>
      <c r="LA39" s="134"/>
      <c r="LB39" s="134"/>
      <c r="LC39" s="134"/>
      <c r="LD39" s="134"/>
      <c r="LE39" s="134"/>
      <c r="LF39" s="134"/>
      <c r="LG39" s="134"/>
      <c r="LH39" s="134"/>
      <c r="LI39" s="134"/>
      <c r="LJ39" s="134"/>
      <c r="LK39" s="134"/>
      <c r="LL39" s="134"/>
      <c r="LM39" s="134"/>
      <c r="LN39" s="134"/>
      <c r="LO39" s="134"/>
      <c r="LP39" s="134"/>
      <c r="LQ39" s="134"/>
      <c r="LR39" s="134"/>
      <c r="LS39" s="134"/>
      <c r="LT39" s="134"/>
      <c r="LU39" s="134"/>
      <c r="LV39" s="134"/>
      <c r="LW39" s="134"/>
      <c r="LX39" s="134"/>
      <c r="LY39" s="134"/>
      <c r="LZ39" s="134"/>
      <c r="MA39" s="134"/>
      <c r="MB39" s="134"/>
      <c r="MC39" s="134"/>
      <c r="MD39" s="134"/>
      <c r="ME39" s="134"/>
      <c r="MF39" s="134"/>
      <c r="MG39" s="134"/>
      <c r="MH39" s="134"/>
      <c r="MI39" s="134"/>
      <c r="MJ39" s="134"/>
      <c r="MK39" s="134"/>
      <c r="ML39" s="134"/>
      <c r="MM39" s="134"/>
      <c r="MN39" s="134"/>
      <c r="MO39" s="134"/>
      <c r="MP39" s="134"/>
      <c r="MQ39" s="134"/>
      <c r="MR39" s="134"/>
      <c r="MS39" s="134"/>
      <c r="MT39" s="134"/>
      <c r="MU39" s="134"/>
      <c r="MV39" s="134"/>
      <c r="MW39" s="134"/>
      <c r="MX39" s="134"/>
      <c r="MY39" s="134"/>
      <c r="MZ39" s="134"/>
      <c r="NA39" s="134"/>
      <c r="NB39" s="134"/>
      <c r="NC39" s="134"/>
      <c r="ND39" s="134"/>
      <c r="NE39" s="134"/>
      <c r="NF39" s="134"/>
      <c r="NG39" s="134"/>
      <c r="NH39" s="134"/>
      <c r="NI39" s="134"/>
      <c r="NJ39" s="134"/>
      <c r="NK39" s="134"/>
      <c r="NL39" s="134"/>
      <c r="NM39" s="134"/>
      <c r="NN39" s="134"/>
      <c r="NO39" s="134"/>
      <c r="NP39" s="134"/>
      <c r="NQ39" s="134"/>
      <c r="NR39" s="134"/>
      <c r="NS39" s="134"/>
      <c r="NT39" s="134"/>
      <c r="NU39" s="134"/>
      <c r="NV39" s="134"/>
      <c r="NW39" s="134"/>
      <c r="NX39" s="134"/>
      <c r="NY39" s="134"/>
      <c r="NZ39" s="134"/>
      <c r="OA39" s="134"/>
      <c r="OB39" s="134"/>
      <c r="OC39" s="134"/>
      <c r="OD39" s="134"/>
      <c r="OE39" s="134"/>
      <c r="OF39" s="134"/>
      <c r="OG39" s="134"/>
      <c r="OH39" s="134"/>
      <c r="OI39" s="134"/>
      <c r="OJ39" s="134"/>
      <c r="OK39" s="134"/>
      <c r="OL39" s="134"/>
      <c r="OM39" s="134"/>
      <c r="ON39" s="134"/>
      <c r="OO39" s="134"/>
      <c r="OP39" s="134"/>
      <c r="OQ39" s="134"/>
      <c r="OR39" s="134"/>
      <c r="OS39" s="134"/>
      <c r="OT39" s="134"/>
      <c r="OU39" s="134"/>
      <c r="OV39" s="134"/>
      <c r="OW39" s="134"/>
      <c r="OX39" s="134"/>
      <c r="OY39" s="134"/>
      <c r="OZ39" s="134"/>
      <c r="PA39" s="134"/>
      <c r="PB39" s="134"/>
      <c r="PC39" s="134"/>
      <c r="PD39" s="134"/>
      <c r="PE39" s="134"/>
      <c r="PF39" s="134"/>
      <c r="PG39" s="134"/>
      <c r="PH39" s="134"/>
      <c r="PI39" s="134"/>
      <c r="PJ39" s="134"/>
      <c r="PK39" s="134"/>
      <c r="PL39" s="134"/>
      <c r="PM39" s="134"/>
      <c r="PN39" s="134"/>
      <c r="PO39" s="134"/>
      <c r="PP39" s="134"/>
      <c r="PQ39" s="134"/>
      <c r="PR39" s="134"/>
      <c r="PS39" s="134"/>
      <c r="PT39" s="134"/>
      <c r="PU39" s="134"/>
      <c r="PV39" s="134"/>
      <c r="PW39" s="134"/>
      <c r="PX39" s="134"/>
      <c r="PY39" s="134"/>
      <c r="PZ39" s="134"/>
      <c r="QA39" s="134"/>
      <c r="QB39" s="134"/>
      <c r="QC39" s="134"/>
      <c r="QD39" s="134"/>
      <c r="QE39" s="134"/>
      <c r="QF39" s="134"/>
      <c r="QG39" s="134"/>
      <c r="QH39" s="134"/>
      <c r="QI39" s="134"/>
      <c r="QJ39" s="134"/>
      <c r="QK39" s="134"/>
      <c r="QL39" s="134"/>
      <c r="QM39" s="134"/>
      <c r="QN39" s="134"/>
      <c r="QO39" s="134"/>
      <c r="QP39" s="134"/>
      <c r="QQ39" s="134"/>
      <c r="QR39" s="134"/>
      <c r="QS39" s="134"/>
      <c r="QT39" s="134"/>
      <c r="QU39" s="134"/>
      <c r="QV39" s="134"/>
      <c r="QW39" s="134"/>
      <c r="QX39" s="134"/>
      <c r="QY39" s="134"/>
      <c r="QZ39" s="134"/>
      <c r="RA39" s="134"/>
      <c r="RB39" s="134"/>
      <c r="RC39" s="134"/>
      <c r="RD39" s="134"/>
      <c r="RE39" s="134"/>
      <c r="RF39" s="134"/>
      <c r="RG39" s="134"/>
      <c r="RH39" s="134"/>
      <c r="RI39" s="134"/>
      <c r="RJ39" s="134"/>
      <c r="RK39" s="134"/>
      <c r="RL39" s="134"/>
      <c r="RM39" s="134"/>
      <c r="RN39" s="134"/>
      <c r="RO39" s="134"/>
      <c r="RP39" s="134"/>
      <c r="RQ39" s="134"/>
      <c r="RR39" s="134"/>
      <c r="RS39" s="134"/>
      <c r="RT39" s="134"/>
      <c r="RU39" s="134"/>
      <c r="RV39" s="134"/>
      <c r="RW39" s="134"/>
      <c r="RX39" s="134"/>
      <c r="RY39" s="134"/>
      <c r="RZ39" s="134"/>
      <c r="SA39" s="134"/>
      <c r="SB39" s="134"/>
      <c r="SC39" s="134"/>
      <c r="SD39" s="134"/>
      <c r="SE39" s="134"/>
      <c r="SF39" s="134"/>
      <c r="SG39" s="134"/>
      <c r="SH39" s="134"/>
      <c r="SI39" s="134"/>
      <c r="SJ39" s="134"/>
      <c r="SK39" s="134"/>
      <c r="SL39" s="134"/>
      <c r="SM39" s="134"/>
      <c r="SN39" s="134"/>
      <c r="SO39" s="134"/>
      <c r="SP39" s="134"/>
      <c r="SQ39" s="134"/>
      <c r="SR39" s="134"/>
      <c r="SS39" s="134"/>
      <c r="ST39" s="134"/>
      <c r="SU39" s="134"/>
      <c r="SV39" s="134"/>
      <c r="SW39" s="134"/>
      <c r="SX39" s="134"/>
      <c r="SY39" s="134"/>
      <c r="SZ39" s="134"/>
      <c r="TA39" s="134"/>
      <c r="TB39" s="134"/>
      <c r="TC39" s="134"/>
      <c r="TD39" s="134"/>
      <c r="TE39" s="134"/>
      <c r="TF39" s="134"/>
      <c r="TG39" s="134"/>
      <c r="TH39" s="134"/>
      <c r="TI39" s="134"/>
      <c r="TJ39" s="134"/>
      <c r="TK39" s="134"/>
      <c r="TL39" s="134"/>
      <c r="TM39" s="134"/>
      <c r="TN39" s="134"/>
      <c r="TO39" s="134"/>
      <c r="TP39" s="134"/>
      <c r="TQ39" s="134"/>
      <c r="TR39" s="134"/>
      <c r="TS39" s="134"/>
      <c r="TT39" s="134"/>
      <c r="TU39" s="134"/>
      <c r="TV39" s="134"/>
      <c r="TW39" s="134"/>
      <c r="TX39" s="134"/>
      <c r="TY39" s="134"/>
      <c r="TZ39" s="134"/>
      <c r="UA39" s="134"/>
      <c r="UB39" s="134"/>
      <c r="UC39" s="134"/>
      <c r="UD39" s="134"/>
      <c r="UE39" s="134"/>
      <c r="UF39" s="134"/>
      <c r="UG39" s="134"/>
      <c r="UH39" s="134"/>
      <c r="UI39" s="134"/>
      <c r="UJ39" s="134"/>
      <c r="UK39" s="134"/>
      <c r="UL39" s="134"/>
      <c r="UM39" s="134"/>
      <c r="UN39" s="134"/>
      <c r="UO39" s="134"/>
      <c r="UP39" s="134"/>
      <c r="UQ39" s="134"/>
      <c r="UR39" s="134"/>
      <c r="US39" s="134"/>
      <c r="UT39" s="134"/>
      <c r="UU39" s="134"/>
      <c r="UV39" s="134"/>
      <c r="UW39" s="134"/>
      <c r="UX39" s="134"/>
      <c r="UY39" s="134"/>
      <c r="UZ39" s="134"/>
      <c r="VA39" s="134"/>
      <c r="VB39" s="134"/>
      <c r="VC39" s="134"/>
      <c r="VD39" s="134"/>
      <c r="VE39" s="134"/>
      <c r="VF39" s="134"/>
      <c r="VG39" s="134"/>
      <c r="VH39" s="134"/>
      <c r="VI39" s="134"/>
      <c r="VJ39" s="134"/>
      <c r="VK39" s="134"/>
      <c r="VL39" s="134"/>
      <c r="VM39" s="134"/>
      <c r="VN39" s="134"/>
      <c r="VO39" s="134"/>
      <c r="VP39" s="134"/>
      <c r="VQ39" s="134"/>
      <c r="VR39" s="134"/>
      <c r="VS39" s="134"/>
      <c r="VT39" s="134"/>
      <c r="VU39" s="134"/>
      <c r="VV39" s="134"/>
      <c r="VW39" s="134"/>
      <c r="VX39" s="134"/>
      <c r="VY39" s="134"/>
      <c r="VZ39" s="134"/>
      <c r="WA39" s="134"/>
      <c r="WB39" s="134"/>
      <c r="WC39" s="134"/>
      <c r="WD39" s="134"/>
      <c r="WE39" s="134"/>
      <c r="WF39" s="134"/>
      <c r="WG39" s="134"/>
      <c r="WH39" s="134"/>
      <c r="WI39" s="134"/>
      <c r="WJ39" s="134"/>
      <c r="WK39" s="134"/>
      <c r="WL39" s="134"/>
      <c r="WM39" s="134"/>
      <c r="WN39" s="134"/>
      <c r="WO39" s="134"/>
      <c r="WP39" s="134"/>
      <c r="WQ39" s="134"/>
      <c r="WR39" s="134"/>
      <c r="WS39" s="134"/>
      <c r="WT39" s="134"/>
      <c r="WU39" s="134"/>
      <c r="WV39" s="134"/>
      <c r="WW39" s="134"/>
      <c r="WX39" s="134"/>
      <c r="WY39" s="134"/>
      <c r="WZ39" s="134"/>
      <c r="XA39" s="134"/>
      <c r="XB39" s="134"/>
      <c r="XC39" s="134"/>
      <c r="XD39" s="134"/>
      <c r="XE39" s="134"/>
      <c r="XF39" s="134"/>
      <c r="XG39" s="134"/>
      <c r="XH39" s="134"/>
      <c r="XI39" s="134"/>
      <c r="XJ39" s="134"/>
      <c r="XK39" s="134"/>
      <c r="XL39" s="134"/>
      <c r="XM39" s="134"/>
      <c r="XN39" s="134"/>
      <c r="XO39" s="134"/>
      <c r="XP39" s="134"/>
      <c r="XQ39" s="134"/>
      <c r="XR39" s="134"/>
      <c r="XS39" s="134"/>
      <c r="XT39" s="134"/>
      <c r="XU39" s="134"/>
      <c r="XV39" s="134"/>
      <c r="XW39" s="134"/>
      <c r="XX39" s="134"/>
      <c r="XY39" s="134"/>
      <c r="XZ39" s="134"/>
      <c r="YA39" s="134"/>
      <c r="YB39" s="134"/>
      <c r="YC39" s="134"/>
      <c r="YD39" s="134"/>
      <c r="YE39" s="134"/>
      <c r="YF39" s="134"/>
      <c r="YG39" s="134"/>
      <c r="YH39" s="134"/>
      <c r="YI39" s="134"/>
      <c r="YJ39" s="134"/>
      <c r="YK39" s="134"/>
      <c r="YL39" s="134"/>
      <c r="YM39" s="134"/>
      <c r="YN39" s="134"/>
      <c r="YO39" s="134"/>
      <c r="YP39" s="134"/>
      <c r="YQ39" s="134"/>
      <c r="YR39" s="134"/>
      <c r="YS39" s="134"/>
      <c r="YT39" s="134"/>
      <c r="YU39" s="134"/>
      <c r="YV39" s="134"/>
      <c r="YW39" s="134"/>
      <c r="YX39" s="134"/>
      <c r="YY39" s="134"/>
      <c r="YZ39" s="134"/>
      <c r="ZA39" s="134"/>
      <c r="ZB39" s="134"/>
      <c r="ZC39" s="134"/>
      <c r="ZD39" s="134"/>
      <c r="ZE39" s="134"/>
      <c r="ZF39" s="134"/>
      <c r="ZG39" s="134"/>
      <c r="ZH39" s="134"/>
      <c r="ZI39" s="134"/>
      <c r="ZJ39" s="134"/>
      <c r="ZK39" s="134"/>
      <c r="ZL39" s="134"/>
      <c r="ZM39" s="134"/>
      <c r="ZN39" s="134"/>
      <c r="ZO39" s="134"/>
      <c r="ZP39" s="134"/>
      <c r="ZQ39" s="134"/>
      <c r="ZR39" s="134"/>
      <c r="ZS39" s="134"/>
      <c r="ZT39" s="134"/>
      <c r="ZU39" s="134"/>
      <c r="ZV39" s="134"/>
      <c r="ZW39" s="134"/>
      <c r="ZX39" s="134"/>
      <c r="ZY39" s="134"/>
      <c r="ZZ39" s="134"/>
    </row>
    <row r="40" spans="1:702" hidden="1" outlineLevel="1">
      <c r="A40" s="16">
        <v>41426</v>
      </c>
      <c r="B40" s="134">
        <v>16595.472118230002</v>
      </c>
      <c r="C40" s="134">
        <v>1416.64339019</v>
      </c>
      <c r="D40" s="134">
        <v>1.0157345499999999</v>
      </c>
      <c r="E40" s="134">
        <v>4700.0797376399996</v>
      </c>
      <c r="F40" s="134">
        <v>121.95216954</v>
      </c>
      <c r="G40" s="134">
        <v>89.921991439999999</v>
      </c>
      <c r="H40" s="134">
        <v>1086.6285486500001</v>
      </c>
      <c r="I40" s="134">
        <v>5077.2984237500004</v>
      </c>
      <c r="J40" s="134">
        <v>1107.41638416</v>
      </c>
      <c r="K40" s="134">
        <v>77.744995630000005</v>
      </c>
      <c r="L40" s="134">
        <v>246.38864083999999</v>
      </c>
      <c r="M40" s="176" t="s">
        <v>191</v>
      </c>
      <c r="N40" s="134">
        <v>2003.1144341700001</v>
      </c>
      <c r="O40" s="134">
        <v>633.32342198000003</v>
      </c>
      <c r="P40" s="134">
        <v>19.404233919999999</v>
      </c>
      <c r="Q40" s="134">
        <v>0.64074392000000002</v>
      </c>
      <c r="R40" s="134">
        <v>8.2678050899999995</v>
      </c>
      <c r="S40" s="134">
        <v>1.7429100000000001E-3</v>
      </c>
      <c r="T40" s="134">
        <v>5.6297198499999999</v>
      </c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  <c r="AT40" s="134"/>
      <c r="AU40" s="134"/>
      <c r="AV40" s="134"/>
      <c r="AW40" s="134"/>
      <c r="AX40" s="134"/>
      <c r="AY40" s="134"/>
      <c r="AZ40" s="134"/>
      <c r="BA40" s="134"/>
      <c r="BB40" s="134"/>
      <c r="BC40" s="134"/>
      <c r="BD40" s="134"/>
      <c r="BE40" s="134"/>
      <c r="BF40" s="134"/>
      <c r="BG40" s="134"/>
      <c r="BH40" s="134"/>
      <c r="BI40" s="134"/>
      <c r="BJ40" s="134"/>
      <c r="BK40" s="134"/>
      <c r="BL40" s="134"/>
      <c r="BM40" s="134"/>
      <c r="BN40" s="134"/>
      <c r="BO40" s="134"/>
      <c r="BP40" s="134"/>
      <c r="BQ40" s="134"/>
      <c r="BR40" s="134"/>
      <c r="BS40" s="134"/>
      <c r="BT40" s="134"/>
      <c r="BU40" s="134"/>
      <c r="BV40" s="134"/>
      <c r="BW40" s="134"/>
      <c r="BX40" s="134"/>
      <c r="BY40" s="134"/>
      <c r="BZ40" s="134"/>
      <c r="CA40" s="134"/>
      <c r="CB40" s="134"/>
      <c r="CC40" s="134"/>
      <c r="CD40" s="134"/>
      <c r="CE40" s="134"/>
      <c r="CF40" s="134"/>
      <c r="CG40" s="134"/>
      <c r="CH40" s="134"/>
      <c r="CI40" s="134"/>
      <c r="CJ40" s="134"/>
      <c r="CK40" s="134"/>
      <c r="CL40" s="134"/>
      <c r="CM40" s="134"/>
      <c r="CN40" s="134"/>
      <c r="CO40" s="134"/>
      <c r="CP40" s="134"/>
      <c r="CQ40" s="134"/>
      <c r="CR40" s="134"/>
      <c r="CS40" s="134"/>
      <c r="CT40" s="134"/>
      <c r="CU40" s="134"/>
      <c r="CV40" s="134"/>
      <c r="CW40" s="134"/>
      <c r="CX40" s="134"/>
      <c r="CY40" s="134"/>
      <c r="CZ40" s="134"/>
      <c r="DA40" s="134"/>
      <c r="DB40" s="134"/>
      <c r="DC40" s="134"/>
      <c r="DD40" s="134"/>
      <c r="DE40" s="134"/>
      <c r="DF40" s="134"/>
      <c r="DG40" s="134"/>
      <c r="DH40" s="134"/>
      <c r="DI40" s="134"/>
      <c r="DJ40" s="134"/>
      <c r="DK40" s="134"/>
      <c r="DL40" s="134"/>
      <c r="DM40" s="134"/>
      <c r="DN40" s="134"/>
      <c r="DO40" s="134"/>
      <c r="DP40" s="134"/>
      <c r="DQ40" s="134"/>
      <c r="DR40" s="134"/>
      <c r="DS40" s="134"/>
      <c r="DT40" s="134"/>
      <c r="DU40" s="134"/>
      <c r="DV40" s="134"/>
      <c r="DW40" s="134"/>
      <c r="DX40" s="134"/>
      <c r="DY40" s="134"/>
      <c r="DZ40" s="134"/>
      <c r="EA40" s="134"/>
      <c r="EB40" s="134"/>
      <c r="EC40" s="134"/>
      <c r="ED40" s="134"/>
      <c r="EE40" s="134"/>
      <c r="EF40" s="134"/>
      <c r="EG40" s="134"/>
      <c r="EH40" s="134"/>
      <c r="EI40" s="134"/>
      <c r="EJ40" s="134"/>
      <c r="EK40" s="134"/>
      <c r="EL40" s="134"/>
      <c r="EM40" s="134"/>
      <c r="EN40" s="134"/>
      <c r="EO40" s="134"/>
      <c r="EP40" s="134"/>
      <c r="EQ40" s="134"/>
      <c r="ER40" s="134"/>
      <c r="ES40" s="134"/>
      <c r="ET40" s="134"/>
      <c r="EU40" s="134"/>
      <c r="EV40" s="134"/>
      <c r="EW40" s="134"/>
      <c r="EX40" s="134"/>
      <c r="EY40" s="134"/>
      <c r="EZ40" s="134"/>
      <c r="FA40" s="134"/>
      <c r="FB40" s="134"/>
      <c r="FC40" s="134"/>
      <c r="FD40" s="134"/>
      <c r="FE40" s="134"/>
      <c r="FF40" s="134"/>
      <c r="FG40" s="134"/>
      <c r="FH40" s="134"/>
      <c r="FI40" s="134"/>
      <c r="FJ40" s="134"/>
      <c r="FK40" s="134"/>
      <c r="FL40" s="134"/>
      <c r="FM40" s="134"/>
      <c r="FN40" s="134"/>
      <c r="FO40" s="134"/>
      <c r="FP40" s="134"/>
      <c r="FQ40" s="134"/>
      <c r="FR40" s="134"/>
      <c r="FS40" s="134"/>
      <c r="FT40" s="134"/>
      <c r="FU40" s="134"/>
      <c r="FV40" s="134"/>
      <c r="FW40" s="134"/>
      <c r="FX40" s="134"/>
      <c r="FY40" s="134"/>
      <c r="FZ40" s="134"/>
      <c r="GA40" s="134"/>
      <c r="GB40" s="134"/>
      <c r="GC40" s="134"/>
      <c r="GD40" s="134"/>
      <c r="GE40" s="134"/>
      <c r="GF40" s="134"/>
      <c r="GG40" s="134"/>
      <c r="GH40" s="134"/>
      <c r="GI40" s="134"/>
      <c r="GJ40" s="134"/>
      <c r="GK40" s="134"/>
      <c r="GL40" s="134"/>
      <c r="GM40" s="134"/>
      <c r="GN40" s="134"/>
      <c r="GO40" s="134"/>
      <c r="GP40" s="134"/>
      <c r="GQ40" s="134"/>
      <c r="GR40" s="134"/>
      <c r="GS40" s="134"/>
      <c r="GT40" s="134"/>
      <c r="GU40" s="134"/>
      <c r="GV40" s="134"/>
      <c r="GW40" s="134"/>
      <c r="GX40" s="134"/>
      <c r="GY40" s="134"/>
      <c r="GZ40" s="134"/>
      <c r="HA40" s="134"/>
      <c r="HB40" s="134"/>
      <c r="HC40" s="134"/>
      <c r="HD40" s="134"/>
      <c r="HE40" s="134"/>
      <c r="HF40" s="134"/>
      <c r="HG40" s="134"/>
      <c r="HH40" s="134"/>
      <c r="HI40" s="134"/>
      <c r="HJ40" s="134"/>
      <c r="HK40" s="134"/>
      <c r="HL40" s="134"/>
      <c r="HM40" s="134"/>
      <c r="HN40" s="134"/>
      <c r="HO40" s="134"/>
      <c r="HP40" s="134"/>
      <c r="HQ40" s="134"/>
      <c r="HR40" s="134"/>
      <c r="HS40" s="134"/>
      <c r="HT40" s="134"/>
      <c r="HU40" s="134"/>
      <c r="HV40" s="134"/>
      <c r="HW40" s="134"/>
      <c r="HX40" s="134"/>
      <c r="HY40" s="134"/>
      <c r="HZ40" s="134"/>
      <c r="IA40" s="134"/>
      <c r="IB40" s="134"/>
      <c r="IC40" s="134"/>
      <c r="ID40" s="134"/>
      <c r="IE40" s="134"/>
      <c r="IF40" s="134"/>
      <c r="IG40" s="134"/>
      <c r="IH40" s="134"/>
      <c r="II40" s="134"/>
      <c r="IJ40" s="134"/>
      <c r="IK40" s="134"/>
      <c r="IL40" s="134"/>
      <c r="IM40" s="134"/>
      <c r="IN40" s="134"/>
      <c r="IO40" s="134"/>
      <c r="IP40" s="134"/>
      <c r="IQ40" s="134"/>
      <c r="IR40" s="134"/>
      <c r="IS40" s="134"/>
      <c r="IT40" s="134"/>
      <c r="IU40" s="134"/>
      <c r="IV40" s="134"/>
      <c r="IW40" s="134"/>
      <c r="IX40" s="134"/>
      <c r="IY40" s="134"/>
      <c r="IZ40" s="134"/>
      <c r="JA40" s="134"/>
      <c r="JB40" s="134"/>
      <c r="JC40" s="134"/>
      <c r="JD40" s="134"/>
      <c r="JE40" s="134"/>
      <c r="JF40" s="134"/>
      <c r="JG40" s="134"/>
      <c r="JH40" s="134"/>
      <c r="JI40" s="134"/>
      <c r="JJ40" s="134"/>
      <c r="JK40" s="134"/>
      <c r="JL40" s="134"/>
      <c r="JM40" s="134"/>
      <c r="JN40" s="134"/>
      <c r="JO40" s="134"/>
      <c r="JP40" s="134"/>
      <c r="JQ40" s="134"/>
      <c r="JR40" s="134"/>
      <c r="JS40" s="134"/>
      <c r="JT40" s="134"/>
      <c r="JU40" s="134"/>
      <c r="JV40" s="134"/>
      <c r="JW40" s="134"/>
      <c r="JX40" s="134"/>
      <c r="JY40" s="134"/>
      <c r="JZ40" s="134"/>
      <c r="KA40" s="134"/>
      <c r="KB40" s="134"/>
      <c r="KC40" s="134"/>
      <c r="KD40" s="134"/>
      <c r="KE40" s="134"/>
      <c r="KF40" s="134"/>
      <c r="KG40" s="134"/>
      <c r="KH40" s="134"/>
      <c r="KI40" s="134"/>
      <c r="KJ40" s="134"/>
      <c r="KK40" s="134"/>
      <c r="KL40" s="134"/>
      <c r="KM40" s="134"/>
      <c r="KN40" s="134"/>
      <c r="KO40" s="134"/>
      <c r="KP40" s="134"/>
      <c r="KQ40" s="134"/>
      <c r="KR40" s="134"/>
      <c r="KS40" s="134"/>
      <c r="KT40" s="134"/>
      <c r="KU40" s="134"/>
      <c r="KV40" s="134"/>
      <c r="KW40" s="134"/>
      <c r="KX40" s="134"/>
      <c r="KY40" s="134"/>
      <c r="KZ40" s="134"/>
      <c r="LA40" s="134"/>
      <c r="LB40" s="134"/>
      <c r="LC40" s="134"/>
      <c r="LD40" s="134"/>
      <c r="LE40" s="134"/>
      <c r="LF40" s="134"/>
      <c r="LG40" s="134"/>
      <c r="LH40" s="134"/>
      <c r="LI40" s="134"/>
      <c r="LJ40" s="134"/>
      <c r="LK40" s="134"/>
      <c r="LL40" s="134"/>
      <c r="LM40" s="134"/>
      <c r="LN40" s="134"/>
      <c r="LO40" s="134"/>
      <c r="LP40" s="134"/>
      <c r="LQ40" s="134"/>
      <c r="LR40" s="134"/>
      <c r="LS40" s="134"/>
      <c r="LT40" s="134"/>
      <c r="LU40" s="134"/>
      <c r="LV40" s="134"/>
      <c r="LW40" s="134"/>
      <c r="LX40" s="134"/>
      <c r="LY40" s="134"/>
      <c r="LZ40" s="134"/>
      <c r="MA40" s="134"/>
      <c r="MB40" s="134"/>
      <c r="MC40" s="134"/>
      <c r="MD40" s="134"/>
      <c r="ME40" s="134"/>
      <c r="MF40" s="134"/>
      <c r="MG40" s="134"/>
      <c r="MH40" s="134"/>
      <c r="MI40" s="134"/>
      <c r="MJ40" s="134"/>
      <c r="MK40" s="134"/>
      <c r="ML40" s="134"/>
      <c r="MM40" s="134"/>
      <c r="MN40" s="134"/>
      <c r="MO40" s="134"/>
      <c r="MP40" s="134"/>
      <c r="MQ40" s="134"/>
      <c r="MR40" s="134"/>
      <c r="MS40" s="134"/>
      <c r="MT40" s="134"/>
      <c r="MU40" s="134"/>
      <c r="MV40" s="134"/>
      <c r="MW40" s="134"/>
      <c r="MX40" s="134"/>
      <c r="MY40" s="134"/>
      <c r="MZ40" s="134"/>
      <c r="NA40" s="134"/>
      <c r="NB40" s="134"/>
      <c r="NC40" s="134"/>
      <c r="ND40" s="134"/>
      <c r="NE40" s="134"/>
      <c r="NF40" s="134"/>
      <c r="NG40" s="134"/>
      <c r="NH40" s="134"/>
      <c r="NI40" s="134"/>
      <c r="NJ40" s="134"/>
      <c r="NK40" s="134"/>
      <c r="NL40" s="134"/>
      <c r="NM40" s="134"/>
      <c r="NN40" s="134"/>
      <c r="NO40" s="134"/>
      <c r="NP40" s="134"/>
      <c r="NQ40" s="134"/>
      <c r="NR40" s="134"/>
      <c r="NS40" s="134"/>
      <c r="NT40" s="134"/>
      <c r="NU40" s="134"/>
      <c r="NV40" s="134"/>
      <c r="NW40" s="134"/>
      <c r="NX40" s="134"/>
      <c r="NY40" s="134"/>
      <c r="NZ40" s="134"/>
      <c r="OA40" s="134"/>
      <c r="OB40" s="134"/>
      <c r="OC40" s="134"/>
      <c r="OD40" s="134"/>
      <c r="OE40" s="134"/>
      <c r="OF40" s="134"/>
      <c r="OG40" s="134"/>
      <c r="OH40" s="134"/>
      <c r="OI40" s="134"/>
      <c r="OJ40" s="134"/>
      <c r="OK40" s="134"/>
      <c r="OL40" s="134"/>
      <c r="OM40" s="134"/>
      <c r="ON40" s="134"/>
      <c r="OO40" s="134"/>
      <c r="OP40" s="134"/>
      <c r="OQ40" s="134"/>
      <c r="OR40" s="134"/>
      <c r="OS40" s="134"/>
      <c r="OT40" s="134"/>
      <c r="OU40" s="134"/>
      <c r="OV40" s="134"/>
      <c r="OW40" s="134"/>
      <c r="OX40" s="134"/>
      <c r="OY40" s="134"/>
      <c r="OZ40" s="134"/>
      <c r="PA40" s="134"/>
      <c r="PB40" s="134"/>
      <c r="PC40" s="134"/>
      <c r="PD40" s="134"/>
      <c r="PE40" s="134"/>
      <c r="PF40" s="134"/>
      <c r="PG40" s="134"/>
      <c r="PH40" s="134"/>
      <c r="PI40" s="134"/>
      <c r="PJ40" s="134"/>
      <c r="PK40" s="134"/>
      <c r="PL40" s="134"/>
      <c r="PM40" s="134"/>
      <c r="PN40" s="134"/>
      <c r="PO40" s="134"/>
      <c r="PP40" s="134"/>
      <c r="PQ40" s="134"/>
      <c r="PR40" s="134"/>
      <c r="PS40" s="134"/>
      <c r="PT40" s="134"/>
      <c r="PU40" s="134"/>
      <c r="PV40" s="134"/>
      <c r="PW40" s="134"/>
      <c r="PX40" s="134"/>
      <c r="PY40" s="134"/>
      <c r="PZ40" s="134"/>
      <c r="QA40" s="134"/>
      <c r="QB40" s="134"/>
      <c r="QC40" s="134"/>
      <c r="QD40" s="134"/>
      <c r="QE40" s="134"/>
      <c r="QF40" s="134"/>
      <c r="QG40" s="134"/>
      <c r="QH40" s="134"/>
      <c r="QI40" s="134"/>
      <c r="QJ40" s="134"/>
      <c r="QK40" s="134"/>
      <c r="QL40" s="134"/>
      <c r="QM40" s="134"/>
      <c r="QN40" s="134"/>
      <c r="QO40" s="134"/>
      <c r="QP40" s="134"/>
      <c r="QQ40" s="134"/>
      <c r="QR40" s="134"/>
      <c r="QS40" s="134"/>
      <c r="QT40" s="134"/>
      <c r="QU40" s="134"/>
      <c r="QV40" s="134"/>
      <c r="QW40" s="134"/>
      <c r="QX40" s="134"/>
      <c r="QY40" s="134"/>
      <c r="QZ40" s="134"/>
      <c r="RA40" s="134"/>
      <c r="RB40" s="134"/>
      <c r="RC40" s="134"/>
      <c r="RD40" s="134"/>
      <c r="RE40" s="134"/>
      <c r="RF40" s="134"/>
      <c r="RG40" s="134"/>
      <c r="RH40" s="134"/>
      <c r="RI40" s="134"/>
      <c r="RJ40" s="134"/>
      <c r="RK40" s="134"/>
      <c r="RL40" s="134"/>
      <c r="RM40" s="134"/>
      <c r="RN40" s="134"/>
      <c r="RO40" s="134"/>
      <c r="RP40" s="134"/>
      <c r="RQ40" s="134"/>
      <c r="RR40" s="134"/>
      <c r="RS40" s="134"/>
      <c r="RT40" s="134"/>
      <c r="RU40" s="134"/>
      <c r="RV40" s="134"/>
      <c r="RW40" s="134"/>
      <c r="RX40" s="134"/>
      <c r="RY40" s="134"/>
      <c r="RZ40" s="134"/>
      <c r="SA40" s="134"/>
      <c r="SB40" s="134"/>
      <c r="SC40" s="134"/>
      <c r="SD40" s="134"/>
      <c r="SE40" s="134"/>
      <c r="SF40" s="134"/>
      <c r="SG40" s="134"/>
      <c r="SH40" s="134"/>
      <c r="SI40" s="134"/>
      <c r="SJ40" s="134"/>
      <c r="SK40" s="134"/>
      <c r="SL40" s="134"/>
      <c r="SM40" s="134"/>
      <c r="SN40" s="134"/>
      <c r="SO40" s="134"/>
      <c r="SP40" s="134"/>
      <c r="SQ40" s="134"/>
      <c r="SR40" s="134"/>
      <c r="SS40" s="134"/>
      <c r="ST40" s="134"/>
      <c r="SU40" s="134"/>
      <c r="SV40" s="134"/>
      <c r="SW40" s="134"/>
      <c r="SX40" s="134"/>
      <c r="SY40" s="134"/>
      <c r="SZ40" s="134"/>
      <c r="TA40" s="134"/>
      <c r="TB40" s="134"/>
      <c r="TC40" s="134"/>
      <c r="TD40" s="134"/>
      <c r="TE40" s="134"/>
      <c r="TF40" s="134"/>
      <c r="TG40" s="134"/>
      <c r="TH40" s="134"/>
      <c r="TI40" s="134"/>
      <c r="TJ40" s="134"/>
      <c r="TK40" s="134"/>
      <c r="TL40" s="134"/>
      <c r="TM40" s="134"/>
      <c r="TN40" s="134"/>
      <c r="TO40" s="134"/>
      <c r="TP40" s="134"/>
      <c r="TQ40" s="134"/>
      <c r="TR40" s="134"/>
      <c r="TS40" s="134"/>
      <c r="TT40" s="134"/>
      <c r="TU40" s="134"/>
      <c r="TV40" s="134"/>
      <c r="TW40" s="134"/>
      <c r="TX40" s="134"/>
      <c r="TY40" s="134"/>
      <c r="TZ40" s="134"/>
      <c r="UA40" s="134"/>
      <c r="UB40" s="134"/>
      <c r="UC40" s="134"/>
      <c r="UD40" s="134"/>
      <c r="UE40" s="134"/>
      <c r="UF40" s="134"/>
      <c r="UG40" s="134"/>
      <c r="UH40" s="134"/>
      <c r="UI40" s="134"/>
      <c r="UJ40" s="134"/>
      <c r="UK40" s="134"/>
      <c r="UL40" s="134"/>
      <c r="UM40" s="134"/>
      <c r="UN40" s="134"/>
      <c r="UO40" s="134"/>
      <c r="UP40" s="134"/>
      <c r="UQ40" s="134"/>
      <c r="UR40" s="134"/>
      <c r="US40" s="134"/>
      <c r="UT40" s="134"/>
      <c r="UU40" s="134"/>
      <c r="UV40" s="134"/>
      <c r="UW40" s="134"/>
      <c r="UX40" s="134"/>
      <c r="UY40" s="134"/>
      <c r="UZ40" s="134"/>
      <c r="VA40" s="134"/>
      <c r="VB40" s="134"/>
      <c r="VC40" s="134"/>
      <c r="VD40" s="134"/>
      <c r="VE40" s="134"/>
      <c r="VF40" s="134"/>
      <c r="VG40" s="134"/>
      <c r="VH40" s="134"/>
      <c r="VI40" s="134"/>
      <c r="VJ40" s="134"/>
      <c r="VK40" s="134"/>
      <c r="VL40" s="134"/>
      <c r="VM40" s="134"/>
      <c r="VN40" s="134"/>
      <c r="VO40" s="134"/>
      <c r="VP40" s="134"/>
      <c r="VQ40" s="134"/>
      <c r="VR40" s="134"/>
      <c r="VS40" s="134"/>
      <c r="VT40" s="134"/>
      <c r="VU40" s="134"/>
      <c r="VV40" s="134"/>
      <c r="VW40" s="134"/>
      <c r="VX40" s="134"/>
      <c r="VY40" s="134"/>
      <c r="VZ40" s="134"/>
      <c r="WA40" s="134"/>
      <c r="WB40" s="134"/>
      <c r="WC40" s="134"/>
      <c r="WD40" s="134"/>
      <c r="WE40" s="134"/>
      <c r="WF40" s="134"/>
      <c r="WG40" s="134"/>
      <c r="WH40" s="134"/>
      <c r="WI40" s="134"/>
      <c r="WJ40" s="134"/>
      <c r="WK40" s="134"/>
      <c r="WL40" s="134"/>
      <c r="WM40" s="134"/>
      <c r="WN40" s="134"/>
      <c r="WO40" s="134"/>
      <c r="WP40" s="134"/>
      <c r="WQ40" s="134"/>
      <c r="WR40" s="134"/>
      <c r="WS40" s="134"/>
      <c r="WT40" s="134"/>
      <c r="WU40" s="134"/>
      <c r="WV40" s="134"/>
      <c r="WW40" s="134"/>
      <c r="WX40" s="134"/>
      <c r="WY40" s="134"/>
      <c r="WZ40" s="134"/>
      <c r="XA40" s="134"/>
      <c r="XB40" s="134"/>
      <c r="XC40" s="134"/>
      <c r="XD40" s="134"/>
      <c r="XE40" s="134"/>
      <c r="XF40" s="134"/>
      <c r="XG40" s="134"/>
      <c r="XH40" s="134"/>
      <c r="XI40" s="134"/>
      <c r="XJ40" s="134"/>
      <c r="XK40" s="134"/>
      <c r="XL40" s="134"/>
      <c r="XM40" s="134"/>
      <c r="XN40" s="134"/>
      <c r="XO40" s="134"/>
      <c r="XP40" s="134"/>
      <c r="XQ40" s="134"/>
      <c r="XR40" s="134"/>
      <c r="XS40" s="134"/>
      <c r="XT40" s="134"/>
      <c r="XU40" s="134"/>
      <c r="XV40" s="134"/>
      <c r="XW40" s="134"/>
      <c r="XX40" s="134"/>
      <c r="XY40" s="134"/>
      <c r="XZ40" s="134"/>
      <c r="YA40" s="134"/>
      <c r="YB40" s="134"/>
      <c r="YC40" s="134"/>
      <c r="YD40" s="134"/>
      <c r="YE40" s="134"/>
      <c r="YF40" s="134"/>
      <c r="YG40" s="134"/>
      <c r="YH40" s="134"/>
      <c r="YI40" s="134"/>
      <c r="YJ40" s="134"/>
      <c r="YK40" s="134"/>
      <c r="YL40" s="134"/>
      <c r="YM40" s="134"/>
      <c r="YN40" s="134"/>
      <c r="YO40" s="134"/>
      <c r="YP40" s="134"/>
      <c r="YQ40" s="134"/>
      <c r="YR40" s="134"/>
      <c r="YS40" s="134"/>
      <c r="YT40" s="134"/>
      <c r="YU40" s="134"/>
      <c r="YV40" s="134"/>
      <c r="YW40" s="134"/>
      <c r="YX40" s="134"/>
      <c r="YY40" s="134"/>
      <c r="YZ40" s="134"/>
      <c r="ZA40" s="134"/>
      <c r="ZB40" s="134"/>
      <c r="ZC40" s="134"/>
      <c r="ZD40" s="134"/>
      <c r="ZE40" s="134"/>
      <c r="ZF40" s="134"/>
      <c r="ZG40" s="134"/>
      <c r="ZH40" s="134"/>
      <c r="ZI40" s="134"/>
      <c r="ZJ40" s="134"/>
      <c r="ZK40" s="134"/>
      <c r="ZL40" s="134"/>
      <c r="ZM40" s="134"/>
      <c r="ZN40" s="134"/>
      <c r="ZO40" s="134"/>
      <c r="ZP40" s="134"/>
      <c r="ZQ40" s="134"/>
      <c r="ZR40" s="134"/>
      <c r="ZS40" s="134"/>
      <c r="ZT40" s="134"/>
      <c r="ZU40" s="134"/>
      <c r="ZV40" s="134"/>
      <c r="ZW40" s="134"/>
      <c r="ZX40" s="134"/>
      <c r="ZY40" s="134"/>
      <c r="ZZ40" s="134"/>
    </row>
    <row r="41" spans="1:702" hidden="1" outlineLevel="1">
      <c r="A41" s="16">
        <v>41456</v>
      </c>
      <c r="B41" s="134">
        <v>17329.258063509998</v>
      </c>
      <c r="C41" s="134">
        <v>1561.5917385299999</v>
      </c>
      <c r="D41" s="134">
        <v>0.94302191999999996</v>
      </c>
      <c r="E41" s="134">
        <v>4564.0145739400004</v>
      </c>
      <c r="F41" s="134">
        <v>86.614519979999997</v>
      </c>
      <c r="G41" s="134">
        <v>82.860720240000006</v>
      </c>
      <c r="H41" s="134">
        <v>1155.0557194600001</v>
      </c>
      <c r="I41" s="134">
        <v>5645.6342499499997</v>
      </c>
      <c r="J41" s="134">
        <v>1100.13293922</v>
      </c>
      <c r="K41" s="134">
        <v>75.95237358</v>
      </c>
      <c r="L41" s="134">
        <v>257.86652471999997</v>
      </c>
      <c r="M41" s="176" t="s">
        <v>191</v>
      </c>
      <c r="N41" s="134">
        <v>2126.6889345499999</v>
      </c>
      <c r="O41" s="134">
        <v>640.04028487000005</v>
      </c>
      <c r="P41" s="134">
        <v>17.134719059999998</v>
      </c>
      <c r="Q41" s="134">
        <v>0.77247297999999998</v>
      </c>
      <c r="R41" s="134">
        <v>8.1907092499999994</v>
      </c>
      <c r="S41" s="134">
        <v>2.1255499999999999E-3</v>
      </c>
      <c r="T41" s="134">
        <v>5.7624357100000001</v>
      </c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  <c r="BH41" s="134"/>
      <c r="BI41" s="134"/>
      <c r="BJ41" s="134"/>
      <c r="BK41" s="134"/>
      <c r="BL41" s="134"/>
      <c r="BM41" s="134"/>
      <c r="BN41" s="134"/>
      <c r="BO41" s="134"/>
      <c r="BP41" s="134"/>
      <c r="BQ41" s="134"/>
      <c r="BR41" s="134"/>
      <c r="BS41" s="134"/>
      <c r="BT41" s="134"/>
      <c r="BU41" s="134"/>
      <c r="BV41" s="134"/>
      <c r="BW41" s="134"/>
      <c r="BX41" s="134"/>
      <c r="BY41" s="134"/>
      <c r="BZ41" s="134"/>
      <c r="CA41" s="134"/>
      <c r="CB41" s="134"/>
      <c r="CC41" s="134"/>
      <c r="CD41" s="134"/>
      <c r="CE41" s="134"/>
      <c r="CF41" s="134"/>
      <c r="CG41" s="134"/>
      <c r="CH41" s="134"/>
      <c r="CI41" s="134"/>
      <c r="CJ41" s="134"/>
      <c r="CK41" s="134"/>
      <c r="CL41" s="134"/>
      <c r="CM41" s="134"/>
      <c r="CN41" s="134"/>
      <c r="CO41" s="134"/>
      <c r="CP41" s="134"/>
      <c r="CQ41" s="134"/>
      <c r="CR41" s="134"/>
      <c r="CS41" s="134"/>
      <c r="CT41" s="134"/>
      <c r="CU41" s="134"/>
      <c r="CV41" s="134"/>
      <c r="CW41" s="134"/>
      <c r="CX41" s="134"/>
      <c r="CY41" s="134"/>
      <c r="CZ41" s="134"/>
      <c r="DA41" s="134"/>
      <c r="DB41" s="134"/>
      <c r="DC41" s="134"/>
      <c r="DD41" s="134"/>
      <c r="DE41" s="134"/>
      <c r="DF41" s="134"/>
      <c r="DG41" s="134"/>
      <c r="DH41" s="134"/>
      <c r="DI41" s="134"/>
      <c r="DJ41" s="134"/>
      <c r="DK41" s="134"/>
      <c r="DL41" s="134"/>
      <c r="DM41" s="134"/>
      <c r="DN41" s="134"/>
      <c r="DO41" s="134"/>
      <c r="DP41" s="134"/>
      <c r="DQ41" s="134"/>
      <c r="DR41" s="134"/>
      <c r="DS41" s="134"/>
      <c r="DT41" s="134"/>
      <c r="DU41" s="134"/>
      <c r="DV41" s="134"/>
      <c r="DW41" s="134"/>
      <c r="DX41" s="134"/>
      <c r="DY41" s="134"/>
      <c r="DZ41" s="134"/>
      <c r="EA41" s="134"/>
      <c r="EB41" s="134"/>
      <c r="EC41" s="134"/>
      <c r="ED41" s="134"/>
      <c r="EE41" s="134"/>
      <c r="EF41" s="134"/>
      <c r="EG41" s="134"/>
      <c r="EH41" s="134"/>
      <c r="EI41" s="134"/>
      <c r="EJ41" s="134"/>
      <c r="EK41" s="134"/>
      <c r="EL41" s="134"/>
      <c r="EM41" s="134"/>
      <c r="EN41" s="134"/>
      <c r="EO41" s="134"/>
      <c r="EP41" s="134"/>
      <c r="EQ41" s="134"/>
      <c r="ER41" s="134"/>
      <c r="ES41" s="134"/>
      <c r="ET41" s="134"/>
      <c r="EU41" s="134"/>
      <c r="EV41" s="134"/>
      <c r="EW41" s="134"/>
      <c r="EX41" s="134"/>
      <c r="EY41" s="134"/>
      <c r="EZ41" s="134"/>
      <c r="FA41" s="134"/>
      <c r="FB41" s="134"/>
      <c r="FC41" s="134"/>
      <c r="FD41" s="134"/>
      <c r="FE41" s="134"/>
      <c r="FF41" s="134"/>
      <c r="FG41" s="134"/>
      <c r="FH41" s="134"/>
      <c r="FI41" s="134"/>
      <c r="FJ41" s="134"/>
      <c r="FK41" s="134"/>
      <c r="FL41" s="134"/>
      <c r="FM41" s="134"/>
      <c r="FN41" s="134"/>
      <c r="FO41" s="134"/>
      <c r="FP41" s="134"/>
      <c r="FQ41" s="134"/>
      <c r="FR41" s="134"/>
      <c r="FS41" s="134"/>
      <c r="FT41" s="134"/>
      <c r="FU41" s="134"/>
      <c r="FV41" s="134"/>
      <c r="FW41" s="134"/>
      <c r="FX41" s="134"/>
      <c r="FY41" s="134"/>
      <c r="FZ41" s="134"/>
      <c r="GA41" s="134"/>
      <c r="GB41" s="134"/>
      <c r="GC41" s="134"/>
      <c r="GD41" s="134"/>
      <c r="GE41" s="134"/>
      <c r="GF41" s="134"/>
      <c r="GG41" s="134"/>
      <c r="GH41" s="134"/>
      <c r="GI41" s="134"/>
      <c r="GJ41" s="134"/>
      <c r="GK41" s="134"/>
      <c r="GL41" s="134"/>
      <c r="GM41" s="134"/>
      <c r="GN41" s="134"/>
      <c r="GO41" s="134"/>
      <c r="GP41" s="134"/>
      <c r="GQ41" s="134"/>
      <c r="GR41" s="134"/>
      <c r="GS41" s="134"/>
      <c r="GT41" s="134"/>
      <c r="GU41" s="134"/>
      <c r="GV41" s="134"/>
      <c r="GW41" s="134"/>
      <c r="GX41" s="134"/>
      <c r="GY41" s="134"/>
      <c r="GZ41" s="134"/>
      <c r="HA41" s="134"/>
      <c r="HB41" s="134"/>
      <c r="HC41" s="134"/>
      <c r="HD41" s="134"/>
      <c r="HE41" s="134"/>
      <c r="HF41" s="134"/>
      <c r="HG41" s="134"/>
      <c r="HH41" s="134"/>
      <c r="HI41" s="134"/>
      <c r="HJ41" s="134"/>
      <c r="HK41" s="134"/>
      <c r="HL41" s="134"/>
      <c r="HM41" s="134"/>
      <c r="HN41" s="134"/>
      <c r="HO41" s="134"/>
      <c r="HP41" s="134"/>
      <c r="HQ41" s="134"/>
      <c r="HR41" s="134"/>
      <c r="HS41" s="134"/>
      <c r="HT41" s="134"/>
      <c r="HU41" s="134"/>
      <c r="HV41" s="134"/>
      <c r="HW41" s="134"/>
      <c r="HX41" s="134"/>
      <c r="HY41" s="134"/>
      <c r="HZ41" s="134"/>
      <c r="IA41" s="134"/>
      <c r="IB41" s="134"/>
      <c r="IC41" s="134"/>
      <c r="ID41" s="134"/>
      <c r="IE41" s="134"/>
      <c r="IF41" s="134"/>
      <c r="IG41" s="134"/>
      <c r="IH41" s="134"/>
      <c r="II41" s="134"/>
      <c r="IJ41" s="134"/>
      <c r="IK41" s="134"/>
      <c r="IL41" s="134"/>
      <c r="IM41" s="134"/>
      <c r="IN41" s="134"/>
      <c r="IO41" s="134"/>
      <c r="IP41" s="134"/>
      <c r="IQ41" s="134"/>
      <c r="IR41" s="134"/>
      <c r="IS41" s="134"/>
      <c r="IT41" s="134"/>
      <c r="IU41" s="134"/>
      <c r="IV41" s="134"/>
      <c r="IW41" s="134"/>
      <c r="IX41" s="134"/>
      <c r="IY41" s="134"/>
      <c r="IZ41" s="134"/>
      <c r="JA41" s="134"/>
      <c r="JB41" s="134"/>
      <c r="JC41" s="134"/>
      <c r="JD41" s="134"/>
      <c r="JE41" s="134"/>
      <c r="JF41" s="134"/>
      <c r="JG41" s="134"/>
      <c r="JH41" s="134"/>
      <c r="JI41" s="134"/>
      <c r="JJ41" s="134"/>
      <c r="JK41" s="134"/>
      <c r="JL41" s="134"/>
      <c r="JM41" s="134"/>
      <c r="JN41" s="134"/>
      <c r="JO41" s="134"/>
      <c r="JP41" s="134"/>
      <c r="JQ41" s="134"/>
      <c r="JR41" s="134"/>
      <c r="JS41" s="134"/>
      <c r="JT41" s="134"/>
      <c r="JU41" s="134"/>
      <c r="JV41" s="134"/>
      <c r="JW41" s="134"/>
      <c r="JX41" s="134"/>
      <c r="JY41" s="134"/>
      <c r="JZ41" s="134"/>
      <c r="KA41" s="134"/>
      <c r="KB41" s="134"/>
      <c r="KC41" s="134"/>
      <c r="KD41" s="134"/>
      <c r="KE41" s="134"/>
      <c r="KF41" s="134"/>
      <c r="KG41" s="134"/>
      <c r="KH41" s="134"/>
      <c r="KI41" s="134"/>
      <c r="KJ41" s="134"/>
      <c r="KK41" s="134"/>
      <c r="KL41" s="134"/>
      <c r="KM41" s="134"/>
      <c r="KN41" s="134"/>
      <c r="KO41" s="134"/>
      <c r="KP41" s="134"/>
      <c r="KQ41" s="134"/>
      <c r="KR41" s="134"/>
      <c r="KS41" s="134"/>
      <c r="KT41" s="134"/>
      <c r="KU41" s="134"/>
      <c r="KV41" s="134"/>
      <c r="KW41" s="134"/>
      <c r="KX41" s="134"/>
      <c r="KY41" s="134"/>
      <c r="KZ41" s="134"/>
      <c r="LA41" s="134"/>
      <c r="LB41" s="134"/>
      <c r="LC41" s="134"/>
      <c r="LD41" s="134"/>
      <c r="LE41" s="134"/>
      <c r="LF41" s="134"/>
      <c r="LG41" s="134"/>
      <c r="LH41" s="134"/>
      <c r="LI41" s="134"/>
      <c r="LJ41" s="134"/>
      <c r="LK41" s="134"/>
      <c r="LL41" s="134"/>
      <c r="LM41" s="134"/>
      <c r="LN41" s="134"/>
      <c r="LO41" s="134"/>
      <c r="LP41" s="134"/>
      <c r="LQ41" s="134"/>
      <c r="LR41" s="134"/>
      <c r="LS41" s="134"/>
      <c r="LT41" s="134"/>
      <c r="LU41" s="134"/>
      <c r="LV41" s="134"/>
      <c r="LW41" s="134"/>
      <c r="LX41" s="134"/>
      <c r="LY41" s="134"/>
      <c r="LZ41" s="134"/>
      <c r="MA41" s="134"/>
      <c r="MB41" s="134"/>
      <c r="MC41" s="134"/>
      <c r="MD41" s="134"/>
      <c r="ME41" s="134"/>
      <c r="MF41" s="134"/>
      <c r="MG41" s="134"/>
      <c r="MH41" s="134"/>
      <c r="MI41" s="134"/>
      <c r="MJ41" s="134"/>
      <c r="MK41" s="134"/>
      <c r="ML41" s="134"/>
      <c r="MM41" s="134"/>
      <c r="MN41" s="134"/>
      <c r="MO41" s="134"/>
      <c r="MP41" s="134"/>
      <c r="MQ41" s="134"/>
      <c r="MR41" s="134"/>
      <c r="MS41" s="134"/>
      <c r="MT41" s="134"/>
      <c r="MU41" s="134"/>
      <c r="MV41" s="134"/>
      <c r="MW41" s="134"/>
      <c r="MX41" s="134"/>
      <c r="MY41" s="134"/>
      <c r="MZ41" s="134"/>
      <c r="NA41" s="134"/>
      <c r="NB41" s="134"/>
      <c r="NC41" s="134"/>
      <c r="ND41" s="134"/>
      <c r="NE41" s="134"/>
      <c r="NF41" s="134"/>
      <c r="NG41" s="134"/>
      <c r="NH41" s="134"/>
      <c r="NI41" s="134"/>
      <c r="NJ41" s="134"/>
      <c r="NK41" s="134"/>
      <c r="NL41" s="134"/>
      <c r="NM41" s="134"/>
      <c r="NN41" s="134"/>
      <c r="NO41" s="134"/>
      <c r="NP41" s="134"/>
      <c r="NQ41" s="134"/>
      <c r="NR41" s="134"/>
      <c r="NS41" s="134"/>
      <c r="NT41" s="134"/>
      <c r="NU41" s="134"/>
      <c r="NV41" s="134"/>
      <c r="NW41" s="134"/>
      <c r="NX41" s="134"/>
      <c r="NY41" s="134"/>
      <c r="NZ41" s="134"/>
      <c r="OA41" s="134"/>
      <c r="OB41" s="134"/>
      <c r="OC41" s="134"/>
      <c r="OD41" s="134"/>
      <c r="OE41" s="134"/>
      <c r="OF41" s="134"/>
      <c r="OG41" s="134"/>
      <c r="OH41" s="134"/>
      <c r="OI41" s="134"/>
      <c r="OJ41" s="134"/>
      <c r="OK41" s="134"/>
      <c r="OL41" s="134"/>
      <c r="OM41" s="134"/>
      <c r="ON41" s="134"/>
      <c r="OO41" s="134"/>
      <c r="OP41" s="134"/>
      <c r="OQ41" s="134"/>
      <c r="OR41" s="134"/>
      <c r="OS41" s="134"/>
      <c r="OT41" s="134"/>
      <c r="OU41" s="134"/>
      <c r="OV41" s="134"/>
      <c r="OW41" s="134"/>
      <c r="OX41" s="134"/>
      <c r="OY41" s="134"/>
      <c r="OZ41" s="134"/>
      <c r="PA41" s="134"/>
      <c r="PB41" s="134"/>
      <c r="PC41" s="134"/>
      <c r="PD41" s="134"/>
      <c r="PE41" s="134"/>
      <c r="PF41" s="134"/>
      <c r="PG41" s="134"/>
      <c r="PH41" s="134"/>
      <c r="PI41" s="134"/>
      <c r="PJ41" s="134"/>
      <c r="PK41" s="134"/>
      <c r="PL41" s="134"/>
      <c r="PM41" s="134"/>
      <c r="PN41" s="134"/>
      <c r="PO41" s="134"/>
      <c r="PP41" s="134"/>
      <c r="PQ41" s="134"/>
      <c r="PR41" s="134"/>
      <c r="PS41" s="134"/>
      <c r="PT41" s="134"/>
      <c r="PU41" s="134"/>
      <c r="PV41" s="134"/>
      <c r="PW41" s="134"/>
      <c r="PX41" s="134"/>
      <c r="PY41" s="134"/>
      <c r="PZ41" s="134"/>
      <c r="QA41" s="134"/>
      <c r="QB41" s="134"/>
      <c r="QC41" s="134"/>
      <c r="QD41" s="134"/>
      <c r="QE41" s="134"/>
      <c r="QF41" s="134"/>
      <c r="QG41" s="134"/>
      <c r="QH41" s="134"/>
      <c r="QI41" s="134"/>
      <c r="QJ41" s="134"/>
      <c r="QK41" s="134"/>
      <c r="QL41" s="134"/>
      <c r="QM41" s="134"/>
      <c r="QN41" s="134"/>
      <c r="QO41" s="134"/>
      <c r="QP41" s="134"/>
      <c r="QQ41" s="134"/>
      <c r="QR41" s="134"/>
      <c r="QS41" s="134"/>
      <c r="QT41" s="134"/>
      <c r="QU41" s="134"/>
      <c r="QV41" s="134"/>
      <c r="QW41" s="134"/>
      <c r="QX41" s="134"/>
      <c r="QY41" s="134"/>
      <c r="QZ41" s="134"/>
      <c r="RA41" s="134"/>
      <c r="RB41" s="134"/>
      <c r="RC41" s="134"/>
      <c r="RD41" s="134"/>
      <c r="RE41" s="134"/>
      <c r="RF41" s="134"/>
      <c r="RG41" s="134"/>
      <c r="RH41" s="134"/>
      <c r="RI41" s="134"/>
      <c r="RJ41" s="134"/>
      <c r="RK41" s="134"/>
      <c r="RL41" s="134"/>
      <c r="RM41" s="134"/>
      <c r="RN41" s="134"/>
      <c r="RO41" s="134"/>
      <c r="RP41" s="134"/>
      <c r="RQ41" s="134"/>
      <c r="RR41" s="134"/>
      <c r="RS41" s="134"/>
      <c r="RT41" s="134"/>
      <c r="RU41" s="134"/>
      <c r="RV41" s="134"/>
      <c r="RW41" s="134"/>
      <c r="RX41" s="134"/>
      <c r="RY41" s="134"/>
      <c r="RZ41" s="134"/>
      <c r="SA41" s="134"/>
      <c r="SB41" s="134"/>
      <c r="SC41" s="134"/>
      <c r="SD41" s="134"/>
      <c r="SE41" s="134"/>
      <c r="SF41" s="134"/>
      <c r="SG41" s="134"/>
      <c r="SH41" s="134"/>
      <c r="SI41" s="134"/>
      <c r="SJ41" s="134"/>
      <c r="SK41" s="134"/>
      <c r="SL41" s="134"/>
      <c r="SM41" s="134"/>
      <c r="SN41" s="134"/>
      <c r="SO41" s="134"/>
      <c r="SP41" s="134"/>
      <c r="SQ41" s="134"/>
      <c r="SR41" s="134"/>
      <c r="SS41" s="134"/>
      <c r="ST41" s="134"/>
      <c r="SU41" s="134"/>
      <c r="SV41" s="134"/>
      <c r="SW41" s="134"/>
      <c r="SX41" s="134"/>
      <c r="SY41" s="134"/>
      <c r="SZ41" s="134"/>
      <c r="TA41" s="134"/>
      <c r="TB41" s="134"/>
      <c r="TC41" s="134"/>
      <c r="TD41" s="134"/>
      <c r="TE41" s="134"/>
      <c r="TF41" s="134"/>
      <c r="TG41" s="134"/>
      <c r="TH41" s="134"/>
      <c r="TI41" s="134"/>
      <c r="TJ41" s="134"/>
      <c r="TK41" s="134"/>
      <c r="TL41" s="134"/>
      <c r="TM41" s="134"/>
      <c r="TN41" s="134"/>
      <c r="TO41" s="134"/>
      <c r="TP41" s="134"/>
      <c r="TQ41" s="134"/>
      <c r="TR41" s="134"/>
      <c r="TS41" s="134"/>
      <c r="TT41" s="134"/>
      <c r="TU41" s="134"/>
      <c r="TV41" s="134"/>
      <c r="TW41" s="134"/>
      <c r="TX41" s="134"/>
      <c r="TY41" s="134"/>
      <c r="TZ41" s="134"/>
      <c r="UA41" s="134"/>
      <c r="UB41" s="134"/>
      <c r="UC41" s="134"/>
      <c r="UD41" s="134"/>
      <c r="UE41" s="134"/>
      <c r="UF41" s="134"/>
      <c r="UG41" s="134"/>
      <c r="UH41" s="134"/>
      <c r="UI41" s="134"/>
      <c r="UJ41" s="134"/>
      <c r="UK41" s="134"/>
      <c r="UL41" s="134"/>
      <c r="UM41" s="134"/>
      <c r="UN41" s="134"/>
      <c r="UO41" s="134"/>
      <c r="UP41" s="134"/>
      <c r="UQ41" s="134"/>
      <c r="UR41" s="134"/>
      <c r="US41" s="134"/>
      <c r="UT41" s="134"/>
      <c r="UU41" s="134"/>
      <c r="UV41" s="134"/>
      <c r="UW41" s="134"/>
      <c r="UX41" s="134"/>
      <c r="UY41" s="134"/>
      <c r="UZ41" s="134"/>
      <c r="VA41" s="134"/>
      <c r="VB41" s="134"/>
      <c r="VC41" s="134"/>
      <c r="VD41" s="134"/>
      <c r="VE41" s="134"/>
      <c r="VF41" s="134"/>
      <c r="VG41" s="134"/>
      <c r="VH41" s="134"/>
      <c r="VI41" s="134"/>
      <c r="VJ41" s="134"/>
      <c r="VK41" s="134"/>
      <c r="VL41" s="134"/>
      <c r="VM41" s="134"/>
      <c r="VN41" s="134"/>
      <c r="VO41" s="134"/>
      <c r="VP41" s="134"/>
      <c r="VQ41" s="134"/>
      <c r="VR41" s="134"/>
      <c r="VS41" s="134"/>
      <c r="VT41" s="134"/>
      <c r="VU41" s="134"/>
      <c r="VV41" s="134"/>
      <c r="VW41" s="134"/>
      <c r="VX41" s="134"/>
      <c r="VY41" s="134"/>
      <c r="VZ41" s="134"/>
      <c r="WA41" s="134"/>
      <c r="WB41" s="134"/>
      <c r="WC41" s="134"/>
      <c r="WD41" s="134"/>
      <c r="WE41" s="134"/>
      <c r="WF41" s="134"/>
      <c r="WG41" s="134"/>
      <c r="WH41" s="134"/>
      <c r="WI41" s="134"/>
      <c r="WJ41" s="134"/>
      <c r="WK41" s="134"/>
      <c r="WL41" s="134"/>
      <c r="WM41" s="134"/>
      <c r="WN41" s="134"/>
      <c r="WO41" s="134"/>
      <c r="WP41" s="134"/>
      <c r="WQ41" s="134"/>
      <c r="WR41" s="134"/>
      <c r="WS41" s="134"/>
      <c r="WT41" s="134"/>
      <c r="WU41" s="134"/>
      <c r="WV41" s="134"/>
      <c r="WW41" s="134"/>
      <c r="WX41" s="134"/>
      <c r="WY41" s="134"/>
      <c r="WZ41" s="134"/>
      <c r="XA41" s="134"/>
      <c r="XB41" s="134"/>
      <c r="XC41" s="134"/>
      <c r="XD41" s="134"/>
      <c r="XE41" s="134"/>
      <c r="XF41" s="134"/>
      <c r="XG41" s="134"/>
      <c r="XH41" s="134"/>
      <c r="XI41" s="134"/>
      <c r="XJ41" s="134"/>
      <c r="XK41" s="134"/>
      <c r="XL41" s="134"/>
      <c r="XM41" s="134"/>
      <c r="XN41" s="134"/>
      <c r="XO41" s="134"/>
      <c r="XP41" s="134"/>
      <c r="XQ41" s="134"/>
      <c r="XR41" s="134"/>
      <c r="XS41" s="134"/>
      <c r="XT41" s="134"/>
      <c r="XU41" s="134"/>
      <c r="XV41" s="134"/>
      <c r="XW41" s="134"/>
      <c r="XX41" s="134"/>
      <c r="XY41" s="134"/>
      <c r="XZ41" s="134"/>
      <c r="YA41" s="134"/>
      <c r="YB41" s="134"/>
      <c r="YC41" s="134"/>
      <c r="YD41" s="134"/>
      <c r="YE41" s="134"/>
      <c r="YF41" s="134"/>
      <c r="YG41" s="134"/>
      <c r="YH41" s="134"/>
      <c r="YI41" s="134"/>
      <c r="YJ41" s="134"/>
      <c r="YK41" s="134"/>
      <c r="YL41" s="134"/>
      <c r="YM41" s="134"/>
      <c r="YN41" s="134"/>
      <c r="YO41" s="134"/>
      <c r="YP41" s="134"/>
      <c r="YQ41" s="134"/>
      <c r="YR41" s="134"/>
      <c r="YS41" s="134"/>
      <c r="YT41" s="134"/>
      <c r="YU41" s="134"/>
      <c r="YV41" s="134"/>
      <c r="YW41" s="134"/>
      <c r="YX41" s="134"/>
      <c r="YY41" s="134"/>
      <c r="YZ41" s="134"/>
      <c r="ZA41" s="134"/>
      <c r="ZB41" s="134"/>
      <c r="ZC41" s="134"/>
      <c r="ZD41" s="134"/>
      <c r="ZE41" s="134"/>
      <c r="ZF41" s="134"/>
      <c r="ZG41" s="134"/>
      <c r="ZH41" s="134"/>
      <c r="ZI41" s="134"/>
      <c r="ZJ41" s="134"/>
      <c r="ZK41" s="134"/>
      <c r="ZL41" s="134"/>
      <c r="ZM41" s="134"/>
      <c r="ZN41" s="134"/>
      <c r="ZO41" s="134"/>
      <c r="ZP41" s="134"/>
      <c r="ZQ41" s="134"/>
      <c r="ZR41" s="134"/>
      <c r="ZS41" s="134"/>
      <c r="ZT41" s="134"/>
      <c r="ZU41" s="134"/>
      <c r="ZV41" s="134"/>
      <c r="ZW41" s="134"/>
      <c r="ZX41" s="134"/>
      <c r="ZY41" s="134"/>
      <c r="ZZ41" s="134"/>
    </row>
    <row r="42" spans="1:702" hidden="1" outlineLevel="1">
      <c r="A42" s="16">
        <v>41487</v>
      </c>
      <c r="B42" s="134">
        <v>17597.7195952</v>
      </c>
      <c r="C42" s="134">
        <v>1600.49094167</v>
      </c>
      <c r="D42" s="134">
        <v>0.85050736000000005</v>
      </c>
      <c r="E42" s="134">
        <v>4605.1228510199999</v>
      </c>
      <c r="F42" s="134">
        <v>97.053280139999998</v>
      </c>
      <c r="G42" s="134">
        <v>87.840524669999994</v>
      </c>
      <c r="H42" s="134">
        <v>1149.38864119</v>
      </c>
      <c r="I42" s="134">
        <v>5594.4993969699999</v>
      </c>
      <c r="J42" s="134">
        <v>1291.5528979000001</v>
      </c>
      <c r="K42" s="134">
        <v>77.171841990000004</v>
      </c>
      <c r="L42" s="134">
        <v>219.572833</v>
      </c>
      <c r="M42" s="176" t="s">
        <v>191</v>
      </c>
      <c r="N42" s="134">
        <v>2168.9500525600001</v>
      </c>
      <c r="O42" s="134">
        <v>665.17370575999996</v>
      </c>
      <c r="P42" s="134">
        <v>27.43899261</v>
      </c>
      <c r="Q42" s="134">
        <v>0.67293243000000003</v>
      </c>
      <c r="R42" s="134">
        <v>6.91998581</v>
      </c>
      <c r="S42" s="134">
        <v>1.8160780000000001E-2</v>
      </c>
      <c r="T42" s="134">
        <v>5.0020493400000001</v>
      </c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134"/>
      <c r="DO42" s="134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/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  <c r="FJ42" s="134"/>
      <c r="FK42" s="134"/>
      <c r="FL42" s="134"/>
      <c r="FM42" s="134"/>
      <c r="FN42" s="134"/>
      <c r="FO42" s="134"/>
      <c r="FP42" s="134"/>
      <c r="FQ42" s="134"/>
      <c r="FR42" s="134"/>
      <c r="FS42" s="134"/>
      <c r="FT42" s="134"/>
      <c r="FU42" s="134"/>
      <c r="FV42" s="134"/>
      <c r="FW42" s="134"/>
      <c r="FX42" s="134"/>
      <c r="FY42" s="134"/>
      <c r="FZ42" s="134"/>
      <c r="GA42" s="134"/>
      <c r="GB42" s="134"/>
      <c r="GC42" s="134"/>
      <c r="GD42" s="134"/>
      <c r="GE42" s="134"/>
      <c r="GF42" s="134"/>
      <c r="GG42" s="134"/>
      <c r="GH42" s="134"/>
      <c r="GI42" s="134"/>
      <c r="GJ42" s="134"/>
      <c r="GK42" s="134"/>
      <c r="GL42" s="134"/>
      <c r="GM42" s="134"/>
      <c r="GN42" s="134"/>
      <c r="GO42" s="134"/>
      <c r="GP42" s="134"/>
      <c r="GQ42" s="134"/>
      <c r="GR42" s="134"/>
      <c r="GS42" s="134"/>
      <c r="GT42" s="134"/>
      <c r="GU42" s="134"/>
      <c r="GV42" s="134"/>
      <c r="GW42" s="134"/>
      <c r="GX42" s="134"/>
      <c r="GY42" s="134"/>
      <c r="GZ42" s="134"/>
      <c r="HA42" s="134"/>
      <c r="HB42" s="134"/>
      <c r="HC42" s="134"/>
      <c r="HD42" s="134"/>
      <c r="HE42" s="134"/>
      <c r="HF42" s="134"/>
      <c r="HG42" s="134"/>
      <c r="HH42" s="134"/>
      <c r="HI42" s="134"/>
      <c r="HJ42" s="134"/>
      <c r="HK42" s="134"/>
      <c r="HL42" s="134"/>
      <c r="HM42" s="134"/>
      <c r="HN42" s="134"/>
      <c r="HO42" s="134"/>
      <c r="HP42" s="134"/>
      <c r="HQ42" s="134"/>
      <c r="HR42" s="134"/>
      <c r="HS42" s="134"/>
      <c r="HT42" s="134"/>
      <c r="HU42" s="134"/>
      <c r="HV42" s="134"/>
      <c r="HW42" s="134"/>
      <c r="HX42" s="134"/>
      <c r="HY42" s="134"/>
      <c r="HZ42" s="134"/>
      <c r="IA42" s="134"/>
      <c r="IB42" s="134"/>
      <c r="IC42" s="134"/>
      <c r="ID42" s="134"/>
      <c r="IE42" s="134"/>
      <c r="IF42" s="134"/>
      <c r="IG42" s="134"/>
      <c r="IH42" s="134"/>
      <c r="II42" s="134"/>
      <c r="IJ42" s="134"/>
      <c r="IK42" s="134"/>
      <c r="IL42" s="134"/>
      <c r="IM42" s="134"/>
      <c r="IN42" s="134"/>
      <c r="IO42" s="134"/>
      <c r="IP42" s="134"/>
      <c r="IQ42" s="134"/>
      <c r="IR42" s="134"/>
      <c r="IS42" s="134"/>
      <c r="IT42" s="134"/>
      <c r="IU42" s="134"/>
      <c r="IV42" s="134"/>
      <c r="IW42" s="134"/>
      <c r="IX42" s="134"/>
      <c r="IY42" s="134"/>
      <c r="IZ42" s="134"/>
      <c r="JA42" s="134"/>
      <c r="JB42" s="134"/>
      <c r="JC42" s="134"/>
      <c r="JD42" s="134"/>
      <c r="JE42" s="134"/>
      <c r="JF42" s="134"/>
      <c r="JG42" s="134"/>
      <c r="JH42" s="134"/>
      <c r="JI42" s="134"/>
      <c r="JJ42" s="134"/>
      <c r="JK42" s="134"/>
      <c r="JL42" s="134"/>
      <c r="JM42" s="134"/>
      <c r="JN42" s="134"/>
      <c r="JO42" s="134"/>
      <c r="JP42" s="134"/>
      <c r="JQ42" s="134"/>
      <c r="JR42" s="134"/>
      <c r="JS42" s="134"/>
      <c r="JT42" s="134"/>
      <c r="JU42" s="134"/>
      <c r="JV42" s="134"/>
      <c r="JW42" s="134"/>
      <c r="JX42" s="134"/>
      <c r="JY42" s="134"/>
      <c r="JZ42" s="134"/>
      <c r="KA42" s="134"/>
      <c r="KB42" s="134"/>
      <c r="KC42" s="134"/>
      <c r="KD42" s="134"/>
      <c r="KE42" s="134"/>
      <c r="KF42" s="134"/>
      <c r="KG42" s="134"/>
      <c r="KH42" s="134"/>
      <c r="KI42" s="134"/>
      <c r="KJ42" s="134"/>
      <c r="KK42" s="134"/>
      <c r="KL42" s="134"/>
      <c r="KM42" s="134"/>
      <c r="KN42" s="134"/>
      <c r="KO42" s="134"/>
      <c r="KP42" s="134"/>
      <c r="KQ42" s="134"/>
      <c r="KR42" s="134"/>
      <c r="KS42" s="134"/>
      <c r="KT42" s="134"/>
      <c r="KU42" s="134"/>
      <c r="KV42" s="134"/>
      <c r="KW42" s="134"/>
      <c r="KX42" s="134"/>
      <c r="KY42" s="134"/>
      <c r="KZ42" s="134"/>
      <c r="LA42" s="134"/>
      <c r="LB42" s="134"/>
      <c r="LC42" s="134"/>
      <c r="LD42" s="134"/>
      <c r="LE42" s="134"/>
      <c r="LF42" s="134"/>
      <c r="LG42" s="134"/>
      <c r="LH42" s="134"/>
      <c r="LI42" s="134"/>
      <c r="LJ42" s="134"/>
      <c r="LK42" s="134"/>
      <c r="LL42" s="134"/>
      <c r="LM42" s="134"/>
      <c r="LN42" s="134"/>
      <c r="LO42" s="134"/>
      <c r="LP42" s="134"/>
      <c r="LQ42" s="134"/>
      <c r="LR42" s="134"/>
      <c r="LS42" s="134"/>
      <c r="LT42" s="134"/>
      <c r="LU42" s="134"/>
      <c r="LV42" s="134"/>
      <c r="LW42" s="134"/>
      <c r="LX42" s="134"/>
      <c r="LY42" s="134"/>
      <c r="LZ42" s="134"/>
      <c r="MA42" s="134"/>
      <c r="MB42" s="134"/>
      <c r="MC42" s="134"/>
      <c r="MD42" s="134"/>
      <c r="ME42" s="134"/>
      <c r="MF42" s="134"/>
      <c r="MG42" s="134"/>
      <c r="MH42" s="134"/>
      <c r="MI42" s="134"/>
      <c r="MJ42" s="134"/>
      <c r="MK42" s="134"/>
      <c r="ML42" s="134"/>
      <c r="MM42" s="134"/>
      <c r="MN42" s="134"/>
      <c r="MO42" s="134"/>
      <c r="MP42" s="134"/>
      <c r="MQ42" s="134"/>
      <c r="MR42" s="134"/>
      <c r="MS42" s="134"/>
      <c r="MT42" s="134"/>
      <c r="MU42" s="134"/>
      <c r="MV42" s="134"/>
      <c r="MW42" s="134"/>
      <c r="MX42" s="134"/>
      <c r="MY42" s="134"/>
      <c r="MZ42" s="134"/>
      <c r="NA42" s="134"/>
      <c r="NB42" s="134"/>
      <c r="NC42" s="134"/>
      <c r="ND42" s="134"/>
      <c r="NE42" s="134"/>
      <c r="NF42" s="134"/>
      <c r="NG42" s="134"/>
      <c r="NH42" s="134"/>
      <c r="NI42" s="134"/>
      <c r="NJ42" s="134"/>
      <c r="NK42" s="134"/>
      <c r="NL42" s="134"/>
      <c r="NM42" s="134"/>
      <c r="NN42" s="134"/>
      <c r="NO42" s="134"/>
      <c r="NP42" s="134"/>
      <c r="NQ42" s="134"/>
      <c r="NR42" s="134"/>
      <c r="NS42" s="134"/>
      <c r="NT42" s="134"/>
      <c r="NU42" s="134"/>
      <c r="NV42" s="134"/>
      <c r="NW42" s="134"/>
      <c r="NX42" s="134"/>
      <c r="NY42" s="134"/>
      <c r="NZ42" s="134"/>
      <c r="OA42" s="134"/>
      <c r="OB42" s="134"/>
      <c r="OC42" s="134"/>
      <c r="OD42" s="134"/>
      <c r="OE42" s="134"/>
      <c r="OF42" s="134"/>
      <c r="OG42" s="134"/>
      <c r="OH42" s="134"/>
      <c r="OI42" s="134"/>
      <c r="OJ42" s="134"/>
      <c r="OK42" s="134"/>
      <c r="OL42" s="134"/>
      <c r="OM42" s="134"/>
      <c r="ON42" s="134"/>
      <c r="OO42" s="134"/>
      <c r="OP42" s="134"/>
      <c r="OQ42" s="134"/>
      <c r="OR42" s="134"/>
      <c r="OS42" s="134"/>
      <c r="OT42" s="134"/>
      <c r="OU42" s="134"/>
      <c r="OV42" s="134"/>
      <c r="OW42" s="134"/>
      <c r="OX42" s="134"/>
      <c r="OY42" s="134"/>
      <c r="OZ42" s="134"/>
      <c r="PA42" s="134"/>
      <c r="PB42" s="134"/>
      <c r="PC42" s="134"/>
      <c r="PD42" s="134"/>
      <c r="PE42" s="134"/>
      <c r="PF42" s="134"/>
      <c r="PG42" s="134"/>
      <c r="PH42" s="134"/>
      <c r="PI42" s="134"/>
      <c r="PJ42" s="134"/>
      <c r="PK42" s="134"/>
      <c r="PL42" s="134"/>
      <c r="PM42" s="134"/>
      <c r="PN42" s="134"/>
      <c r="PO42" s="134"/>
      <c r="PP42" s="134"/>
      <c r="PQ42" s="134"/>
      <c r="PR42" s="134"/>
      <c r="PS42" s="134"/>
      <c r="PT42" s="134"/>
      <c r="PU42" s="134"/>
      <c r="PV42" s="134"/>
      <c r="PW42" s="134"/>
      <c r="PX42" s="134"/>
      <c r="PY42" s="134"/>
      <c r="PZ42" s="134"/>
      <c r="QA42" s="134"/>
      <c r="QB42" s="134"/>
      <c r="QC42" s="134"/>
      <c r="QD42" s="134"/>
      <c r="QE42" s="134"/>
      <c r="QF42" s="134"/>
      <c r="QG42" s="134"/>
      <c r="QH42" s="134"/>
      <c r="QI42" s="134"/>
      <c r="QJ42" s="134"/>
      <c r="QK42" s="134"/>
      <c r="QL42" s="134"/>
      <c r="QM42" s="134"/>
      <c r="QN42" s="134"/>
      <c r="QO42" s="134"/>
      <c r="QP42" s="134"/>
      <c r="QQ42" s="134"/>
      <c r="QR42" s="134"/>
      <c r="QS42" s="134"/>
      <c r="QT42" s="134"/>
      <c r="QU42" s="134"/>
      <c r="QV42" s="134"/>
      <c r="QW42" s="134"/>
      <c r="QX42" s="134"/>
      <c r="QY42" s="134"/>
      <c r="QZ42" s="134"/>
      <c r="RA42" s="134"/>
      <c r="RB42" s="134"/>
      <c r="RC42" s="134"/>
      <c r="RD42" s="134"/>
      <c r="RE42" s="134"/>
      <c r="RF42" s="134"/>
      <c r="RG42" s="134"/>
      <c r="RH42" s="134"/>
      <c r="RI42" s="134"/>
      <c r="RJ42" s="134"/>
      <c r="RK42" s="134"/>
      <c r="RL42" s="134"/>
      <c r="RM42" s="134"/>
      <c r="RN42" s="134"/>
      <c r="RO42" s="134"/>
      <c r="RP42" s="134"/>
      <c r="RQ42" s="134"/>
      <c r="RR42" s="134"/>
      <c r="RS42" s="134"/>
      <c r="RT42" s="134"/>
      <c r="RU42" s="134"/>
      <c r="RV42" s="134"/>
      <c r="RW42" s="134"/>
      <c r="RX42" s="134"/>
      <c r="RY42" s="134"/>
      <c r="RZ42" s="134"/>
      <c r="SA42" s="134"/>
      <c r="SB42" s="134"/>
      <c r="SC42" s="134"/>
      <c r="SD42" s="134"/>
      <c r="SE42" s="134"/>
      <c r="SF42" s="134"/>
      <c r="SG42" s="134"/>
      <c r="SH42" s="134"/>
      <c r="SI42" s="134"/>
      <c r="SJ42" s="134"/>
      <c r="SK42" s="134"/>
      <c r="SL42" s="134"/>
      <c r="SM42" s="134"/>
      <c r="SN42" s="134"/>
      <c r="SO42" s="134"/>
      <c r="SP42" s="134"/>
      <c r="SQ42" s="134"/>
      <c r="SR42" s="134"/>
      <c r="SS42" s="134"/>
      <c r="ST42" s="134"/>
      <c r="SU42" s="134"/>
      <c r="SV42" s="134"/>
      <c r="SW42" s="134"/>
      <c r="SX42" s="134"/>
      <c r="SY42" s="134"/>
      <c r="SZ42" s="134"/>
      <c r="TA42" s="134"/>
      <c r="TB42" s="134"/>
      <c r="TC42" s="134"/>
      <c r="TD42" s="134"/>
      <c r="TE42" s="134"/>
      <c r="TF42" s="134"/>
      <c r="TG42" s="134"/>
      <c r="TH42" s="134"/>
      <c r="TI42" s="134"/>
      <c r="TJ42" s="134"/>
      <c r="TK42" s="134"/>
      <c r="TL42" s="134"/>
      <c r="TM42" s="134"/>
      <c r="TN42" s="134"/>
      <c r="TO42" s="134"/>
      <c r="TP42" s="134"/>
      <c r="TQ42" s="134"/>
      <c r="TR42" s="134"/>
      <c r="TS42" s="134"/>
      <c r="TT42" s="134"/>
      <c r="TU42" s="134"/>
      <c r="TV42" s="134"/>
      <c r="TW42" s="134"/>
      <c r="TX42" s="134"/>
      <c r="TY42" s="134"/>
      <c r="TZ42" s="134"/>
      <c r="UA42" s="134"/>
      <c r="UB42" s="134"/>
      <c r="UC42" s="134"/>
      <c r="UD42" s="134"/>
      <c r="UE42" s="134"/>
      <c r="UF42" s="134"/>
      <c r="UG42" s="134"/>
      <c r="UH42" s="134"/>
      <c r="UI42" s="134"/>
      <c r="UJ42" s="134"/>
      <c r="UK42" s="134"/>
      <c r="UL42" s="134"/>
      <c r="UM42" s="134"/>
      <c r="UN42" s="134"/>
      <c r="UO42" s="134"/>
      <c r="UP42" s="134"/>
      <c r="UQ42" s="134"/>
      <c r="UR42" s="134"/>
      <c r="US42" s="134"/>
      <c r="UT42" s="134"/>
      <c r="UU42" s="134"/>
      <c r="UV42" s="134"/>
      <c r="UW42" s="134"/>
      <c r="UX42" s="134"/>
      <c r="UY42" s="134"/>
      <c r="UZ42" s="134"/>
      <c r="VA42" s="134"/>
      <c r="VB42" s="134"/>
      <c r="VC42" s="134"/>
      <c r="VD42" s="134"/>
      <c r="VE42" s="134"/>
      <c r="VF42" s="134"/>
      <c r="VG42" s="134"/>
      <c r="VH42" s="134"/>
      <c r="VI42" s="134"/>
      <c r="VJ42" s="134"/>
      <c r="VK42" s="134"/>
      <c r="VL42" s="134"/>
      <c r="VM42" s="134"/>
      <c r="VN42" s="134"/>
      <c r="VO42" s="134"/>
      <c r="VP42" s="134"/>
      <c r="VQ42" s="134"/>
      <c r="VR42" s="134"/>
      <c r="VS42" s="134"/>
      <c r="VT42" s="134"/>
      <c r="VU42" s="134"/>
      <c r="VV42" s="134"/>
      <c r="VW42" s="134"/>
      <c r="VX42" s="134"/>
      <c r="VY42" s="134"/>
      <c r="VZ42" s="134"/>
      <c r="WA42" s="134"/>
      <c r="WB42" s="134"/>
      <c r="WC42" s="134"/>
      <c r="WD42" s="134"/>
      <c r="WE42" s="134"/>
      <c r="WF42" s="134"/>
      <c r="WG42" s="134"/>
      <c r="WH42" s="134"/>
      <c r="WI42" s="134"/>
      <c r="WJ42" s="134"/>
      <c r="WK42" s="134"/>
      <c r="WL42" s="134"/>
      <c r="WM42" s="134"/>
      <c r="WN42" s="134"/>
      <c r="WO42" s="134"/>
      <c r="WP42" s="134"/>
      <c r="WQ42" s="134"/>
      <c r="WR42" s="134"/>
      <c r="WS42" s="134"/>
      <c r="WT42" s="134"/>
      <c r="WU42" s="134"/>
      <c r="WV42" s="134"/>
      <c r="WW42" s="134"/>
      <c r="WX42" s="134"/>
      <c r="WY42" s="134"/>
      <c r="WZ42" s="134"/>
      <c r="XA42" s="134"/>
      <c r="XB42" s="134"/>
      <c r="XC42" s="134"/>
      <c r="XD42" s="134"/>
      <c r="XE42" s="134"/>
      <c r="XF42" s="134"/>
      <c r="XG42" s="134"/>
      <c r="XH42" s="134"/>
      <c r="XI42" s="134"/>
      <c r="XJ42" s="134"/>
      <c r="XK42" s="134"/>
      <c r="XL42" s="134"/>
      <c r="XM42" s="134"/>
      <c r="XN42" s="134"/>
      <c r="XO42" s="134"/>
      <c r="XP42" s="134"/>
      <c r="XQ42" s="134"/>
      <c r="XR42" s="134"/>
      <c r="XS42" s="134"/>
      <c r="XT42" s="134"/>
      <c r="XU42" s="134"/>
      <c r="XV42" s="134"/>
      <c r="XW42" s="134"/>
      <c r="XX42" s="134"/>
      <c r="XY42" s="134"/>
      <c r="XZ42" s="134"/>
      <c r="YA42" s="134"/>
      <c r="YB42" s="134"/>
      <c r="YC42" s="134"/>
      <c r="YD42" s="134"/>
      <c r="YE42" s="134"/>
      <c r="YF42" s="134"/>
      <c r="YG42" s="134"/>
      <c r="YH42" s="134"/>
      <c r="YI42" s="134"/>
      <c r="YJ42" s="134"/>
      <c r="YK42" s="134"/>
      <c r="YL42" s="134"/>
      <c r="YM42" s="134"/>
      <c r="YN42" s="134"/>
      <c r="YO42" s="134"/>
      <c r="YP42" s="134"/>
      <c r="YQ42" s="134"/>
      <c r="YR42" s="134"/>
      <c r="YS42" s="134"/>
      <c r="YT42" s="134"/>
      <c r="YU42" s="134"/>
      <c r="YV42" s="134"/>
      <c r="YW42" s="134"/>
      <c r="YX42" s="134"/>
      <c r="YY42" s="134"/>
      <c r="YZ42" s="134"/>
      <c r="ZA42" s="134"/>
      <c r="ZB42" s="134"/>
      <c r="ZC42" s="134"/>
      <c r="ZD42" s="134"/>
      <c r="ZE42" s="134"/>
      <c r="ZF42" s="134"/>
      <c r="ZG42" s="134"/>
      <c r="ZH42" s="134"/>
      <c r="ZI42" s="134"/>
      <c r="ZJ42" s="134"/>
      <c r="ZK42" s="134"/>
      <c r="ZL42" s="134"/>
      <c r="ZM42" s="134"/>
      <c r="ZN42" s="134"/>
      <c r="ZO42" s="134"/>
      <c r="ZP42" s="134"/>
      <c r="ZQ42" s="134"/>
      <c r="ZR42" s="134"/>
      <c r="ZS42" s="134"/>
      <c r="ZT42" s="134"/>
      <c r="ZU42" s="134"/>
      <c r="ZV42" s="134"/>
      <c r="ZW42" s="134"/>
      <c r="ZX42" s="134"/>
      <c r="ZY42" s="134"/>
      <c r="ZZ42" s="134"/>
    </row>
    <row r="43" spans="1:702" hidden="1" outlineLevel="1">
      <c r="A43" s="16">
        <v>41518</v>
      </c>
      <c r="B43" s="134">
        <v>19979.62112059</v>
      </c>
      <c r="C43" s="134">
        <v>1631.24982505</v>
      </c>
      <c r="D43" s="134">
        <v>0.86778175999999996</v>
      </c>
      <c r="E43" s="134">
        <v>4565.0675339500003</v>
      </c>
      <c r="F43" s="134">
        <v>119.06957665</v>
      </c>
      <c r="G43" s="134">
        <v>86.970267590000006</v>
      </c>
      <c r="H43" s="134">
        <v>1565.6617562900001</v>
      </c>
      <c r="I43" s="134">
        <v>7266.8212636300004</v>
      </c>
      <c r="J43" s="134">
        <v>1267.1012220800001</v>
      </c>
      <c r="K43" s="134">
        <v>70.311916870000005</v>
      </c>
      <c r="L43" s="134">
        <v>214.62481682999999</v>
      </c>
      <c r="M43" s="176" t="s">
        <v>191</v>
      </c>
      <c r="N43" s="134">
        <v>2139.6693947399999</v>
      </c>
      <c r="O43" s="134">
        <v>1009.30529597</v>
      </c>
      <c r="P43" s="134">
        <v>23.7325658</v>
      </c>
      <c r="Q43" s="134">
        <v>0.39754196000000003</v>
      </c>
      <c r="R43" s="134">
        <v>13.677351010000001</v>
      </c>
      <c r="S43" s="134">
        <v>3.039996E-2</v>
      </c>
      <c r="T43" s="134">
        <v>5.0626104500000002</v>
      </c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  <c r="AE43" s="134"/>
      <c r="AF43" s="134"/>
      <c r="AG43" s="134"/>
      <c r="AH43" s="134"/>
      <c r="AI43" s="134"/>
      <c r="AJ43" s="134"/>
      <c r="AK43" s="134"/>
      <c r="AL43" s="134"/>
      <c r="AM43" s="134"/>
      <c r="AN43" s="134"/>
      <c r="AO43" s="134"/>
      <c r="AP43" s="134"/>
      <c r="AQ43" s="134"/>
      <c r="AR43" s="134"/>
      <c r="AS43" s="134"/>
      <c r="AT43" s="134"/>
      <c r="AU43" s="134"/>
      <c r="AV43" s="134"/>
      <c r="AW43" s="134"/>
      <c r="AX43" s="134"/>
      <c r="AY43" s="134"/>
      <c r="AZ43" s="134"/>
      <c r="BA43" s="134"/>
      <c r="BB43" s="134"/>
      <c r="BC43" s="134"/>
      <c r="BD43" s="134"/>
      <c r="BE43" s="134"/>
      <c r="BF43" s="134"/>
      <c r="BG43" s="134"/>
      <c r="BH43" s="134"/>
      <c r="BI43" s="134"/>
      <c r="BJ43" s="134"/>
      <c r="BK43" s="134"/>
      <c r="BL43" s="134"/>
      <c r="BM43" s="134"/>
      <c r="BN43" s="134"/>
      <c r="BO43" s="134"/>
      <c r="BP43" s="134"/>
      <c r="BQ43" s="134"/>
      <c r="BR43" s="134"/>
      <c r="BS43" s="134"/>
      <c r="BT43" s="134"/>
      <c r="BU43" s="134"/>
      <c r="BV43" s="134"/>
      <c r="BW43" s="134"/>
      <c r="BX43" s="134"/>
      <c r="BY43" s="134"/>
      <c r="BZ43" s="134"/>
      <c r="CA43" s="134"/>
      <c r="CB43" s="134"/>
      <c r="CC43" s="134"/>
      <c r="CD43" s="134"/>
      <c r="CE43" s="134"/>
      <c r="CF43" s="134"/>
      <c r="CG43" s="134"/>
      <c r="CH43" s="134"/>
      <c r="CI43" s="134"/>
      <c r="CJ43" s="134"/>
      <c r="CK43" s="134"/>
      <c r="CL43" s="134"/>
      <c r="CM43" s="134"/>
      <c r="CN43" s="134"/>
      <c r="CO43" s="134"/>
      <c r="CP43" s="134"/>
      <c r="CQ43" s="134"/>
      <c r="CR43" s="134"/>
      <c r="CS43" s="134"/>
      <c r="CT43" s="134"/>
      <c r="CU43" s="134"/>
      <c r="CV43" s="134"/>
      <c r="CW43" s="134"/>
      <c r="CX43" s="134"/>
      <c r="CY43" s="134"/>
      <c r="CZ43" s="134"/>
      <c r="DA43" s="134"/>
      <c r="DB43" s="134"/>
      <c r="DC43" s="134"/>
      <c r="DD43" s="134"/>
      <c r="DE43" s="134"/>
      <c r="DF43" s="134"/>
      <c r="DG43" s="134"/>
      <c r="DH43" s="134"/>
      <c r="DI43" s="134"/>
      <c r="DJ43" s="134"/>
      <c r="DK43" s="134"/>
      <c r="DL43" s="134"/>
      <c r="DM43" s="134"/>
      <c r="DN43" s="134"/>
      <c r="DO43" s="134"/>
      <c r="DP43" s="134"/>
      <c r="DQ43" s="134"/>
      <c r="DR43" s="134"/>
      <c r="DS43" s="134"/>
      <c r="DT43" s="134"/>
      <c r="DU43" s="134"/>
      <c r="DV43" s="134"/>
      <c r="DW43" s="134"/>
      <c r="DX43" s="134"/>
      <c r="DY43" s="134"/>
      <c r="DZ43" s="134"/>
      <c r="EA43" s="134"/>
      <c r="EB43" s="134"/>
      <c r="EC43" s="134"/>
      <c r="ED43" s="134"/>
      <c r="EE43" s="134"/>
      <c r="EF43" s="134"/>
      <c r="EG43" s="134"/>
      <c r="EH43" s="134"/>
      <c r="EI43" s="134"/>
      <c r="EJ43" s="134"/>
      <c r="EK43" s="134"/>
      <c r="EL43" s="134"/>
      <c r="EM43" s="134"/>
      <c r="EN43" s="134"/>
      <c r="EO43" s="134"/>
      <c r="EP43" s="134"/>
      <c r="EQ43" s="134"/>
      <c r="ER43" s="134"/>
      <c r="ES43" s="134"/>
      <c r="ET43" s="134"/>
      <c r="EU43" s="134"/>
      <c r="EV43" s="134"/>
      <c r="EW43" s="134"/>
      <c r="EX43" s="134"/>
      <c r="EY43" s="134"/>
      <c r="EZ43" s="134"/>
      <c r="FA43" s="134"/>
      <c r="FB43" s="134"/>
      <c r="FC43" s="134"/>
      <c r="FD43" s="134"/>
      <c r="FE43" s="134"/>
      <c r="FF43" s="134"/>
      <c r="FG43" s="134"/>
      <c r="FH43" s="134"/>
      <c r="FI43" s="134"/>
      <c r="FJ43" s="134"/>
      <c r="FK43" s="134"/>
      <c r="FL43" s="134"/>
      <c r="FM43" s="134"/>
      <c r="FN43" s="134"/>
      <c r="FO43" s="134"/>
      <c r="FP43" s="134"/>
      <c r="FQ43" s="134"/>
      <c r="FR43" s="134"/>
      <c r="FS43" s="134"/>
      <c r="FT43" s="134"/>
      <c r="FU43" s="134"/>
      <c r="FV43" s="134"/>
      <c r="FW43" s="134"/>
      <c r="FX43" s="134"/>
      <c r="FY43" s="134"/>
      <c r="FZ43" s="134"/>
      <c r="GA43" s="134"/>
      <c r="GB43" s="134"/>
      <c r="GC43" s="134"/>
      <c r="GD43" s="134"/>
      <c r="GE43" s="134"/>
      <c r="GF43" s="134"/>
      <c r="GG43" s="134"/>
      <c r="GH43" s="134"/>
      <c r="GI43" s="134"/>
      <c r="GJ43" s="134"/>
      <c r="GK43" s="134"/>
      <c r="GL43" s="134"/>
      <c r="GM43" s="134"/>
      <c r="GN43" s="134"/>
      <c r="GO43" s="134"/>
      <c r="GP43" s="134"/>
      <c r="GQ43" s="134"/>
      <c r="GR43" s="134"/>
      <c r="GS43" s="134"/>
      <c r="GT43" s="134"/>
      <c r="GU43" s="134"/>
      <c r="GV43" s="134"/>
      <c r="GW43" s="134"/>
      <c r="GX43" s="134"/>
      <c r="GY43" s="134"/>
      <c r="GZ43" s="134"/>
      <c r="HA43" s="134"/>
      <c r="HB43" s="134"/>
      <c r="HC43" s="134"/>
      <c r="HD43" s="134"/>
      <c r="HE43" s="134"/>
      <c r="HF43" s="134"/>
      <c r="HG43" s="134"/>
      <c r="HH43" s="134"/>
      <c r="HI43" s="134"/>
      <c r="HJ43" s="134"/>
      <c r="HK43" s="134"/>
      <c r="HL43" s="134"/>
      <c r="HM43" s="134"/>
      <c r="HN43" s="134"/>
      <c r="HO43" s="134"/>
      <c r="HP43" s="134"/>
      <c r="HQ43" s="134"/>
      <c r="HR43" s="134"/>
      <c r="HS43" s="134"/>
      <c r="HT43" s="134"/>
      <c r="HU43" s="134"/>
      <c r="HV43" s="134"/>
      <c r="HW43" s="134"/>
      <c r="HX43" s="134"/>
      <c r="HY43" s="134"/>
      <c r="HZ43" s="134"/>
      <c r="IA43" s="134"/>
      <c r="IB43" s="134"/>
      <c r="IC43" s="134"/>
      <c r="ID43" s="134"/>
      <c r="IE43" s="134"/>
      <c r="IF43" s="134"/>
      <c r="IG43" s="134"/>
      <c r="IH43" s="134"/>
      <c r="II43" s="134"/>
      <c r="IJ43" s="134"/>
      <c r="IK43" s="134"/>
      <c r="IL43" s="134"/>
      <c r="IM43" s="134"/>
      <c r="IN43" s="134"/>
      <c r="IO43" s="134"/>
      <c r="IP43" s="134"/>
      <c r="IQ43" s="134"/>
      <c r="IR43" s="134"/>
      <c r="IS43" s="134"/>
      <c r="IT43" s="134"/>
      <c r="IU43" s="134"/>
      <c r="IV43" s="134"/>
      <c r="IW43" s="134"/>
      <c r="IX43" s="134"/>
      <c r="IY43" s="134"/>
      <c r="IZ43" s="134"/>
      <c r="JA43" s="134"/>
      <c r="JB43" s="134"/>
      <c r="JC43" s="134"/>
      <c r="JD43" s="134"/>
      <c r="JE43" s="134"/>
      <c r="JF43" s="134"/>
      <c r="JG43" s="134"/>
      <c r="JH43" s="134"/>
      <c r="JI43" s="134"/>
      <c r="JJ43" s="134"/>
      <c r="JK43" s="134"/>
      <c r="JL43" s="134"/>
      <c r="JM43" s="134"/>
      <c r="JN43" s="134"/>
      <c r="JO43" s="134"/>
      <c r="JP43" s="134"/>
      <c r="JQ43" s="134"/>
      <c r="JR43" s="134"/>
      <c r="JS43" s="134"/>
      <c r="JT43" s="134"/>
      <c r="JU43" s="134"/>
      <c r="JV43" s="134"/>
      <c r="JW43" s="134"/>
      <c r="JX43" s="134"/>
      <c r="JY43" s="134"/>
      <c r="JZ43" s="134"/>
      <c r="KA43" s="134"/>
      <c r="KB43" s="134"/>
      <c r="KC43" s="134"/>
      <c r="KD43" s="134"/>
      <c r="KE43" s="134"/>
      <c r="KF43" s="134"/>
      <c r="KG43" s="134"/>
      <c r="KH43" s="134"/>
      <c r="KI43" s="134"/>
      <c r="KJ43" s="134"/>
      <c r="KK43" s="134"/>
      <c r="KL43" s="134"/>
      <c r="KM43" s="134"/>
      <c r="KN43" s="134"/>
      <c r="KO43" s="134"/>
      <c r="KP43" s="134"/>
      <c r="KQ43" s="134"/>
      <c r="KR43" s="134"/>
      <c r="KS43" s="134"/>
      <c r="KT43" s="134"/>
      <c r="KU43" s="134"/>
      <c r="KV43" s="134"/>
      <c r="KW43" s="134"/>
      <c r="KX43" s="134"/>
      <c r="KY43" s="134"/>
      <c r="KZ43" s="134"/>
      <c r="LA43" s="134"/>
      <c r="LB43" s="134"/>
      <c r="LC43" s="134"/>
      <c r="LD43" s="134"/>
      <c r="LE43" s="134"/>
      <c r="LF43" s="134"/>
      <c r="LG43" s="134"/>
      <c r="LH43" s="134"/>
      <c r="LI43" s="134"/>
      <c r="LJ43" s="134"/>
      <c r="LK43" s="134"/>
      <c r="LL43" s="134"/>
      <c r="LM43" s="134"/>
      <c r="LN43" s="134"/>
      <c r="LO43" s="134"/>
      <c r="LP43" s="134"/>
      <c r="LQ43" s="134"/>
      <c r="LR43" s="134"/>
      <c r="LS43" s="134"/>
      <c r="LT43" s="134"/>
      <c r="LU43" s="134"/>
      <c r="LV43" s="134"/>
      <c r="LW43" s="134"/>
      <c r="LX43" s="134"/>
      <c r="LY43" s="134"/>
      <c r="LZ43" s="134"/>
      <c r="MA43" s="134"/>
      <c r="MB43" s="134"/>
      <c r="MC43" s="134"/>
      <c r="MD43" s="134"/>
      <c r="ME43" s="134"/>
      <c r="MF43" s="134"/>
      <c r="MG43" s="134"/>
      <c r="MH43" s="134"/>
      <c r="MI43" s="134"/>
      <c r="MJ43" s="134"/>
      <c r="MK43" s="134"/>
      <c r="ML43" s="134"/>
      <c r="MM43" s="134"/>
      <c r="MN43" s="134"/>
      <c r="MO43" s="134"/>
      <c r="MP43" s="134"/>
      <c r="MQ43" s="134"/>
      <c r="MR43" s="134"/>
      <c r="MS43" s="134"/>
      <c r="MT43" s="134"/>
      <c r="MU43" s="134"/>
      <c r="MV43" s="134"/>
      <c r="MW43" s="134"/>
      <c r="MX43" s="134"/>
      <c r="MY43" s="134"/>
      <c r="MZ43" s="134"/>
      <c r="NA43" s="134"/>
      <c r="NB43" s="134"/>
      <c r="NC43" s="134"/>
      <c r="ND43" s="134"/>
      <c r="NE43" s="134"/>
      <c r="NF43" s="134"/>
      <c r="NG43" s="134"/>
      <c r="NH43" s="134"/>
      <c r="NI43" s="134"/>
      <c r="NJ43" s="134"/>
      <c r="NK43" s="134"/>
      <c r="NL43" s="134"/>
      <c r="NM43" s="134"/>
      <c r="NN43" s="134"/>
      <c r="NO43" s="134"/>
      <c r="NP43" s="134"/>
      <c r="NQ43" s="134"/>
      <c r="NR43" s="134"/>
      <c r="NS43" s="134"/>
      <c r="NT43" s="134"/>
      <c r="NU43" s="134"/>
      <c r="NV43" s="134"/>
      <c r="NW43" s="134"/>
      <c r="NX43" s="134"/>
      <c r="NY43" s="134"/>
      <c r="NZ43" s="134"/>
      <c r="OA43" s="134"/>
      <c r="OB43" s="134"/>
      <c r="OC43" s="134"/>
      <c r="OD43" s="134"/>
      <c r="OE43" s="134"/>
      <c r="OF43" s="134"/>
      <c r="OG43" s="134"/>
      <c r="OH43" s="134"/>
      <c r="OI43" s="134"/>
      <c r="OJ43" s="134"/>
      <c r="OK43" s="134"/>
      <c r="OL43" s="134"/>
      <c r="OM43" s="134"/>
      <c r="ON43" s="134"/>
      <c r="OO43" s="134"/>
      <c r="OP43" s="134"/>
      <c r="OQ43" s="134"/>
      <c r="OR43" s="134"/>
      <c r="OS43" s="134"/>
      <c r="OT43" s="134"/>
      <c r="OU43" s="134"/>
      <c r="OV43" s="134"/>
      <c r="OW43" s="134"/>
      <c r="OX43" s="134"/>
      <c r="OY43" s="134"/>
      <c r="OZ43" s="134"/>
      <c r="PA43" s="134"/>
      <c r="PB43" s="134"/>
      <c r="PC43" s="134"/>
      <c r="PD43" s="134"/>
      <c r="PE43" s="134"/>
      <c r="PF43" s="134"/>
      <c r="PG43" s="134"/>
      <c r="PH43" s="134"/>
      <c r="PI43" s="134"/>
      <c r="PJ43" s="134"/>
      <c r="PK43" s="134"/>
      <c r="PL43" s="134"/>
      <c r="PM43" s="134"/>
      <c r="PN43" s="134"/>
      <c r="PO43" s="134"/>
      <c r="PP43" s="134"/>
      <c r="PQ43" s="134"/>
      <c r="PR43" s="134"/>
      <c r="PS43" s="134"/>
      <c r="PT43" s="134"/>
      <c r="PU43" s="134"/>
      <c r="PV43" s="134"/>
      <c r="PW43" s="134"/>
      <c r="PX43" s="134"/>
      <c r="PY43" s="134"/>
      <c r="PZ43" s="134"/>
      <c r="QA43" s="134"/>
      <c r="QB43" s="134"/>
      <c r="QC43" s="134"/>
      <c r="QD43" s="134"/>
      <c r="QE43" s="134"/>
      <c r="QF43" s="134"/>
      <c r="QG43" s="134"/>
      <c r="QH43" s="134"/>
      <c r="QI43" s="134"/>
      <c r="QJ43" s="134"/>
      <c r="QK43" s="134"/>
      <c r="QL43" s="134"/>
      <c r="QM43" s="134"/>
      <c r="QN43" s="134"/>
      <c r="QO43" s="134"/>
      <c r="QP43" s="134"/>
      <c r="QQ43" s="134"/>
      <c r="QR43" s="134"/>
      <c r="QS43" s="134"/>
      <c r="QT43" s="134"/>
      <c r="QU43" s="134"/>
      <c r="QV43" s="134"/>
      <c r="QW43" s="134"/>
      <c r="QX43" s="134"/>
      <c r="QY43" s="134"/>
      <c r="QZ43" s="134"/>
      <c r="RA43" s="134"/>
      <c r="RB43" s="134"/>
      <c r="RC43" s="134"/>
      <c r="RD43" s="134"/>
      <c r="RE43" s="134"/>
      <c r="RF43" s="134"/>
      <c r="RG43" s="134"/>
      <c r="RH43" s="134"/>
      <c r="RI43" s="134"/>
      <c r="RJ43" s="134"/>
      <c r="RK43" s="134"/>
      <c r="RL43" s="134"/>
      <c r="RM43" s="134"/>
      <c r="RN43" s="134"/>
      <c r="RO43" s="134"/>
      <c r="RP43" s="134"/>
      <c r="RQ43" s="134"/>
      <c r="RR43" s="134"/>
      <c r="RS43" s="134"/>
      <c r="RT43" s="134"/>
      <c r="RU43" s="134"/>
      <c r="RV43" s="134"/>
      <c r="RW43" s="134"/>
      <c r="RX43" s="134"/>
      <c r="RY43" s="134"/>
      <c r="RZ43" s="134"/>
      <c r="SA43" s="134"/>
      <c r="SB43" s="134"/>
      <c r="SC43" s="134"/>
      <c r="SD43" s="134"/>
      <c r="SE43" s="134"/>
      <c r="SF43" s="134"/>
      <c r="SG43" s="134"/>
      <c r="SH43" s="134"/>
      <c r="SI43" s="134"/>
      <c r="SJ43" s="134"/>
      <c r="SK43" s="134"/>
      <c r="SL43" s="134"/>
      <c r="SM43" s="134"/>
      <c r="SN43" s="134"/>
      <c r="SO43" s="134"/>
      <c r="SP43" s="134"/>
      <c r="SQ43" s="134"/>
      <c r="SR43" s="134"/>
      <c r="SS43" s="134"/>
      <c r="ST43" s="134"/>
      <c r="SU43" s="134"/>
      <c r="SV43" s="134"/>
      <c r="SW43" s="134"/>
      <c r="SX43" s="134"/>
      <c r="SY43" s="134"/>
      <c r="SZ43" s="134"/>
      <c r="TA43" s="134"/>
      <c r="TB43" s="134"/>
      <c r="TC43" s="134"/>
      <c r="TD43" s="134"/>
      <c r="TE43" s="134"/>
      <c r="TF43" s="134"/>
      <c r="TG43" s="134"/>
      <c r="TH43" s="134"/>
      <c r="TI43" s="134"/>
      <c r="TJ43" s="134"/>
      <c r="TK43" s="134"/>
      <c r="TL43" s="134"/>
      <c r="TM43" s="134"/>
      <c r="TN43" s="134"/>
      <c r="TO43" s="134"/>
      <c r="TP43" s="134"/>
      <c r="TQ43" s="134"/>
      <c r="TR43" s="134"/>
      <c r="TS43" s="134"/>
      <c r="TT43" s="134"/>
      <c r="TU43" s="134"/>
      <c r="TV43" s="134"/>
      <c r="TW43" s="134"/>
      <c r="TX43" s="134"/>
      <c r="TY43" s="134"/>
      <c r="TZ43" s="134"/>
      <c r="UA43" s="134"/>
      <c r="UB43" s="134"/>
      <c r="UC43" s="134"/>
      <c r="UD43" s="134"/>
      <c r="UE43" s="134"/>
      <c r="UF43" s="134"/>
      <c r="UG43" s="134"/>
      <c r="UH43" s="134"/>
      <c r="UI43" s="134"/>
      <c r="UJ43" s="134"/>
      <c r="UK43" s="134"/>
      <c r="UL43" s="134"/>
      <c r="UM43" s="134"/>
      <c r="UN43" s="134"/>
      <c r="UO43" s="134"/>
      <c r="UP43" s="134"/>
      <c r="UQ43" s="134"/>
      <c r="UR43" s="134"/>
      <c r="US43" s="134"/>
      <c r="UT43" s="134"/>
      <c r="UU43" s="134"/>
      <c r="UV43" s="134"/>
      <c r="UW43" s="134"/>
      <c r="UX43" s="134"/>
      <c r="UY43" s="134"/>
      <c r="UZ43" s="134"/>
      <c r="VA43" s="134"/>
      <c r="VB43" s="134"/>
      <c r="VC43" s="134"/>
      <c r="VD43" s="134"/>
      <c r="VE43" s="134"/>
      <c r="VF43" s="134"/>
      <c r="VG43" s="134"/>
      <c r="VH43" s="134"/>
      <c r="VI43" s="134"/>
      <c r="VJ43" s="134"/>
      <c r="VK43" s="134"/>
      <c r="VL43" s="134"/>
      <c r="VM43" s="134"/>
      <c r="VN43" s="134"/>
      <c r="VO43" s="134"/>
      <c r="VP43" s="134"/>
      <c r="VQ43" s="134"/>
      <c r="VR43" s="134"/>
      <c r="VS43" s="134"/>
      <c r="VT43" s="134"/>
      <c r="VU43" s="134"/>
      <c r="VV43" s="134"/>
      <c r="VW43" s="134"/>
      <c r="VX43" s="134"/>
      <c r="VY43" s="134"/>
      <c r="VZ43" s="134"/>
      <c r="WA43" s="134"/>
      <c r="WB43" s="134"/>
      <c r="WC43" s="134"/>
      <c r="WD43" s="134"/>
      <c r="WE43" s="134"/>
      <c r="WF43" s="134"/>
      <c r="WG43" s="134"/>
      <c r="WH43" s="134"/>
      <c r="WI43" s="134"/>
      <c r="WJ43" s="134"/>
      <c r="WK43" s="134"/>
      <c r="WL43" s="134"/>
      <c r="WM43" s="134"/>
      <c r="WN43" s="134"/>
      <c r="WO43" s="134"/>
      <c r="WP43" s="134"/>
      <c r="WQ43" s="134"/>
      <c r="WR43" s="134"/>
      <c r="WS43" s="134"/>
      <c r="WT43" s="134"/>
      <c r="WU43" s="134"/>
      <c r="WV43" s="134"/>
      <c r="WW43" s="134"/>
      <c r="WX43" s="134"/>
      <c r="WY43" s="134"/>
      <c r="WZ43" s="134"/>
      <c r="XA43" s="134"/>
      <c r="XB43" s="134"/>
      <c r="XC43" s="134"/>
      <c r="XD43" s="134"/>
      <c r="XE43" s="134"/>
      <c r="XF43" s="134"/>
      <c r="XG43" s="134"/>
      <c r="XH43" s="134"/>
      <c r="XI43" s="134"/>
      <c r="XJ43" s="134"/>
      <c r="XK43" s="134"/>
      <c r="XL43" s="134"/>
      <c r="XM43" s="134"/>
      <c r="XN43" s="134"/>
      <c r="XO43" s="134"/>
      <c r="XP43" s="134"/>
      <c r="XQ43" s="134"/>
      <c r="XR43" s="134"/>
      <c r="XS43" s="134"/>
      <c r="XT43" s="134"/>
      <c r="XU43" s="134"/>
      <c r="XV43" s="134"/>
      <c r="XW43" s="134"/>
      <c r="XX43" s="134"/>
      <c r="XY43" s="134"/>
      <c r="XZ43" s="134"/>
      <c r="YA43" s="134"/>
      <c r="YB43" s="134"/>
      <c r="YC43" s="134"/>
      <c r="YD43" s="134"/>
      <c r="YE43" s="134"/>
      <c r="YF43" s="134"/>
      <c r="YG43" s="134"/>
      <c r="YH43" s="134"/>
      <c r="YI43" s="134"/>
      <c r="YJ43" s="134"/>
      <c r="YK43" s="134"/>
      <c r="YL43" s="134"/>
      <c r="YM43" s="134"/>
      <c r="YN43" s="134"/>
      <c r="YO43" s="134"/>
      <c r="YP43" s="134"/>
      <c r="YQ43" s="134"/>
      <c r="YR43" s="134"/>
      <c r="YS43" s="134"/>
      <c r="YT43" s="134"/>
      <c r="YU43" s="134"/>
      <c r="YV43" s="134"/>
      <c r="YW43" s="134"/>
      <c r="YX43" s="134"/>
      <c r="YY43" s="134"/>
      <c r="YZ43" s="134"/>
      <c r="ZA43" s="134"/>
      <c r="ZB43" s="134"/>
      <c r="ZC43" s="134"/>
      <c r="ZD43" s="134"/>
      <c r="ZE43" s="134"/>
      <c r="ZF43" s="134"/>
      <c r="ZG43" s="134"/>
      <c r="ZH43" s="134"/>
      <c r="ZI43" s="134"/>
      <c r="ZJ43" s="134"/>
      <c r="ZK43" s="134"/>
      <c r="ZL43" s="134"/>
      <c r="ZM43" s="134"/>
      <c r="ZN43" s="134"/>
      <c r="ZO43" s="134"/>
      <c r="ZP43" s="134"/>
      <c r="ZQ43" s="134"/>
      <c r="ZR43" s="134"/>
      <c r="ZS43" s="134"/>
      <c r="ZT43" s="134"/>
      <c r="ZU43" s="134"/>
      <c r="ZV43" s="134"/>
      <c r="ZW43" s="134"/>
      <c r="ZX43" s="134"/>
      <c r="ZY43" s="134"/>
      <c r="ZZ43" s="134"/>
    </row>
    <row r="44" spans="1:702" hidden="1" outlineLevel="1">
      <c r="A44" s="16">
        <v>41548</v>
      </c>
      <c r="B44" s="134">
        <v>20517.213177590002</v>
      </c>
      <c r="C44" s="134">
        <v>1557.4936533299999</v>
      </c>
      <c r="D44" s="134">
        <v>0.88596335999999998</v>
      </c>
      <c r="E44" s="134">
        <v>4478.9319639699997</v>
      </c>
      <c r="F44" s="134">
        <v>131.13175025000001</v>
      </c>
      <c r="G44" s="134">
        <v>78.262700219999999</v>
      </c>
      <c r="H44" s="134">
        <v>1013.30789617</v>
      </c>
      <c r="I44" s="134">
        <v>8658.7447969999994</v>
      </c>
      <c r="J44" s="134">
        <v>1285.36322262</v>
      </c>
      <c r="K44" s="134">
        <v>46.254204430000001</v>
      </c>
      <c r="L44" s="134">
        <v>246.06675473000001</v>
      </c>
      <c r="M44" s="176" t="s">
        <v>191</v>
      </c>
      <c r="N44" s="134">
        <v>2140.4551567600001</v>
      </c>
      <c r="O44" s="134">
        <v>664.58334475000004</v>
      </c>
      <c r="P44" s="134">
        <v>18.579904639999999</v>
      </c>
      <c r="Q44" s="134">
        <v>0.34612825000000003</v>
      </c>
      <c r="R44" s="134">
        <v>12.61408924</v>
      </c>
      <c r="S44" s="134">
        <v>179.0492065</v>
      </c>
      <c r="T44" s="134">
        <v>5.1424413700000002</v>
      </c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  <c r="AE44" s="134"/>
      <c r="AF44" s="134"/>
      <c r="AG44" s="134"/>
      <c r="AH44" s="134"/>
      <c r="AI44" s="134"/>
      <c r="AJ44" s="134"/>
      <c r="AK44" s="134"/>
      <c r="AL44" s="134"/>
      <c r="AM44" s="134"/>
      <c r="AN44" s="134"/>
      <c r="AO44" s="134"/>
      <c r="AP44" s="134"/>
      <c r="AQ44" s="134"/>
      <c r="AR44" s="134"/>
      <c r="AS44" s="134"/>
      <c r="AT44" s="134"/>
      <c r="AU44" s="134"/>
      <c r="AV44" s="134"/>
      <c r="AW44" s="134"/>
      <c r="AX44" s="134"/>
      <c r="AY44" s="134"/>
      <c r="AZ44" s="134"/>
      <c r="BA44" s="134"/>
      <c r="BB44" s="134"/>
      <c r="BC44" s="134"/>
      <c r="BD44" s="134"/>
      <c r="BE44" s="134"/>
      <c r="BF44" s="134"/>
      <c r="BG44" s="134"/>
      <c r="BH44" s="134"/>
      <c r="BI44" s="134"/>
      <c r="BJ44" s="134"/>
      <c r="BK44" s="134"/>
      <c r="BL44" s="134"/>
      <c r="BM44" s="134"/>
      <c r="BN44" s="134"/>
      <c r="BO44" s="134"/>
      <c r="BP44" s="134"/>
      <c r="BQ44" s="134"/>
      <c r="BR44" s="134"/>
      <c r="BS44" s="134"/>
      <c r="BT44" s="134"/>
      <c r="BU44" s="134"/>
      <c r="BV44" s="134"/>
      <c r="BW44" s="134"/>
      <c r="BX44" s="134"/>
      <c r="BY44" s="134"/>
      <c r="BZ44" s="134"/>
      <c r="CA44" s="134"/>
      <c r="CB44" s="134"/>
      <c r="CC44" s="134"/>
      <c r="CD44" s="134"/>
      <c r="CE44" s="134"/>
      <c r="CF44" s="134"/>
      <c r="CG44" s="134"/>
      <c r="CH44" s="134"/>
      <c r="CI44" s="134"/>
      <c r="CJ44" s="134"/>
      <c r="CK44" s="134"/>
      <c r="CL44" s="134"/>
      <c r="CM44" s="134"/>
      <c r="CN44" s="134"/>
      <c r="CO44" s="134"/>
      <c r="CP44" s="134"/>
      <c r="CQ44" s="134"/>
      <c r="CR44" s="134"/>
      <c r="CS44" s="134"/>
      <c r="CT44" s="134"/>
      <c r="CU44" s="134"/>
      <c r="CV44" s="134"/>
      <c r="CW44" s="134"/>
      <c r="CX44" s="134"/>
      <c r="CY44" s="134"/>
      <c r="CZ44" s="134"/>
      <c r="DA44" s="134"/>
      <c r="DB44" s="134"/>
      <c r="DC44" s="134"/>
      <c r="DD44" s="134"/>
      <c r="DE44" s="134"/>
      <c r="DF44" s="134"/>
      <c r="DG44" s="134"/>
      <c r="DH44" s="134"/>
      <c r="DI44" s="134"/>
      <c r="DJ44" s="134"/>
      <c r="DK44" s="134"/>
      <c r="DL44" s="134"/>
      <c r="DM44" s="134"/>
      <c r="DN44" s="134"/>
      <c r="DO44" s="134"/>
      <c r="DP44" s="134"/>
      <c r="DQ44" s="134"/>
      <c r="DR44" s="134"/>
      <c r="DS44" s="134"/>
      <c r="DT44" s="134"/>
      <c r="DU44" s="134"/>
      <c r="DV44" s="134"/>
      <c r="DW44" s="134"/>
      <c r="DX44" s="134"/>
      <c r="DY44" s="134"/>
      <c r="DZ44" s="134"/>
      <c r="EA44" s="134"/>
      <c r="EB44" s="134"/>
      <c r="EC44" s="134"/>
      <c r="ED44" s="134"/>
      <c r="EE44" s="134"/>
      <c r="EF44" s="134"/>
      <c r="EG44" s="134"/>
      <c r="EH44" s="134"/>
      <c r="EI44" s="134"/>
      <c r="EJ44" s="134"/>
      <c r="EK44" s="134"/>
      <c r="EL44" s="134"/>
      <c r="EM44" s="134"/>
      <c r="EN44" s="134"/>
      <c r="EO44" s="134"/>
      <c r="EP44" s="134"/>
      <c r="EQ44" s="134"/>
      <c r="ER44" s="134"/>
      <c r="ES44" s="134"/>
      <c r="ET44" s="134"/>
      <c r="EU44" s="134"/>
      <c r="EV44" s="134"/>
      <c r="EW44" s="134"/>
      <c r="EX44" s="134"/>
      <c r="EY44" s="134"/>
      <c r="EZ44" s="134"/>
      <c r="FA44" s="134"/>
      <c r="FB44" s="134"/>
      <c r="FC44" s="134"/>
      <c r="FD44" s="134"/>
      <c r="FE44" s="134"/>
      <c r="FF44" s="134"/>
      <c r="FG44" s="134"/>
      <c r="FH44" s="134"/>
      <c r="FI44" s="134"/>
      <c r="FJ44" s="134"/>
      <c r="FK44" s="134"/>
      <c r="FL44" s="134"/>
      <c r="FM44" s="134"/>
      <c r="FN44" s="134"/>
      <c r="FO44" s="134"/>
      <c r="FP44" s="134"/>
      <c r="FQ44" s="134"/>
      <c r="FR44" s="134"/>
      <c r="FS44" s="134"/>
      <c r="FT44" s="134"/>
      <c r="FU44" s="134"/>
      <c r="FV44" s="134"/>
      <c r="FW44" s="134"/>
      <c r="FX44" s="134"/>
      <c r="FY44" s="134"/>
      <c r="FZ44" s="134"/>
      <c r="GA44" s="134"/>
      <c r="GB44" s="134"/>
      <c r="GC44" s="134"/>
      <c r="GD44" s="134"/>
      <c r="GE44" s="134"/>
      <c r="GF44" s="134"/>
      <c r="GG44" s="134"/>
      <c r="GH44" s="134"/>
      <c r="GI44" s="134"/>
      <c r="GJ44" s="134"/>
      <c r="GK44" s="134"/>
      <c r="GL44" s="134"/>
      <c r="GM44" s="134"/>
      <c r="GN44" s="134"/>
      <c r="GO44" s="134"/>
      <c r="GP44" s="134"/>
      <c r="GQ44" s="134"/>
      <c r="GR44" s="134"/>
      <c r="GS44" s="134"/>
      <c r="GT44" s="134"/>
      <c r="GU44" s="134"/>
      <c r="GV44" s="134"/>
      <c r="GW44" s="134"/>
      <c r="GX44" s="134"/>
      <c r="GY44" s="134"/>
      <c r="GZ44" s="134"/>
      <c r="HA44" s="134"/>
      <c r="HB44" s="134"/>
      <c r="HC44" s="134"/>
      <c r="HD44" s="134"/>
      <c r="HE44" s="134"/>
      <c r="HF44" s="134"/>
      <c r="HG44" s="134"/>
      <c r="HH44" s="134"/>
      <c r="HI44" s="134"/>
      <c r="HJ44" s="134"/>
      <c r="HK44" s="134"/>
      <c r="HL44" s="134"/>
      <c r="HM44" s="134"/>
      <c r="HN44" s="134"/>
      <c r="HO44" s="134"/>
      <c r="HP44" s="134"/>
      <c r="HQ44" s="134"/>
      <c r="HR44" s="134"/>
      <c r="HS44" s="134"/>
      <c r="HT44" s="134"/>
      <c r="HU44" s="134"/>
      <c r="HV44" s="134"/>
      <c r="HW44" s="134"/>
      <c r="HX44" s="134"/>
      <c r="HY44" s="134"/>
      <c r="HZ44" s="134"/>
      <c r="IA44" s="134"/>
      <c r="IB44" s="134"/>
      <c r="IC44" s="134"/>
      <c r="ID44" s="134"/>
      <c r="IE44" s="134"/>
      <c r="IF44" s="134"/>
      <c r="IG44" s="134"/>
      <c r="IH44" s="134"/>
      <c r="II44" s="134"/>
      <c r="IJ44" s="134"/>
      <c r="IK44" s="134"/>
      <c r="IL44" s="134"/>
      <c r="IM44" s="134"/>
      <c r="IN44" s="134"/>
      <c r="IO44" s="134"/>
      <c r="IP44" s="134"/>
      <c r="IQ44" s="134"/>
      <c r="IR44" s="134"/>
      <c r="IS44" s="134"/>
      <c r="IT44" s="134"/>
      <c r="IU44" s="134"/>
      <c r="IV44" s="134"/>
      <c r="IW44" s="134"/>
      <c r="IX44" s="134"/>
      <c r="IY44" s="134"/>
      <c r="IZ44" s="134"/>
      <c r="JA44" s="134"/>
      <c r="JB44" s="134"/>
      <c r="JC44" s="134"/>
      <c r="JD44" s="134"/>
      <c r="JE44" s="134"/>
      <c r="JF44" s="134"/>
      <c r="JG44" s="134"/>
      <c r="JH44" s="134"/>
      <c r="JI44" s="134"/>
      <c r="JJ44" s="134"/>
      <c r="JK44" s="134"/>
      <c r="JL44" s="134"/>
      <c r="JM44" s="134"/>
      <c r="JN44" s="134"/>
      <c r="JO44" s="134"/>
      <c r="JP44" s="134"/>
      <c r="JQ44" s="134"/>
      <c r="JR44" s="134"/>
      <c r="JS44" s="134"/>
      <c r="JT44" s="134"/>
      <c r="JU44" s="134"/>
      <c r="JV44" s="134"/>
      <c r="JW44" s="134"/>
      <c r="JX44" s="134"/>
      <c r="JY44" s="134"/>
      <c r="JZ44" s="134"/>
      <c r="KA44" s="134"/>
      <c r="KB44" s="134"/>
      <c r="KC44" s="134"/>
      <c r="KD44" s="134"/>
      <c r="KE44" s="134"/>
      <c r="KF44" s="134"/>
      <c r="KG44" s="134"/>
      <c r="KH44" s="134"/>
      <c r="KI44" s="134"/>
      <c r="KJ44" s="134"/>
      <c r="KK44" s="134"/>
      <c r="KL44" s="134"/>
      <c r="KM44" s="134"/>
      <c r="KN44" s="134"/>
      <c r="KO44" s="134"/>
      <c r="KP44" s="134"/>
      <c r="KQ44" s="134"/>
      <c r="KR44" s="134"/>
      <c r="KS44" s="134"/>
      <c r="KT44" s="134"/>
      <c r="KU44" s="134"/>
      <c r="KV44" s="134"/>
      <c r="KW44" s="134"/>
      <c r="KX44" s="134"/>
      <c r="KY44" s="134"/>
      <c r="KZ44" s="134"/>
      <c r="LA44" s="134"/>
      <c r="LB44" s="134"/>
      <c r="LC44" s="134"/>
      <c r="LD44" s="134"/>
      <c r="LE44" s="134"/>
      <c r="LF44" s="134"/>
      <c r="LG44" s="134"/>
      <c r="LH44" s="134"/>
      <c r="LI44" s="134"/>
      <c r="LJ44" s="134"/>
      <c r="LK44" s="134"/>
      <c r="LL44" s="134"/>
      <c r="LM44" s="134"/>
      <c r="LN44" s="134"/>
      <c r="LO44" s="134"/>
      <c r="LP44" s="134"/>
      <c r="LQ44" s="134"/>
      <c r="LR44" s="134"/>
      <c r="LS44" s="134"/>
      <c r="LT44" s="134"/>
      <c r="LU44" s="134"/>
      <c r="LV44" s="134"/>
      <c r="LW44" s="134"/>
      <c r="LX44" s="134"/>
      <c r="LY44" s="134"/>
      <c r="LZ44" s="134"/>
      <c r="MA44" s="134"/>
      <c r="MB44" s="134"/>
      <c r="MC44" s="134"/>
      <c r="MD44" s="134"/>
      <c r="ME44" s="134"/>
      <c r="MF44" s="134"/>
      <c r="MG44" s="134"/>
      <c r="MH44" s="134"/>
      <c r="MI44" s="134"/>
      <c r="MJ44" s="134"/>
      <c r="MK44" s="134"/>
      <c r="ML44" s="134"/>
      <c r="MM44" s="134"/>
      <c r="MN44" s="134"/>
      <c r="MO44" s="134"/>
      <c r="MP44" s="134"/>
      <c r="MQ44" s="134"/>
      <c r="MR44" s="134"/>
      <c r="MS44" s="134"/>
      <c r="MT44" s="134"/>
      <c r="MU44" s="134"/>
      <c r="MV44" s="134"/>
      <c r="MW44" s="134"/>
      <c r="MX44" s="134"/>
      <c r="MY44" s="134"/>
      <c r="MZ44" s="134"/>
      <c r="NA44" s="134"/>
      <c r="NB44" s="134"/>
      <c r="NC44" s="134"/>
      <c r="ND44" s="134"/>
      <c r="NE44" s="134"/>
      <c r="NF44" s="134"/>
      <c r="NG44" s="134"/>
      <c r="NH44" s="134"/>
      <c r="NI44" s="134"/>
      <c r="NJ44" s="134"/>
      <c r="NK44" s="134"/>
      <c r="NL44" s="134"/>
      <c r="NM44" s="134"/>
      <c r="NN44" s="134"/>
      <c r="NO44" s="134"/>
      <c r="NP44" s="134"/>
      <c r="NQ44" s="134"/>
      <c r="NR44" s="134"/>
      <c r="NS44" s="134"/>
      <c r="NT44" s="134"/>
      <c r="NU44" s="134"/>
      <c r="NV44" s="134"/>
      <c r="NW44" s="134"/>
      <c r="NX44" s="134"/>
      <c r="NY44" s="134"/>
      <c r="NZ44" s="134"/>
      <c r="OA44" s="134"/>
      <c r="OB44" s="134"/>
      <c r="OC44" s="134"/>
      <c r="OD44" s="134"/>
      <c r="OE44" s="134"/>
      <c r="OF44" s="134"/>
      <c r="OG44" s="134"/>
      <c r="OH44" s="134"/>
      <c r="OI44" s="134"/>
      <c r="OJ44" s="134"/>
      <c r="OK44" s="134"/>
      <c r="OL44" s="134"/>
      <c r="OM44" s="134"/>
      <c r="ON44" s="134"/>
      <c r="OO44" s="134"/>
      <c r="OP44" s="134"/>
      <c r="OQ44" s="134"/>
      <c r="OR44" s="134"/>
      <c r="OS44" s="134"/>
      <c r="OT44" s="134"/>
      <c r="OU44" s="134"/>
      <c r="OV44" s="134"/>
      <c r="OW44" s="134"/>
      <c r="OX44" s="134"/>
      <c r="OY44" s="134"/>
      <c r="OZ44" s="134"/>
      <c r="PA44" s="134"/>
      <c r="PB44" s="134"/>
      <c r="PC44" s="134"/>
      <c r="PD44" s="134"/>
      <c r="PE44" s="134"/>
      <c r="PF44" s="134"/>
      <c r="PG44" s="134"/>
      <c r="PH44" s="134"/>
      <c r="PI44" s="134"/>
      <c r="PJ44" s="134"/>
      <c r="PK44" s="134"/>
      <c r="PL44" s="134"/>
      <c r="PM44" s="134"/>
      <c r="PN44" s="134"/>
      <c r="PO44" s="134"/>
      <c r="PP44" s="134"/>
      <c r="PQ44" s="134"/>
      <c r="PR44" s="134"/>
      <c r="PS44" s="134"/>
      <c r="PT44" s="134"/>
      <c r="PU44" s="134"/>
      <c r="PV44" s="134"/>
      <c r="PW44" s="134"/>
      <c r="PX44" s="134"/>
      <c r="PY44" s="134"/>
      <c r="PZ44" s="134"/>
      <c r="QA44" s="134"/>
      <c r="QB44" s="134"/>
      <c r="QC44" s="134"/>
      <c r="QD44" s="134"/>
      <c r="QE44" s="134"/>
      <c r="QF44" s="134"/>
      <c r="QG44" s="134"/>
      <c r="QH44" s="134"/>
      <c r="QI44" s="134"/>
      <c r="QJ44" s="134"/>
      <c r="QK44" s="134"/>
      <c r="QL44" s="134"/>
      <c r="QM44" s="134"/>
      <c r="QN44" s="134"/>
      <c r="QO44" s="134"/>
      <c r="QP44" s="134"/>
      <c r="QQ44" s="134"/>
      <c r="QR44" s="134"/>
      <c r="QS44" s="134"/>
      <c r="QT44" s="134"/>
      <c r="QU44" s="134"/>
      <c r="QV44" s="134"/>
      <c r="QW44" s="134"/>
      <c r="QX44" s="134"/>
      <c r="QY44" s="134"/>
      <c r="QZ44" s="134"/>
      <c r="RA44" s="134"/>
      <c r="RB44" s="134"/>
      <c r="RC44" s="134"/>
      <c r="RD44" s="134"/>
      <c r="RE44" s="134"/>
      <c r="RF44" s="134"/>
      <c r="RG44" s="134"/>
      <c r="RH44" s="134"/>
      <c r="RI44" s="134"/>
      <c r="RJ44" s="134"/>
      <c r="RK44" s="134"/>
      <c r="RL44" s="134"/>
      <c r="RM44" s="134"/>
      <c r="RN44" s="134"/>
      <c r="RO44" s="134"/>
      <c r="RP44" s="134"/>
      <c r="RQ44" s="134"/>
      <c r="RR44" s="134"/>
      <c r="RS44" s="134"/>
      <c r="RT44" s="134"/>
      <c r="RU44" s="134"/>
      <c r="RV44" s="134"/>
      <c r="RW44" s="134"/>
      <c r="RX44" s="134"/>
      <c r="RY44" s="134"/>
      <c r="RZ44" s="134"/>
      <c r="SA44" s="134"/>
      <c r="SB44" s="134"/>
      <c r="SC44" s="134"/>
      <c r="SD44" s="134"/>
      <c r="SE44" s="134"/>
      <c r="SF44" s="134"/>
      <c r="SG44" s="134"/>
      <c r="SH44" s="134"/>
      <c r="SI44" s="134"/>
      <c r="SJ44" s="134"/>
      <c r="SK44" s="134"/>
      <c r="SL44" s="134"/>
      <c r="SM44" s="134"/>
      <c r="SN44" s="134"/>
      <c r="SO44" s="134"/>
      <c r="SP44" s="134"/>
      <c r="SQ44" s="134"/>
      <c r="SR44" s="134"/>
      <c r="SS44" s="134"/>
      <c r="ST44" s="134"/>
      <c r="SU44" s="134"/>
      <c r="SV44" s="134"/>
      <c r="SW44" s="134"/>
      <c r="SX44" s="134"/>
      <c r="SY44" s="134"/>
      <c r="SZ44" s="134"/>
      <c r="TA44" s="134"/>
      <c r="TB44" s="134"/>
      <c r="TC44" s="134"/>
      <c r="TD44" s="134"/>
      <c r="TE44" s="134"/>
      <c r="TF44" s="134"/>
      <c r="TG44" s="134"/>
      <c r="TH44" s="134"/>
      <c r="TI44" s="134"/>
      <c r="TJ44" s="134"/>
      <c r="TK44" s="134"/>
      <c r="TL44" s="134"/>
      <c r="TM44" s="134"/>
      <c r="TN44" s="134"/>
      <c r="TO44" s="134"/>
      <c r="TP44" s="134"/>
      <c r="TQ44" s="134"/>
      <c r="TR44" s="134"/>
      <c r="TS44" s="134"/>
      <c r="TT44" s="134"/>
      <c r="TU44" s="134"/>
      <c r="TV44" s="134"/>
      <c r="TW44" s="134"/>
      <c r="TX44" s="134"/>
      <c r="TY44" s="134"/>
      <c r="TZ44" s="134"/>
      <c r="UA44" s="134"/>
      <c r="UB44" s="134"/>
      <c r="UC44" s="134"/>
      <c r="UD44" s="134"/>
      <c r="UE44" s="134"/>
      <c r="UF44" s="134"/>
      <c r="UG44" s="134"/>
      <c r="UH44" s="134"/>
      <c r="UI44" s="134"/>
      <c r="UJ44" s="134"/>
      <c r="UK44" s="134"/>
      <c r="UL44" s="134"/>
      <c r="UM44" s="134"/>
      <c r="UN44" s="134"/>
      <c r="UO44" s="134"/>
      <c r="UP44" s="134"/>
      <c r="UQ44" s="134"/>
      <c r="UR44" s="134"/>
      <c r="US44" s="134"/>
      <c r="UT44" s="134"/>
      <c r="UU44" s="134"/>
      <c r="UV44" s="134"/>
      <c r="UW44" s="134"/>
      <c r="UX44" s="134"/>
      <c r="UY44" s="134"/>
      <c r="UZ44" s="134"/>
      <c r="VA44" s="134"/>
      <c r="VB44" s="134"/>
      <c r="VC44" s="134"/>
      <c r="VD44" s="134"/>
      <c r="VE44" s="134"/>
      <c r="VF44" s="134"/>
      <c r="VG44" s="134"/>
      <c r="VH44" s="134"/>
      <c r="VI44" s="134"/>
      <c r="VJ44" s="134"/>
      <c r="VK44" s="134"/>
      <c r="VL44" s="134"/>
      <c r="VM44" s="134"/>
      <c r="VN44" s="134"/>
      <c r="VO44" s="134"/>
      <c r="VP44" s="134"/>
      <c r="VQ44" s="134"/>
      <c r="VR44" s="134"/>
      <c r="VS44" s="134"/>
      <c r="VT44" s="134"/>
      <c r="VU44" s="134"/>
      <c r="VV44" s="134"/>
      <c r="VW44" s="134"/>
      <c r="VX44" s="134"/>
      <c r="VY44" s="134"/>
      <c r="VZ44" s="134"/>
      <c r="WA44" s="134"/>
      <c r="WB44" s="134"/>
      <c r="WC44" s="134"/>
      <c r="WD44" s="134"/>
      <c r="WE44" s="134"/>
      <c r="WF44" s="134"/>
      <c r="WG44" s="134"/>
      <c r="WH44" s="134"/>
      <c r="WI44" s="134"/>
      <c r="WJ44" s="134"/>
      <c r="WK44" s="134"/>
      <c r="WL44" s="134"/>
      <c r="WM44" s="134"/>
      <c r="WN44" s="134"/>
      <c r="WO44" s="134"/>
      <c r="WP44" s="134"/>
      <c r="WQ44" s="134"/>
      <c r="WR44" s="134"/>
      <c r="WS44" s="134"/>
      <c r="WT44" s="134"/>
      <c r="WU44" s="134"/>
      <c r="WV44" s="134"/>
      <c r="WW44" s="134"/>
      <c r="WX44" s="134"/>
      <c r="WY44" s="134"/>
      <c r="WZ44" s="134"/>
      <c r="XA44" s="134"/>
      <c r="XB44" s="134"/>
      <c r="XC44" s="134"/>
      <c r="XD44" s="134"/>
      <c r="XE44" s="134"/>
      <c r="XF44" s="134"/>
      <c r="XG44" s="134"/>
      <c r="XH44" s="134"/>
      <c r="XI44" s="134"/>
      <c r="XJ44" s="134"/>
      <c r="XK44" s="134"/>
      <c r="XL44" s="134"/>
      <c r="XM44" s="134"/>
      <c r="XN44" s="134"/>
      <c r="XO44" s="134"/>
      <c r="XP44" s="134"/>
      <c r="XQ44" s="134"/>
      <c r="XR44" s="134"/>
      <c r="XS44" s="134"/>
      <c r="XT44" s="134"/>
      <c r="XU44" s="134"/>
      <c r="XV44" s="134"/>
      <c r="XW44" s="134"/>
      <c r="XX44" s="134"/>
      <c r="XY44" s="134"/>
      <c r="XZ44" s="134"/>
      <c r="YA44" s="134"/>
      <c r="YB44" s="134"/>
      <c r="YC44" s="134"/>
      <c r="YD44" s="134"/>
      <c r="YE44" s="134"/>
      <c r="YF44" s="134"/>
      <c r="YG44" s="134"/>
      <c r="YH44" s="134"/>
      <c r="YI44" s="134"/>
      <c r="YJ44" s="134"/>
      <c r="YK44" s="134"/>
      <c r="YL44" s="134"/>
      <c r="YM44" s="134"/>
      <c r="YN44" s="134"/>
      <c r="YO44" s="134"/>
      <c r="YP44" s="134"/>
      <c r="YQ44" s="134"/>
      <c r="YR44" s="134"/>
      <c r="YS44" s="134"/>
      <c r="YT44" s="134"/>
      <c r="YU44" s="134"/>
      <c r="YV44" s="134"/>
      <c r="YW44" s="134"/>
      <c r="YX44" s="134"/>
      <c r="YY44" s="134"/>
      <c r="YZ44" s="134"/>
      <c r="ZA44" s="134"/>
      <c r="ZB44" s="134"/>
      <c r="ZC44" s="134"/>
      <c r="ZD44" s="134"/>
      <c r="ZE44" s="134"/>
      <c r="ZF44" s="134"/>
      <c r="ZG44" s="134"/>
      <c r="ZH44" s="134"/>
      <c r="ZI44" s="134"/>
      <c r="ZJ44" s="134"/>
      <c r="ZK44" s="134"/>
      <c r="ZL44" s="134"/>
      <c r="ZM44" s="134"/>
      <c r="ZN44" s="134"/>
      <c r="ZO44" s="134"/>
      <c r="ZP44" s="134"/>
      <c r="ZQ44" s="134"/>
      <c r="ZR44" s="134"/>
      <c r="ZS44" s="134"/>
      <c r="ZT44" s="134"/>
      <c r="ZU44" s="134"/>
      <c r="ZV44" s="134"/>
      <c r="ZW44" s="134"/>
      <c r="ZX44" s="134"/>
      <c r="ZY44" s="134"/>
      <c r="ZZ44" s="134"/>
    </row>
    <row r="45" spans="1:702" hidden="1" outlineLevel="1">
      <c r="A45" s="16">
        <v>41579</v>
      </c>
      <c r="B45" s="134">
        <v>20579.94520921</v>
      </c>
      <c r="C45" s="134">
        <v>1550.5212568100001</v>
      </c>
      <c r="D45" s="134">
        <v>0.87395325999999995</v>
      </c>
      <c r="E45" s="134">
        <v>4456.6184109699998</v>
      </c>
      <c r="F45" s="134">
        <v>176.56914972999999</v>
      </c>
      <c r="G45" s="134">
        <v>75.187650050000002</v>
      </c>
      <c r="H45" s="134">
        <v>1023.76464277</v>
      </c>
      <c r="I45" s="134">
        <v>8703.6853886000008</v>
      </c>
      <c r="J45" s="134">
        <v>1282.3588701199999</v>
      </c>
      <c r="K45" s="134">
        <v>46.303750440000002</v>
      </c>
      <c r="L45" s="134">
        <v>216.91971243</v>
      </c>
      <c r="M45" s="176" t="s">
        <v>191</v>
      </c>
      <c r="N45" s="134">
        <v>2126.74631232</v>
      </c>
      <c r="O45" s="134">
        <v>706.32205899999997</v>
      </c>
      <c r="P45" s="134">
        <v>18.390998700000001</v>
      </c>
      <c r="Q45" s="134">
        <v>0.13115437999999999</v>
      </c>
      <c r="R45" s="134">
        <v>12.677127110000001</v>
      </c>
      <c r="S45" s="134">
        <v>177.71945227000001</v>
      </c>
      <c r="T45" s="134">
        <v>5.1553202499999999</v>
      </c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  <c r="AE45" s="134"/>
      <c r="AF45" s="134"/>
      <c r="AG45" s="134"/>
      <c r="AH45" s="134"/>
      <c r="AI45" s="134"/>
      <c r="AJ45" s="134"/>
      <c r="AK45" s="134"/>
      <c r="AL45" s="134"/>
      <c r="AM45" s="134"/>
      <c r="AN45" s="134"/>
      <c r="AO45" s="134"/>
      <c r="AP45" s="134"/>
      <c r="AQ45" s="134"/>
      <c r="AR45" s="134"/>
      <c r="AS45" s="134"/>
      <c r="AT45" s="134"/>
      <c r="AU45" s="134"/>
      <c r="AV45" s="134"/>
      <c r="AW45" s="134"/>
      <c r="AX45" s="134"/>
      <c r="AY45" s="134"/>
      <c r="AZ45" s="134"/>
      <c r="BA45" s="134"/>
      <c r="BB45" s="134"/>
      <c r="BC45" s="134"/>
      <c r="BD45" s="134"/>
      <c r="BE45" s="134"/>
      <c r="BF45" s="134"/>
      <c r="BG45" s="134"/>
      <c r="BH45" s="134"/>
      <c r="BI45" s="134"/>
      <c r="BJ45" s="134"/>
      <c r="BK45" s="134"/>
      <c r="BL45" s="134"/>
      <c r="BM45" s="134"/>
      <c r="BN45" s="134"/>
      <c r="BO45" s="134"/>
      <c r="BP45" s="134"/>
      <c r="BQ45" s="134"/>
      <c r="BR45" s="134"/>
      <c r="BS45" s="134"/>
      <c r="BT45" s="134"/>
      <c r="BU45" s="134"/>
      <c r="BV45" s="134"/>
      <c r="BW45" s="134"/>
      <c r="BX45" s="134"/>
      <c r="BY45" s="134"/>
      <c r="BZ45" s="134"/>
      <c r="CA45" s="134"/>
      <c r="CB45" s="134"/>
      <c r="CC45" s="134"/>
      <c r="CD45" s="134"/>
      <c r="CE45" s="134"/>
      <c r="CF45" s="134"/>
      <c r="CG45" s="134"/>
      <c r="CH45" s="134"/>
      <c r="CI45" s="134"/>
      <c r="CJ45" s="134"/>
      <c r="CK45" s="134"/>
      <c r="CL45" s="134"/>
      <c r="CM45" s="134"/>
      <c r="CN45" s="134"/>
      <c r="CO45" s="134"/>
      <c r="CP45" s="134"/>
      <c r="CQ45" s="134"/>
      <c r="CR45" s="134"/>
      <c r="CS45" s="134"/>
      <c r="CT45" s="134"/>
      <c r="CU45" s="134"/>
      <c r="CV45" s="134"/>
      <c r="CW45" s="134"/>
      <c r="CX45" s="134"/>
      <c r="CY45" s="134"/>
      <c r="CZ45" s="134"/>
      <c r="DA45" s="134"/>
      <c r="DB45" s="134"/>
      <c r="DC45" s="134"/>
      <c r="DD45" s="134"/>
      <c r="DE45" s="134"/>
      <c r="DF45" s="134"/>
      <c r="DG45" s="134"/>
      <c r="DH45" s="134"/>
      <c r="DI45" s="134"/>
      <c r="DJ45" s="134"/>
      <c r="DK45" s="134"/>
      <c r="DL45" s="134"/>
      <c r="DM45" s="134"/>
      <c r="DN45" s="134"/>
      <c r="DO45" s="134"/>
      <c r="DP45" s="134"/>
      <c r="DQ45" s="134"/>
      <c r="DR45" s="134"/>
      <c r="DS45" s="134"/>
      <c r="DT45" s="134"/>
      <c r="DU45" s="134"/>
      <c r="DV45" s="134"/>
      <c r="DW45" s="134"/>
      <c r="DX45" s="134"/>
      <c r="DY45" s="134"/>
      <c r="DZ45" s="134"/>
      <c r="EA45" s="134"/>
      <c r="EB45" s="134"/>
      <c r="EC45" s="134"/>
      <c r="ED45" s="134"/>
      <c r="EE45" s="134"/>
      <c r="EF45" s="134"/>
      <c r="EG45" s="134"/>
      <c r="EH45" s="134"/>
      <c r="EI45" s="134"/>
      <c r="EJ45" s="134"/>
      <c r="EK45" s="134"/>
      <c r="EL45" s="134"/>
      <c r="EM45" s="134"/>
      <c r="EN45" s="134"/>
      <c r="EO45" s="134"/>
      <c r="EP45" s="134"/>
      <c r="EQ45" s="134"/>
      <c r="ER45" s="134"/>
      <c r="ES45" s="134"/>
      <c r="ET45" s="134"/>
      <c r="EU45" s="134"/>
      <c r="EV45" s="134"/>
      <c r="EW45" s="134"/>
      <c r="EX45" s="134"/>
      <c r="EY45" s="134"/>
      <c r="EZ45" s="134"/>
      <c r="FA45" s="134"/>
      <c r="FB45" s="134"/>
      <c r="FC45" s="134"/>
      <c r="FD45" s="134"/>
      <c r="FE45" s="134"/>
      <c r="FF45" s="134"/>
      <c r="FG45" s="134"/>
      <c r="FH45" s="134"/>
      <c r="FI45" s="134"/>
      <c r="FJ45" s="134"/>
      <c r="FK45" s="134"/>
      <c r="FL45" s="134"/>
      <c r="FM45" s="134"/>
      <c r="FN45" s="134"/>
      <c r="FO45" s="134"/>
      <c r="FP45" s="134"/>
      <c r="FQ45" s="134"/>
      <c r="FR45" s="134"/>
      <c r="FS45" s="134"/>
      <c r="FT45" s="134"/>
      <c r="FU45" s="134"/>
      <c r="FV45" s="134"/>
      <c r="FW45" s="134"/>
      <c r="FX45" s="134"/>
      <c r="FY45" s="134"/>
      <c r="FZ45" s="134"/>
      <c r="GA45" s="134"/>
      <c r="GB45" s="134"/>
      <c r="GC45" s="134"/>
      <c r="GD45" s="134"/>
      <c r="GE45" s="134"/>
      <c r="GF45" s="134"/>
      <c r="GG45" s="134"/>
      <c r="GH45" s="134"/>
      <c r="GI45" s="134"/>
      <c r="GJ45" s="134"/>
      <c r="GK45" s="134"/>
      <c r="GL45" s="134"/>
      <c r="GM45" s="134"/>
      <c r="GN45" s="134"/>
      <c r="GO45" s="134"/>
      <c r="GP45" s="134"/>
      <c r="GQ45" s="134"/>
      <c r="GR45" s="134"/>
      <c r="GS45" s="134"/>
      <c r="GT45" s="134"/>
      <c r="GU45" s="134"/>
      <c r="GV45" s="134"/>
      <c r="GW45" s="134"/>
      <c r="GX45" s="134"/>
      <c r="GY45" s="134"/>
      <c r="GZ45" s="134"/>
      <c r="HA45" s="134"/>
      <c r="HB45" s="134"/>
      <c r="HC45" s="134"/>
      <c r="HD45" s="134"/>
      <c r="HE45" s="134"/>
      <c r="HF45" s="134"/>
      <c r="HG45" s="134"/>
      <c r="HH45" s="134"/>
      <c r="HI45" s="134"/>
      <c r="HJ45" s="134"/>
      <c r="HK45" s="134"/>
      <c r="HL45" s="134"/>
      <c r="HM45" s="134"/>
      <c r="HN45" s="134"/>
      <c r="HO45" s="134"/>
      <c r="HP45" s="134"/>
      <c r="HQ45" s="134"/>
      <c r="HR45" s="134"/>
      <c r="HS45" s="134"/>
      <c r="HT45" s="134"/>
      <c r="HU45" s="134"/>
      <c r="HV45" s="134"/>
      <c r="HW45" s="134"/>
      <c r="HX45" s="134"/>
      <c r="HY45" s="134"/>
      <c r="HZ45" s="134"/>
      <c r="IA45" s="134"/>
      <c r="IB45" s="134"/>
      <c r="IC45" s="134"/>
      <c r="ID45" s="134"/>
      <c r="IE45" s="134"/>
      <c r="IF45" s="134"/>
      <c r="IG45" s="134"/>
      <c r="IH45" s="134"/>
      <c r="II45" s="134"/>
      <c r="IJ45" s="134"/>
      <c r="IK45" s="134"/>
      <c r="IL45" s="134"/>
      <c r="IM45" s="134"/>
      <c r="IN45" s="134"/>
      <c r="IO45" s="134"/>
      <c r="IP45" s="134"/>
      <c r="IQ45" s="134"/>
      <c r="IR45" s="134"/>
      <c r="IS45" s="134"/>
      <c r="IT45" s="134"/>
      <c r="IU45" s="134"/>
      <c r="IV45" s="134"/>
      <c r="IW45" s="134"/>
      <c r="IX45" s="134"/>
      <c r="IY45" s="134"/>
      <c r="IZ45" s="134"/>
      <c r="JA45" s="134"/>
      <c r="JB45" s="134"/>
      <c r="JC45" s="134"/>
      <c r="JD45" s="134"/>
      <c r="JE45" s="134"/>
      <c r="JF45" s="134"/>
      <c r="JG45" s="134"/>
      <c r="JH45" s="134"/>
      <c r="JI45" s="134"/>
      <c r="JJ45" s="134"/>
      <c r="JK45" s="134"/>
      <c r="JL45" s="134"/>
      <c r="JM45" s="134"/>
      <c r="JN45" s="134"/>
      <c r="JO45" s="134"/>
      <c r="JP45" s="134"/>
      <c r="JQ45" s="134"/>
      <c r="JR45" s="134"/>
      <c r="JS45" s="134"/>
      <c r="JT45" s="134"/>
      <c r="JU45" s="134"/>
      <c r="JV45" s="134"/>
      <c r="JW45" s="134"/>
      <c r="JX45" s="134"/>
      <c r="JY45" s="134"/>
      <c r="JZ45" s="134"/>
      <c r="KA45" s="134"/>
      <c r="KB45" s="134"/>
      <c r="KC45" s="134"/>
      <c r="KD45" s="134"/>
      <c r="KE45" s="134"/>
      <c r="KF45" s="134"/>
      <c r="KG45" s="134"/>
      <c r="KH45" s="134"/>
      <c r="KI45" s="134"/>
      <c r="KJ45" s="134"/>
      <c r="KK45" s="134"/>
      <c r="KL45" s="134"/>
      <c r="KM45" s="134"/>
      <c r="KN45" s="134"/>
      <c r="KO45" s="134"/>
      <c r="KP45" s="134"/>
      <c r="KQ45" s="134"/>
      <c r="KR45" s="134"/>
      <c r="KS45" s="134"/>
      <c r="KT45" s="134"/>
      <c r="KU45" s="134"/>
      <c r="KV45" s="134"/>
      <c r="KW45" s="134"/>
      <c r="KX45" s="134"/>
      <c r="KY45" s="134"/>
      <c r="KZ45" s="134"/>
      <c r="LA45" s="134"/>
      <c r="LB45" s="134"/>
      <c r="LC45" s="134"/>
      <c r="LD45" s="134"/>
      <c r="LE45" s="134"/>
      <c r="LF45" s="134"/>
      <c r="LG45" s="134"/>
      <c r="LH45" s="134"/>
      <c r="LI45" s="134"/>
      <c r="LJ45" s="134"/>
      <c r="LK45" s="134"/>
      <c r="LL45" s="134"/>
      <c r="LM45" s="134"/>
      <c r="LN45" s="134"/>
      <c r="LO45" s="134"/>
      <c r="LP45" s="134"/>
      <c r="LQ45" s="134"/>
      <c r="LR45" s="134"/>
      <c r="LS45" s="134"/>
      <c r="LT45" s="134"/>
      <c r="LU45" s="134"/>
      <c r="LV45" s="134"/>
      <c r="LW45" s="134"/>
      <c r="LX45" s="134"/>
      <c r="LY45" s="134"/>
      <c r="LZ45" s="134"/>
      <c r="MA45" s="134"/>
      <c r="MB45" s="134"/>
      <c r="MC45" s="134"/>
      <c r="MD45" s="134"/>
      <c r="ME45" s="134"/>
      <c r="MF45" s="134"/>
      <c r="MG45" s="134"/>
      <c r="MH45" s="134"/>
      <c r="MI45" s="134"/>
      <c r="MJ45" s="134"/>
      <c r="MK45" s="134"/>
      <c r="ML45" s="134"/>
      <c r="MM45" s="134"/>
      <c r="MN45" s="134"/>
      <c r="MO45" s="134"/>
      <c r="MP45" s="134"/>
      <c r="MQ45" s="134"/>
      <c r="MR45" s="134"/>
      <c r="MS45" s="134"/>
      <c r="MT45" s="134"/>
      <c r="MU45" s="134"/>
      <c r="MV45" s="134"/>
      <c r="MW45" s="134"/>
      <c r="MX45" s="134"/>
      <c r="MY45" s="134"/>
      <c r="MZ45" s="134"/>
      <c r="NA45" s="134"/>
      <c r="NB45" s="134"/>
      <c r="NC45" s="134"/>
      <c r="ND45" s="134"/>
      <c r="NE45" s="134"/>
      <c r="NF45" s="134"/>
      <c r="NG45" s="134"/>
      <c r="NH45" s="134"/>
      <c r="NI45" s="134"/>
      <c r="NJ45" s="134"/>
      <c r="NK45" s="134"/>
      <c r="NL45" s="134"/>
      <c r="NM45" s="134"/>
      <c r="NN45" s="134"/>
      <c r="NO45" s="134"/>
      <c r="NP45" s="134"/>
      <c r="NQ45" s="134"/>
      <c r="NR45" s="134"/>
      <c r="NS45" s="134"/>
      <c r="NT45" s="134"/>
      <c r="NU45" s="134"/>
      <c r="NV45" s="134"/>
      <c r="NW45" s="134"/>
      <c r="NX45" s="134"/>
      <c r="NY45" s="134"/>
      <c r="NZ45" s="134"/>
      <c r="OA45" s="134"/>
      <c r="OB45" s="134"/>
      <c r="OC45" s="134"/>
      <c r="OD45" s="134"/>
      <c r="OE45" s="134"/>
      <c r="OF45" s="134"/>
      <c r="OG45" s="134"/>
      <c r="OH45" s="134"/>
      <c r="OI45" s="134"/>
      <c r="OJ45" s="134"/>
      <c r="OK45" s="134"/>
      <c r="OL45" s="134"/>
      <c r="OM45" s="134"/>
      <c r="ON45" s="134"/>
      <c r="OO45" s="134"/>
      <c r="OP45" s="134"/>
      <c r="OQ45" s="134"/>
      <c r="OR45" s="134"/>
      <c r="OS45" s="134"/>
      <c r="OT45" s="134"/>
      <c r="OU45" s="134"/>
      <c r="OV45" s="134"/>
      <c r="OW45" s="134"/>
      <c r="OX45" s="134"/>
      <c r="OY45" s="134"/>
      <c r="OZ45" s="134"/>
      <c r="PA45" s="134"/>
      <c r="PB45" s="134"/>
      <c r="PC45" s="134"/>
      <c r="PD45" s="134"/>
      <c r="PE45" s="134"/>
      <c r="PF45" s="134"/>
      <c r="PG45" s="134"/>
      <c r="PH45" s="134"/>
      <c r="PI45" s="134"/>
      <c r="PJ45" s="134"/>
      <c r="PK45" s="134"/>
      <c r="PL45" s="134"/>
      <c r="PM45" s="134"/>
      <c r="PN45" s="134"/>
      <c r="PO45" s="134"/>
      <c r="PP45" s="134"/>
      <c r="PQ45" s="134"/>
      <c r="PR45" s="134"/>
      <c r="PS45" s="134"/>
      <c r="PT45" s="134"/>
      <c r="PU45" s="134"/>
      <c r="PV45" s="134"/>
      <c r="PW45" s="134"/>
      <c r="PX45" s="134"/>
      <c r="PY45" s="134"/>
      <c r="PZ45" s="134"/>
      <c r="QA45" s="134"/>
      <c r="QB45" s="134"/>
      <c r="QC45" s="134"/>
      <c r="QD45" s="134"/>
      <c r="QE45" s="134"/>
      <c r="QF45" s="134"/>
      <c r="QG45" s="134"/>
      <c r="QH45" s="134"/>
      <c r="QI45" s="134"/>
      <c r="QJ45" s="134"/>
      <c r="QK45" s="134"/>
      <c r="QL45" s="134"/>
      <c r="QM45" s="134"/>
      <c r="QN45" s="134"/>
      <c r="QO45" s="134"/>
      <c r="QP45" s="134"/>
      <c r="QQ45" s="134"/>
      <c r="QR45" s="134"/>
      <c r="QS45" s="134"/>
      <c r="QT45" s="134"/>
      <c r="QU45" s="134"/>
      <c r="QV45" s="134"/>
      <c r="QW45" s="134"/>
      <c r="QX45" s="134"/>
      <c r="QY45" s="134"/>
      <c r="QZ45" s="134"/>
      <c r="RA45" s="134"/>
      <c r="RB45" s="134"/>
      <c r="RC45" s="134"/>
      <c r="RD45" s="134"/>
      <c r="RE45" s="134"/>
      <c r="RF45" s="134"/>
      <c r="RG45" s="134"/>
      <c r="RH45" s="134"/>
      <c r="RI45" s="134"/>
      <c r="RJ45" s="134"/>
      <c r="RK45" s="134"/>
      <c r="RL45" s="134"/>
      <c r="RM45" s="134"/>
      <c r="RN45" s="134"/>
      <c r="RO45" s="134"/>
      <c r="RP45" s="134"/>
      <c r="RQ45" s="134"/>
      <c r="RR45" s="134"/>
      <c r="RS45" s="134"/>
      <c r="RT45" s="134"/>
      <c r="RU45" s="134"/>
      <c r="RV45" s="134"/>
      <c r="RW45" s="134"/>
      <c r="RX45" s="134"/>
      <c r="RY45" s="134"/>
      <c r="RZ45" s="134"/>
      <c r="SA45" s="134"/>
      <c r="SB45" s="134"/>
      <c r="SC45" s="134"/>
      <c r="SD45" s="134"/>
      <c r="SE45" s="134"/>
      <c r="SF45" s="134"/>
      <c r="SG45" s="134"/>
      <c r="SH45" s="134"/>
      <c r="SI45" s="134"/>
      <c r="SJ45" s="134"/>
      <c r="SK45" s="134"/>
      <c r="SL45" s="134"/>
      <c r="SM45" s="134"/>
      <c r="SN45" s="134"/>
      <c r="SO45" s="134"/>
      <c r="SP45" s="134"/>
      <c r="SQ45" s="134"/>
      <c r="SR45" s="134"/>
      <c r="SS45" s="134"/>
      <c r="ST45" s="134"/>
      <c r="SU45" s="134"/>
      <c r="SV45" s="134"/>
      <c r="SW45" s="134"/>
      <c r="SX45" s="134"/>
      <c r="SY45" s="134"/>
      <c r="SZ45" s="134"/>
      <c r="TA45" s="134"/>
      <c r="TB45" s="134"/>
      <c r="TC45" s="134"/>
      <c r="TD45" s="134"/>
      <c r="TE45" s="134"/>
      <c r="TF45" s="134"/>
      <c r="TG45" s="134"/>
      <c r="TH45" s="134"/>
      <c r="TI45" s="134"/>
      <c r="TJ45" s="134"/>
      <c r="TK45" s="134"/>
      <c r="TL45" s="134"/>
      <c r="TM45" s="134"/>
      <c r="TN45" s="134"/>
      <c r="TO45" s="134"/>
      <c r="TP45" s="134"/>
      <c r="TQ45" s="134"/>
      <c r="TR45" s="134"/>
      <c r="TS45" s="134"/>
      <c r="TT45" s="134"/>
      <c r="TU45" s="134"/>
      <c r="TV45" s="134"/>
      <c r="TW45" s="134"/>
      <c r="TX45" s="134"/>
      <c r="TY45" s="134"/>
      <c r="TZ45" s="134"/>
      <c r="UA45" s="134"/>
      <c r="UB45" s="134"/>
      <c r="UC45" s="134"/>
      <c r="UD45" s="134"/>
      <c r="UE45" s="134"/>
      <c r="UF45" s="134"/>
      <c r="UG45" s="134"/>
      <c r="UH45" s="134"/>
      <c r="UI45" s="134"/>
      <c r="UJ45" s="134"/>
      <c r="UK45" s="134"/>
      <c r="UL45" s="134"/>
      <c r="UM45" s="134"/>
      <c r="UN45" s="134"/>
      <c r="UO45" s="134"/>
      <c r="UP45" s="134"/>
      <c r="UQ45" s="134"/>
      <c r="UR45" s="134"/>
      <c r="US45" s="134"/>
      <c r="UT45" s="134"/>
      <c r="UU45" s="134"/>
      <c r="UV45" s="134"/>
      <c r="UW45" s="134"/>
      <c r="UX45" s="134"/>
      <c r="UY45" s="134"/>
      <c r="UZ45" s="134"/>
      <c r="VA45" s="134"/>
      <c r="VB45" s="134"/>
      <c r="VC45" s="134"/>
      <c r="VD45" s="134"/>
      <c r="VE45" s="134"/>
      <c r="VF45" s="134"/>
      <c r="VG45" s="134"/>
      <c r="VH45" s="134"/>
      <c r="VI45" s="134"/>
      <c r="VJ45" s="134"/>
      <c r="VK45" s="134"/>
      <c r="VL45" s="134"/>
      <c r="VM45" s="134"/>
      <c r="VN45" s="134"/>
      <c r="VO45" s="134"/>
      <c r="VP45" s="134"/>
      <c r="VQ45" s="134"/>
      <c r="VR45" s="134"/>
      <c r="VS45" s="134"/>
      <c r="VT45" s="134"/>
      <c r="VU45" s="134"/>
      <c r="VV45" s="134"/>
      <c r="VW45" s="134"/>
      <c r="VX45" s="134"/>
      <c r="VY45" s="134"/>
      <c r="VZ45" s="134"/>
      <c r="WA45" s="134"/>
      <c r="WB45" s="134"/>
      <c r="WC45" s="134"/>
      <c r="WD45" s="134"/>
      <c r="WE45" s="134"/>
      <c r="WF45" s="134"/>
      <c r="WG45" s="134"/>
      <c r="WH45" s="134"/>
      <c r="WI45" s="134"/>
      <c r="WJ45" s="134"/>
      <c r="WK45" s="134"/>
      <c r="WL45" s="134"/>
      <c r="WM45" s="134"/>
      <c r="WN45" s="134"/>
      <c r="WO45" s="134"/>
      <c r="WP45" s="134"/>
      <c r="WQ45" s="134"/>
      <c r="WR45" s="134"/>
      <c r="WS45" s="134"/>
      <c r="WT45" s="134"/>
      <c r="WU45" s="134"/>
      <c r="WV45" s="134"/>
      <c r="WW45" s="134"/>
      <c r="WX45" s="134"/>
      <c r="WY45" s="134"/>
      <c r="WZ45" s="134"/>
      <c r="XA45" s="134"/>
      <c r="XB45" s="134"/>
      <c r="XC45" s="134"/>
      <c r="XD45" s="134"/>
      <c r="XE45" s="134"/>
      <c r="XF45" s="134"/>
      <c r="XG45" s="134"/>
      <c r="XH45" s="134"/>
      <c r="XI45" s="134"/>
      <c r="XJ45" s="134"/>
      <c r="XK45" s="134"/>
      <c r="XL45" s="134"/>
      <c r="XM45" s="134"/>
      <c r="XN45" s="134"/>
      <c r="XO45" s="134"/>
      <c r="XP45" s="134"/>
      <c r="XQ45" s="134"/>
      <c r="XR45" s="134"/>
      <c r="XS45" s="134"/>
      <c r="XT45" s="134"/>
      <c r="XU45" s="134"/>
      <c r="XV45" s="134"/>
      <c r="XW45" s="134"/>
      <c r="XX45" s="134"/>
      <c r="XY45" s="134"/>
      <c r="XZ45" s="134"/>
      <c r="YA45" s="134"/>
      <c r="YB45" s="134"/>
      <c r="YC45" s="134"/>
      <c r="YD45" s="134"/>
      <c r="YE45" s="134"/>
      <c r="YF45" s="134"/>
      <c r="YG45" s="134"/>
      <c r="YH45" s="134"/>
      <c r="YI45" s="134"/>
      <c r="YJ45" s="134"/>
      <c r="YK45" s="134"/>
      <c r="YL45" s="134"/>
      <c r="YM45" s="134"/>
      <c r="YN45" s="134"/>
      <c r="YO45" s="134"/>
      <c r="YP45" s="134"/>
      <c r="YQ45" s="134"/>
      <c r="YR45" s="134"/>
      <c r="YS45" s="134"/>
      <c r="YT45" s="134"/>
      <c r="YU45" s="134"/>
      <c r="YV45" s="134"/>
      <c r="YW45" s="134"/>
      <c r="YX45" s="134"/>
      <c r="YY45" s="134"/>
      <c r="YZ45" s="134"/>
      <c r="ZA45" s="134"/>
      <c r="ZB45" s="134"/>
      <c r="ZC45" s="134"/>
      <c r="ZD45" s="134"/>
      <c r="ZE45" s="134"/>
      <c r="ZF45" s="134"/>
      <c r="ZG45" s="134"/>
      <c r="ZH45" s="134"/>
      <c r="ZI45" s="134"/>
      <c r="ZJ45" s="134"/>
      <c r="ZK45" s="134"/>
      <c r="ZL45" s="134"/>
      <c r="ZM45" s="134"/>
      <c r="ZN45" s="134"/>
      <c r="ZO45" s="134"/>
      <c r="ZP45" s="134"/>
      <c r="ZQ45" s="134"/>
      <c r="ZR45" s="134"/>
      <c r="ZS45" s="134"/>
      <c r="ZT45" s="134"/>
      <c r="ZU45" s="134"/>
      <c r="ZV45" s="134"/>
      <c r="ZW45" s="134"/>
      <c r="ZX45" s="134"/>
      <c r="ZY45" s="134"/>
      <c r="ZZ45" s="134"/>
    </row>
    <row r="46" spans="1:702" hidden="1" outlineLevel="1">
      <c r="A46" s="16">
        <v>41609</v>
      </c>
      <c r="B46" s="134">
        <v>20495.239893540002</v>
      </c>
      <c r="C46" s="134">
        <v>1541.8046697299999</v>
      </c>
      <c r="D46" s="134">
        <v>0.88029122000000004</v>
      </c>
      <c r="E46" s="134">
        <v>4604.7196114300004</v>
      </c>
      <c r="F46" s="134">
        <v>182.71309034000001</v>
      </c>
      <c r="G46" s="134">
        <v>83.905013229999994</v>
      </c>
      <c r="H46" s="134">
        <v>1005.8222726</v>
      </c>
      <c r="I46" s="134">
        <v>8496.5428123399997</v>
      </c>
      <c r="J46" s="134">
        <v>1285.5626156200001</v>
      </c>
      <c r="K46" s="134">
        <v>46.516493269999998</v>
      </c>
      <c r="L46" s="134">
        <v>215.80526040000001</v>
      </c>
      <c r="M46" s="176" t="s">
        <v>191</v>
      </c>
      <c r="N46" s="134">
        <v>2118.5918378900001</v>
      </c>
      <c r="O46" s="134">
        <v>661.56581627000003</v>
      </c>
      <c r="P46" s="134">
        <v>22.762460350000001</v>
      </c>
      <c r="Q46" s="134">
        <v>0.16427575</v>
      </c>
      <c r="R46" s="134">
        <v>12.71855543</v>
      </c>
      <c r="S46" s="134">
        <v>209.52487522999999</v>
      </c>
      <c r="T46" s="134">
        <v>5.6399424399999996</v>
      </c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134"/>
      <c r="AI46" s="134"/>
      <c r="AJ46" s="134"/>
      <c r="AK46" s="134"/>
      <c r="AL46" s="134"/>
      <c r="AM46" s="134"/>
      <c r="AN46" s="134"/>
      <c r="AO46" s="134"/>
      <c r="AP46" s="134"/>
      <c r="AQ46" s="134"/>
      <c r="AR46" s="134"/>
      <c r="AS46" s="134"/>
      <c r="AT46" s="134"/>
      <c r="AU46" s="134"/>
      <c r="AV46" s="134"/>
      <c r="AW46" s="134"/>
      <c r="AX46" s="134"/>
      <c r="AY46" s="134"/>
      <c r="AZ46" s="134"/>
      <c r="BA46" s="134"/>
      <c r="BB46" s="134"/>
      <c r="BC46" s="134"/>
      <c r="BD46" s="134"/>
      <c r="BE46" s="134"/>
      <c r="BF46" s="134"/>
      <c r="BG46" s="134"/>
      <c r="BH46" s="134"/>
      <c r="BI46" s="134"/>
      <c r="BJ46" s="134"/>
      <c r="BK46" s="134"/>
      <c r="BL46" s="134"/>
      <c r="BM46" s="134"/>
      <c r="BN46" s="134"/>
      <c r="BO46" s="134"/>
      <c r="BP46" s="134"/>
      <c r="BQ46" s="134"/>
      <c r="BR46" s="134"/>
      <c r="BS46" s="134"/>
      <c r="BT46" s="134"/>
      <c r="BU46" s="134"/>
      <c r="BV46" s="134"/>
      <c r="BW46" s="134"/>
      <c r="BX46" s="134"/>
      <c r="BY46" s="134"/>
      <c r="BZ46" s="134"/>
      <c r="CA46" s="134"/>
      <c r="CB46" s="134"/>
      <c r="CC46" s="134"/>
      <c r="CD46" s="134"/>
      <c r="CE46" s="134"/>
      <c r="CF46" s="134"/>
      <c r="CG46" s="134"/>
      <c r="CH46" s="134"/>
      <c r="CI46" s="134"/>
      <c r="CJ46" s="134"/>
      <c r="CK46" s="134"/>
      <c r="CL46" s="134"/>
      <c r="CM46" s="134"/>
      <c r="CN46" s="134"/>
      <c r="CO46" s="134"/>
      <c r="CP46" s="134"/>
      <c r="CQ46" s="134"/>
      <c r="CR46" s="134"/>
      <c r="CS46" s="134"/>
      <c r="CT46" s="134"/>
      <c r="CU46" s="134"/>
      <c r="CV46" s="134"/>
      <c r="CW46" s="134"/>
      <c r="CX46" s="134"/>
      <c r="CY46" s="134"/>
      <c r="CZ46" s="134"/>
      <c r="DA46" s="134"/>
      <c r="DB46" s="134"/>
      <c r="DC46" s="134"/>
      <c r="DD46" s="134"/>
      <c r="DE46" s="134"/>
      <c r="DF46" s="134"/>
      <c r="DG46" s="134"/>
      <c r="DH46" s="134"/>
      <c r="DI46" s="134"/>
      <c r="DJ46" s="134"/>
      <c r="DK46" s="134"/>
      <c r="DL46" s="134"/>
      <c r="DM46" s="134"/>
      <c r="DN46" s="134"/>
      <c r="DO46" s="134"/>
      <c r="DP46" s="134"/>
      <c r="DQ46" s="134"/>
      <c r="DR46" s="134"/>
      <c r="DS46" s="134"/>
      <c r="DT46" s="134"/>
      <c r="DU46" s="134"/>
      <c r="DV46" s="134"/>
      <c r="DW46" s="134"/>
      <c r="DX46" s="134"/>
      <c r="DY46" s="134"/>
      <c r="DZ46" s="134"/>
      <c r="EA46" s="134"/>
      <c r="EB46" s="134"/>
      <c r="EC46" s="134"/>
      <c r="ED46" s="134"/>
      <c r="EE46" s="134"/>
      <c r="EF46" s="134"/>
      <c r="EG46" s="134"/>
      <c r="EH46" s="134"/>
      <c r="EI46" s="134"/>
      <c r="EJ46" s="134"/>
      <c r="EK46" s="134"/>
      <c r="EL46" s="134"/>
      <c r="EM46" s="134"/>
      <c r="EN46" s="134"/>
      <c r="EO46" s="134"/>
      <c r="EP46" s="134"/>
      <c r="EQ46" s="134"/>
      <c r="ER46" s="134"/>
      <c r="ES46" s="134"/>
      <c r="ET46" s="134"/>
      <c r="EU46" s="134"/>
      <c r="EV46" s="134"/>
      <c r="EW46" s="134"/>
      <c r="EX46" s="134"/>
      <c r="EY46" s="134"/>
      <c r="EZ46" s="134"/>
      <c r="FA46" s="134"/>
      <c r="FB46" s="134"/>
      <c r="FC46" s="134"/>
      <c r="FD46" s="134"/>
      <c r="FE46" s="134"/>
      <c r="FF46" s="134"/>
      <c r="FG46" s="134"/>
      <c r="FH46" s="134"/>
      <c r="FI46" s="134"/>
      <c r="FJ46" s="134"/>
      <c r="FK46" s="134"/>
      <c r="FL46" s="134"/>
      <c r="FM46" s="134"/>
      <c r="FN46" s="134"/>
      <c r="FO46" s="134"/>
      <c r="FP46" s="134"/>
      <c r="FQ46" s="134"/>
      <c r="FR46" s="134"/>
      <c r="FS46" s="134"/>
      <c r="FT46" s="134"/>
      <c r="FU46" s="134"/>
      <c r="FV46" s="134"/>
      <c r="FW46" s="134"/>
      <c r="FX46" s="134"/>
      <c r="FY46" s="134"/>
      <c r="FZ46" s="134"/>
      <c r="GA46" s="134"/>
      <c r="GB46" s="134"/>
      <c r="GC46" s="134"/>
      <c r="GD46" s="134"/>
      <c r="GE46" s="134"/>
      <c r="GF46" s="134"/>
      <c r="GG46" s="134"/>
      <c r="GH46" s="134"/>
      <c r="GI46" s="134"/>
      <c r="GJ46" s="134"/>
      <c r="GK46" s="134"/>
      <c r="GL46" s="134"/>
      <c r="GM46" s="134"/>
      <c r="GN46" s="134"/>
      <c r="GO46" s="134"/>
      <c r="GP46" s="134"/>
      <c r="GQ46" s="134"/>
      <c r="GR46" s="134"/>
      <c r="GS46" s="134"/>
      <c r="GT46" s="134"/>
      <c r="GU46" s="134"/>
      <c r="GV46" s="134"/>
      <c r="GW46" s="134"/>
      <c r="GX46" s="134"/>
      <c r="GY46" s="134"/>
      <c r="GZ46" s="134"/>
      <c r="HA46" s="134"/>
      <c r="HB46" s="134"/>
      <c r="HC46" s="134"/>
      <c r="HD46" s="134"/>
      <c r="HE46" s="134"/>
      <c r="HF46" s="134"/>
      <c r="HG46" s="134"/>
      <c r="HH46" s="134"/>
      <c r="HI46" s="134"/>
      <c r="HJ46" s="134"/>
      <c r="HK46" s="134"/>
      <c r="HL46" s="134"/>
      <c r="HM46" s="134"/>
      <c r="HN46" s="134"/>
      <c r="HO46" s="134"/>
      <c r="HP46" s="134"/>
      <c r="HQ46" s="134"/>
      <c r="HR46" s="134"/>
      <c r="HS46" s="134"/>
      <c r="HT46" s="134"/>
      <c r="HU46" s="134"/>
      <c r="HV46" s="134"/>
      <c r="HW46" s="134"/>
      <c r="HX46" s="134"/>
      <c r="HY46" s="134"/>
      <c r="HZ46" s="134"/>
      <c r="IA46" s="134"/>
      <c r="IB46" s="134"/>
      <c r="IC46" s="134"/>
      <c r="ID46" s="134"/>
      <c r="IE46" s="134"/>
      <c r="IF46" s="134"/>
      <c r="IG46" s="134"/>
      <c r="IH46" s="134"/>
      <c r="II46" s="134"/>
      <c r="IJ46" s="134"/>
      <c r="IK46" s="134"/>
      <c r="IL46" s="134"/>
      <c r="IM46" s="134"/>
      <c r="IN46" s="134"/>
      <c r="IO46" s="134"/>
      <c r="IP46" s="134"/>
      <c r="IQ46" s="134"/>
      <c r="IR46" s="134"/>
      <c r="IS46" s="134"/>
      <c r="IT46" s="134"/>
      <c r="IU46" s="134"/>
      <c r="IV46" s="134"/>
      <c r="IW46" s="134"/>
      <c r="IX46" s="134"/>
      <c r="IY46" s="134"/>
      <c r="IZ46" s="134"/>
      <c r="JA46" s="134"/>
      <c r="JB46" s="134"/>
      <c r="JC46" s="134"/>
      <c r="JD46" s="134"/>
      <c r="JE46" s="134"/>
      <c r="JF46" s="134"/>
      <c r="JG46" s="134"/>
      <c r="JH46" s="134"/>
      <c r="JI46" s="134"/>
      <c r="JJ46" s="134"/>
      <c r="JK46" s="134"/>
      <c r="JL46" s="134"/>
      <c r="JM46" s="134"/>
      <c r="JN46" s="134"/>
      <c r="JO46" s="134"/>
      <c r="JP46" s="134"/>
      <c r="JQ46" s="134"/>
      <c r="JR46" s="134"/>
      <c r="JS46" s="134"/>
      <c r="JT46" s="134"/>
      <c r="JU46" s="134"/>
      <c r="JV46" s="134"/>
      <c r="JW46" s="134"/>
      <c r="JX46" s="134"/>
      <c r="JY46" s="134"/>
      <c r="JZ46" s="134"/>
      <c r="KA46" s="134"/>
      <c r="KB46" s="134"/>
      <c r="KC46" s="134"/>
      <c r="KD46" s="134"/>
      <c r="KE46" s="134"/>
      <c r="KF46" s="134"/>
      <c r="KG46" s="134"/>
      <c r="KH46" s="134"/>
      <c r="KI46" s="134"/>
      <c r="KJ46" s="134"/>
      <c r="KK46" s="134"/>
      <c r="KL46" s="134"/>
      <c r="KM46" s="134"/>
      <c r="KN46" s="134"/>
      <c r="KO46" s="134"/>
      <c r="KP46" s="134"/>
      <c r="KQ46" s="134"/>
      <c r="KR46" s="134"/>
      <c r="KS46" s="134"/>
      <c r="KT46" s="134"/>
      <c r="KU46" s="134"/>
      <c r="KV46" s="134"/>
      <c r="KW46" s="134"/>
      <c r="KX46" s="134"/>
      <c r="KY46" s="134"/>
      <c r="KZ46" s="134"/>
      <c r="LA46" s="134"/>
      <c r="LB46" s="134"/>
      <c r="LC46" s="134"/>
      <c r="LD46" s="134"/>
      <c r="LE46" s="134"/>
      <c r="LF46" s="134"/>
      <c r="LG46" s="134"/>
      <c r="LH46" s="134"/>
      <c r="LI46" s="134"/>
      <c r="LJ46" s="134"/>
      <c r="LK46" s="134"/>
      <c r="LL46" s="134"/>
      <c r="LM46" s="134"/>
      <c r="LN46" s="134"/>
      <c r="LO46" s="134"/>
      <c r="LP46" s="134"/>
      <c r="LQ46" s="134"/>
      <c r="LR46" s="134"/>
      <c r="LS46" s="134"/>
      <c r="LT46" s="134"/>
      <c r="LU46" s="134"/>
      <c r="LV46" s="134"/>
      <c r="LW46" s="134"/>
      <c r="LX46" s="134"/>
      <c r="LY46" s="134"/>
      <c r="LZ46" s="134"/>
      <c r="MA46" s="134"/>
      <c r="MB46" s="134"/>
      <c r="MC46" s="134"/>
      <c r="MD46" s="134"/>
      <c r="ME46" s="134"/>
      <c r="MF46" s="134"/>
      <c r="MG46" s="134"/>
      <c r="MH46" s="134"/>
      <c r="MI46" s="134"/>
      <c r="MJ46" s="134"/>
      <c r="MK46" s="134"/>
      <c r="ML46" s="134"/>
      <c r="MM46" s="134"/>
      <c r="MN46" s="134"/>
      <c r="MO46" s="134"/>
      <c r="MP46" s="134"/>
      <c r="MQ46" s="134"/>
      <c r="MR46" s="134"/>
      <c r="MS46" s="134"/>
      <c r="MT46" s="134"/>
      <c r="MU46" s="134"/>
      <c r="MV46" s="134"/>
      <c r="MW46" s="134"/>
      <c r="MX46" s="134"/>
      <c r="MY46" s="134"/>
      <c r="MZ46" s="134"/>
      <c r="NA46" s="134"/>
      <c r="NB46" s="134"/>
      <c r="NC46" s="134"/>
      <c r="ND46" s="134"/>
      <c r="NE46" s="134"/>
      <c r="NF46" s="134"/>
      <c r="NG46" s="134"/>
      <c r="NH46" s="134"/>
      <c r="NI46" s="134"/>
      <c r="NJ46" s="134"/>
      <c r="NK46" s="134"/>
      <c r="NL46" s="134"/>
      <c r="NM46" s="134"/>
      <c r="NN46" s="134"/>
      <c r="NO46" s="134"/>
      <c r="NP46" s="134"/>
      <c r="NQ46" s="134"/>
      <c r="NR46" s="134"/>
      <c r="NS46" s="134"/>
      <c r="NT46" s="134"/>
      <c r="NU46" s="134"/>
      <c r="NV46" s="134"/>
      <c r="NW46" s="134"/>
      <c r="NX46" s="134"/>
      <c r="NY46" s="134"/>
      <c r="NZ46" s="134"/>
      <c r="OA46" s="134"/>
      <c r="OB46" s="134"/>
      <c r="OC46" s="134"/>
      <c r="OD46" s="134"/>
      <c r="OE46" s="134"/>
      <c r="OF46" s="134"/>
      <c r="OG46" s="134"/>
      <c r="OH46" s="134"/>
      <c r="OI46" s="134"/>
      <c r="OJ46" s="134"/>
      <c r="OK46" s="134"/>
      <c r="OL46" s="134"/>
      <c r="OM46" s="134"/>
      <c r="ON46" s="134"/>
      <c r="OO46" s="134"/>
      <c r="OP46" s="134"/>
      <c r="OQ46" s="134"/>
      <c r="OR46" s="134"/>
      <c r="OS46" s="134"/>
      <c r="OT46" s="134"/>
      <c r="OU46" s="134"/>
      <c r="OV46" s="134"/>
      <c r="OW46" s="134"/>
      <c r="OX46" s="134"/>
      <c r="OY46" s="134"/>
      <c r="OZ46" s="134"/>
      <c r="PA46" s="134"/>
      <c r="PB46" s="134"/>
      <c r="PC46" s="134"/>
      <c r="PD46" s="134"/>
      <c r="PE46" s="134"/>
      <c r="PF46" s="134"/>
      <c r="PG46" s="134"/>
      <c r="PH46" s="134"/>
      <c r="PI46" s="134"/>
      <c r="PJ46" s="134"/>
      <c r="PK46" s="134"/>
      <c r="PL46" s="134"/>
      <c r="PM46" s="134"/>
      <c r="PN46" s="134"/>
      <c r="PO46" s="134"/>
      <c r="PP46" s="134"/>
      <c r="PQ46" s="134"/>
      <c r="PR46" s="134"/>
      <c r="PS46" s="134"/>
      <c r="PT46" s="134"/>
      <c r="PU46" s="134"/>
      <c r="PV46" s="134"/>
      <c r="PW46" s="134"/>
      <c r="PX46" s="134"/>
      <c r="PY46" s="134"/>
      <c r="PZ46" s="134"/>
      <c r="QA46" s="134"/>
      <c r="QB46" s="134"/>
      <c r="QC46" s="134"/>
      <c r="QD46" s="134"/>
      <c r="QE46" s="134"/>
      <c r="QF46" s="134"/>
      <c r="QG46" s="134"/>
      <c r="QH46" s="134"/>
      <c r="QI46" s="134"/>
      <c r="QJ46" s="134"/>
      <c r="QK46" s="134"/>
      <c r="QL46" s="134"/>
      <c r="QM46" s="134"/>
      <c r="QN46" s="134"/>
      <c r="QO46" s="134"/>
      <c r="QP46" s="134"/>
      <c r="QQ46" s="134"/>
      <c r="QR46" s="134"/>
      <c r="QS46" s="134"/>
      <c r="QT46" s="134"/>
      <c r="QU46" s="134"/>
      <c r="QV46" s="134"/>
      <c r="QW46" s="134"/>
      <c r="QX46" s="134"/>
      <c r="QY46" s="134"/>
      <c r="QZ46" s="134"/>
      <c r="RA46" s="134"/>
      <c r="RB46" s="134"/>
      <c r="RC46" s="134"/>
      <c r="RD46" s="134"/>
      <c r="RE46" s="134"/>
      <c r="RF46" s="134"/>
      <c r="RG46" s="134"/>
      <c r="RH46" s="134"/>
      <c r="RI46" s="134"/>
      <c r="RJ46" s="134"/>
      <c r="RK46" s="134"/>
      <c r="RL46" s="134"/>
      <c r="RM46" s="134"/>
      <c r="RN46" s="134"/>
      <c r="RO46" s="134"/>
      <c r="RP46" s="134"/>
      <c r="RQ46" s="134"/>
      <c r="RR46" s="134"/>
      <c r="RS46" s="134"/>
      <c r="RT46" s="134"/>
      <c r="RU46" s="134"/>
      <c r="RV46" s="134"/>
      <c r="RW46" s="134"/>
      <c r="RX46" s="134"/>
      <c r="RY46" s="134"/>
      <c r="RZ46" s="134"/>
      <c r="SA46" s="134"/>
      <c r="SB46" s="134"/>
      <c r="SC46" s="134"/>
      <c r="SD46" s="134"/>
      <c r="SE46" s="134"/>
      <c r="SF46" s="134"/>
      <c r="SG46" s="134"/>
      <c r="SH46" s="134"/>
      <c r="SI46" s="134"/>
      <c r="SJ46" s="134"/>
      <c r="SK46" s="134"/>
      <c r="SL46" s="134"/>
      <c r="SM46" s="134"/>
      <c r="SN46" s="134"/>
      <c r="SO46" s="134"/>
      <c r="SP46" s="134"/>
      <c r="SQ46" s="134"/>
      <c r="SR46" s="134"/>
      <c r="SS46" s="134"/>
      <c r="ST46" s="134"/>
      <c r="SU46" s="134"/>
      <c r="SV46" s="134"/>
      <c r="SW46" s="134"/>
      <c r="SX46" s="134"/>
      <c r="SY46" s="134"/>
      <c r="SZ46" s="134"/>
      <c r="TA46" s="134"/>
      <c r="TB46" s="134"/>
      <c r="TC46" s="134"/>
      <c r="TD46" s="134"/>
      <c r="TE46" s="134"/>
      <c r="TF46" s="134"/>
      <c r="TG46" s="134"/>
      <c r="TH46" s="134"/>
      <c r="TI46" s="134"/>
      <c r="TJ46" s="134"/>
      <c r="TK46" s="134"/>
      <c r="TL46" s="134"/>
      <c r="TM46" s="134"/>
      <c r="TN46" s="134"/>
      <c r="TO46" s="134"/>
      <c r="TP46" s="134"/>
      <c r="TQ46" s="134"/>
      <c r="TR46" s="134"/>
      <c r="TS46" s="134"/>
      <c r="TT46" s="134"/>
      <c r="TU46" s="134"/>
      <c r="TV46" s="134"/>
      <c r="TW46" s="134"/>
      <c r="TX46" s="134"/>
      <c r="TY46" s="134"/>
      <c r="TZ46" s="134"/>
      <c r="UA46" s="134"/>
      <c r="UB46" s="134"/>
      <c r="UC46" s="134"/>
      <c r="UD46" s="134"/>
      <c r="UE46" s="134"/>
      <c r="UF46" s="134"/>
      <c r="UG46" s="134"/>
      <c r="UH46" s="134"/>
      <c r="UI46" s="134"/>
      <c r="UJ46" s="134"/>
      <c r="UK46" s="134"/>
      <c r="UL46" s="134"/>
      <c r="UM46" s="134"/>
      <c r="UN46" s="134"/>
      <c r="UO46" s="134"/>
      <c r="UP46" s="134"/>
      <c r="UQ46" s="134"/>
      <c r="UR46" s="134"/>
      <c r="US46" s="134"/>
      <c r="UT46" s="134"/>
      <c r="UU46" s="134"/>
      <c r="UV46" s="134"/>
      <c r="UW46" s="134"/>
      <c r="UX46" s="134"/>
      <c r="UY46" s="134"/>
      <c r="UZ46" s="134"/>
      <c r="VA46" s="134"/>
      <c r="VB46" s="134"/>
      <c r="VC46" s="134"/>
      <c r="VD46" s="134"/>
      <c r="VE46" s="134"/>
      <c r="VF46" s="134"/>
      <c r="VG46" s="134"/>
      <c r="VH46" s="134"/>
      <c r="VI46" s="134"/>
      <c r="VJ46" s="134"/>
      <c r="VK46" s="134"/>
      <c r="VL46" s="134"/>
      <c r="VM46" s="134"/>
      <c r="VN46" s="134"/>
      <c r="VO46" s="134"/>
      <c r="VP46" s="134"/>
      <c r="VQ46" s="134"/>
      <c r="VR46" s="134"/>
      <c r="VS46" s="134"/>
      <c r="VT46" s="134"/>
      <c r="VU46" s="134"/>
      <c r="VV46" s="134"/>
      <c r="VW46" s="134"/>
      <c r="VX46" s="134"/>
      <c r="VY46" s="134"/>
      <c r="VZ46" s="134"/>
      <c r="WA46" s="134"/>
      <c r="WB46" s="134"/>
      <c r="WC46" s="134"/>
      <c r="WD46" s="134"/>
      <c r="WE46" s="134"/>
      <c r="WF46" s="134"/>
      <c r="WG46" s="134"/>
      <c r="WH46" s="134"/>
      <c r="WI46" s="134"/>
      <c r="WJ46" s="134"/>
      <c r="WK46" s="134"/>
      <c r="WL46" s="134"/>
      <c r="WM46" s="134"/>
      <c r="WN46" s="134"/>
      <c r="WO46" s="134"/>
      <c r="WP46" s="134"/>
      <c r="WQ46" s="134"/>
      <c r="WR46" s="134"/>
      <c r="WS46" s="134"/>
      <c r="WT46" s="134"/>
      <c r="WU46" s="134"/>
      <c r="WV46" s="134"/>
      <c r="WW46" s="134"/>
      <c r="WX46" s="134"/>
      <c r="WY46" s="134"/>
      <c r="WZ46" s="134"/>
      <c r="XA46" s="134"/>
      <c r="XB46" s="134"/>
      <c r="XC46" s="134"/>
      <c r="XD46" s="134"/>
      <c r="XE46" s="134"/>
      <c r="XF46" s="134"/>
      <c r="XG46" s="134"/>
      <c r="XH46" s="134"/>
      <c r="XI46" s="134"/>
      <c r="XJ46" s="134"/>
      <c r="XK46" s="134"/>
      <c r="XL46" s="134"/>
      <c r="XM46" s="134"/>
      <c r="XN46" s="134"/>
      <c r="XO46" s="134"/>
      <c r="XP46" s="134"/>
      <c r="XQ46" s="134"/>
      <c r="XR46" s="134"/>
      <c r="XS46" s="134"/>
      <c r="XT46" s="134"/>
      <c r="XU46" s="134"/>
      <c r="XV46" s="134"/>
      <c r="XW46" s="134"/>
      <c r="XX46" s="134"/>
      <c r="XY46" s="134"/>
      <c r="XZ46" s="134"/>
      <c r="YA46" s="134"/>
      <c r="YB46" s="134"/>
      <c r="YC46" s="134"/>
      <c r="YD46" s="134"/>
      <c r="YE46" s="134"/>
      <c r="YF46" s="134"/>
      <c r="YG46" s="134"/>
      <c r="YH46" s="134"/>
      <c r="YI46" s="134"/>
      <c r="YJ46" s="134"/>
      <c r="YK46" s="134"/>
      <c r="YL46" s="134"/>
      <c r="YM46" s="134"/>
      <c r="YN46" s="134"/>
      <c r="YO46" s="134"/>
      <c r="YP46" s="134"/>
      <c r="YQ46" s="134"/>
      <c r="YR46" s="134"/>
      <c r="YS46" s="134"/>
      <c r="YT46" s="134"/>
      <c r="YU46" s="134"/>
      <c r="YV46" s="134"/>
      <c r="YW46" s="134"/>
      <c r="YX46" s="134"/>
      <c r="YY46" s="134"/>
      <c r="YZ46" s="134"/>
      <c r="ZA46" s="134"/>
      <c r="ZB46" s="134"/>
      <c r="ZC46" s="134"/>
      <c r="ZD46" s="134"/>
      <c r="ZE46" s="134"/>
      <c r="ZF46" s="134"/>
      <c r="ZG46" s="134"/>
      <c r="ZH46" s="134"/>
      <c r="ZI46" s="134"/>
      <c r="ZJ46" s="134"/>
      <c r="ZK46" s="134"/>
      <c r="ZL46" s="134"/>
      <c r="ZM46" s="134"/>
      <c r="ZN46" s="134"/>
      <c r="ZO46" s="134"/>
      <c r="ZP46" s="134"/>
      <c r="ZQ46" s="134"/>
      <c r="ZR46" s="134"/>
      <c r="ZS46" s="134"/>
      <c r="ZT46" s="134"/>
      <c r="ZU46" s="134"/>
      <c r="ZV46" s="134"/>
      <c r="ZW46" s="134"/>
      <c r="ZX46" s="134"/>
      <c r="ZY46" s="134"/>
      <c r="ZZ46" s="134"/>
    </row>
    <row r="47" spans="1:702" hidden="1" outlineLevel="1">
      <c r="A47" s="16">
        <v>41640</v>
      </c>
      <c r="B47" s="134">
        <v>20632.896928210001</v>
      </c>
      <c r="C47" s="134">
        <v>1503.4341166900001</v>
      </c>
      <c r="D47" s="134">
        <v>0.86863756999999997</v>
      </c>
      <c r="E47" s="134">
        <v>4491.0433022799998</v>
      </c>
      <c r="F47" s="134">
        <v>84.31450873</v>
      </c>
      <c r="G47" s="134">
        <v>78.555693899999994</v>
      </c>
      <c r="H47" s="134">
        <v>979.61744778000002</v>
      </c>
      <c r="I47" s="134">
        <v>8815.7184712500002</v>
      </c>
      <c r="J47" s="134">
        <v>1417.5908365600001</v>
      </c>
      <c r="K47" s="134">
        <v>46.54847599</v>
      </c>
      <c r="L47" s="134">
        <v>214.03466990000001</v>
      </c>
      <c r="M47" s="176" t="s">
        <v>191</v>
      </c>
      <c r="N47" s="134">
        <v>2099.6627810599998</v>
      </c>
      <c r="O47" s="134">
        <v>655.95491518999995</v>
      </c>
      <c r="P47" s="134">
        <v>20.335493979999999</v>
      </c>
      <c r="Q47" s="134">
        <v>0.12473144999999999</v>
      </c>
      <c r="R47" s="134">
        <v>12.156042830000001</v>
      </c>
      <c r="S47" s="134">
        <v>207.59203515999999</v>
      </c>
      <c r="T47" s="134">
        <v>5.34476789</v>
      </c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34"/>
      <c r="CF47" s="134"/>
      <c r="CG47" s="134"/>
      <c r="CH47" s="134"/>
      <c r="CI47" s="134"/>
      <c r="CJ47" s="134"/>
      <c r="CK47" s="134"/>
      <c r="CL47" s="134"/>
      <c r="CM47" s="134"/>
      <c r="CN47" s="134"/>
      <c r="CO47" s="134"/>
      <c r="CP47" s="134"/>
      <c r="CQ47" s="134"/>
      <c r="CR47" s="134"/>
      <c r="CS47" s="134"/>
      <c r="CT47" s="134"/>
      <c r="CU47" s="134"/>
      <c r="CV47" s="134"/>
      <c r="CW47" s="134"/>
      <c r="CX47" s="134"/>
      <c r="CY47" s="134"/>
      <c r="CZ47" s="134"/>
      <c r="DA47" s="134"/>
      <c r="DB47" s="134"/>
      <c r="DC47" s="134"/>
      <c r="DD47" s="134"/>
      <c r="DE47" s="134"/>
      <c r="DF47" s="134"/>
      <c r="DG47" s="134"/>
      <c r="DH47" s="134"/>
      <c r="DI47" s="134"/>
      <c r="DJ47" s="134"/>
      <c r="DK47" s="134"/>
      <c r="DL47" s="134"/>
      <c r="DM47" s="134"/>
      <c r="DN47" s="134"/>
      <c r="DO47" s="134"/>
      <c r="DP47" s="134"/>
      <c r="DQ47" s="134"/>
      <c r="DR47" s="134"/>
      <c r="DS47" s="134"/>
      <c r="DT47" s="134"/>
      <c r="DU47" s="134"/>
      <c r="DV47" s="134"/>
      <c r="DW47" s="134"/>
      <c r="DX47" s="134"/>
      <c r="DY47" s="134"/>
      <c r="DZ47" s="134"/>
      <c r="EA47" s="134"/>
      <c r="EB47" s="134"/>
      <c r="EC47" s="134"/>
      <c r="ED47" s="134"/>
      <c r="EE47" s="134"/>
      <c r="EF47" s="134"/>
      <c r="EG47" s="134"/>
      <c r="EH47" s="134"/>
      <c r="EI47" s="134"/>
      <c r="EJ47" s="134"/>
      <c r="EK47" s="134"/>
      <c r="EL47" s="134"/>
      <c r="EM47" s="134"/>
      <c r="EN47" s="134"/>
      <c r="EO47" s="134"/>
      <c r="EP47" s="134"/>
      <c r="EQ47" s="134"/>
      <c r="ER47" s="134"/>
      <c r="ES47" s="134"/>
      <c r="ET47" s="134"/>
      <c r="EU47" s="134"/>
      <c r="EV47" s="134"/>
      <c r="EW47" s="134"/>
      <c r="EX47" s="134"/>
      <c r="EY47" s="134"/>
      <c r="EZ47" s="134"/>
      <c r="FA47" s="134"/>
      <c r="FB47" s="134"/>
      <c r="FC47" s="134"/>
      <c r="FD47" s="134"/>
      <c r="FE47" s="134"/>
      <c r="FF47" s="134"/>
      <c r="FG47" s="134"/>
      <c r="FH47" s="134"/>
      <c r="FI47" s="134"/>
      <c r="FJ47" s="134"/>
      <c r="FK47" s="134"/>
      <c r="FL47" s="134"/>
      <c r="FM47" s="134"/>
      <c r="FN47" s="134"/>
      <c r="FO47" s="134"/>
      <c r="FP47" s="134"/>
      <c r="FQ47" s="134"/>
      <c r="FR47" s="134"/>
      <c r="FS47" s="134"/>
      <c r="FT47" s="134"/>
      <c r="FU47" s="134"/>
      <c r="FV47" s="134"/>
      <c r="FW47" s="134"/>
      <c r="FX47" s="134"/>
      <c r="FY47" s="134"/>
      <c r="FZ47" s="134"/>
      <c r="GA47" s="134"/>
      <c r="GB47" s="134"/>
      <c r="GC47" s="134"/>
      <c r="GD47" s="134"/>
      <c r="GE47" s="134"/>
      <c r="GF47" s="134"/>
      <c r="GG47" s="134"/>
      <c r="GH47" s="134"/>
      <c r="GI47" s="134"/>
      <c r="GJ47" s="134"/>
      <c r="GK47" s="134"/>
      <c r="GL47" s="134"/>
      <c r="GM47" s="134"/>
      <c r="GN47" s="134"/>
      <c r="GO47" s="134"/>
      <c r="GP47" s="134"/>
      <c r="GQ47" s="134"/>
      <c r="GR47" s="134"/>
      <c r="GS47" s="134"/>
      <c r="GT47" s="134"/>
      <c r="GU47" s="134"/>
      <c r="GV47" s="134"/>
      <c r="GW47" s="134"/>
      <c r="GX47" s="134"/>
      <c r="GY47" s="134"/>
      <c r="GZ47" s="134"/>
      <c r="HA47" s="134"/>
      <c r="HB47" s="134"/>
      <c r="HC47" s="134"/>
      <c r="HD47" s="134"/>
      <c r="HE47" s="134"/>
      <c r="HF47" s="134"/>
      <c r="HG47" s="134"/>
      <c r="HH47" s="134"/>
      <c r="HI47" s="134"/>
      <c r="HJ47" s="134"/>
      <c r="HK47" s="134"/>
      <c r="HL47" s="134"/>
      <c r="HM47" s="134"/>
      <c r="HN47" s="134"/>
      <c r="HO47" s="134"/>
      <c r="HP47" s="134"/>
      <c r="HQ47" s="134"/>
      <c r="HR47" s="134"/>
      <c r="HS47" s="134"/>
      <c r="HT47" s="134"/>
      <c r="HU47" s="134"/>
      <c r="HV47" s="134"/>
      <c r="HW47" s="134"/>
      <c r="HX47" s="134"/>
      <c r="HY47" s="134"/>
      <c r="HZ47" s="134"/>
      <c r="IA47" s="134"/>
      <c r="IB47" s="134"/>
      <c r="IC47" s="134"/>
      <c r="ID47" s="134"/>
      <c r="IE47" s="134"/>
      <c r="IF47" s="134"/>
      <c r="IG47" s="134"/>
      <c r="IH47" s="134"/>
      <c r="II47" s="134"/>
      <c r="IJ47" s="134"/>
      <c r="IK47" s="134"/>
      <c r="IL47" s="134"/>
      <c r="IM47" s="134"/>
      <c r="IN47" s="134"/>
      <c r="IO47" s="134"/>
      <c r="IP47" s="134"/>
      <c r="IQ47" s="134"/>
      <c r="IR47" s="134"/>
      <c r="IS47" s="134"/>
      <c r="IT47" s="134"/>
      <c r="IU47" s="134"/>
      <c r="IV47" s="134"/>
      <c r="IW47" s="134"/>
      <c r="IX47" s="134"/>
      <c r="IY47" s="134"/>
      <c r="IZ47" s="134"/>
      <c r="JA47" s="134"/>
      <c r="JB47" s="134"/>
      <c r="JC47" s="134"/>
      <c r="JD47" s="134"/>
      <c r="JE47" s="134"/>
      <c r="JF47" s="134"/>
      <c r="JG47" s="134"/>
      <c r="JH47" s="134"/>
      <c r="JI47" s="134"/>
      <c r="JJ47" s="134"/>
      <c r="JK47" s="134"/>
      <c r="JL47" s="134"/>
      <c r="JM47" s="134"/>
      <c r="JN47" s="134"/>
      <c r="JO47" s="134"/>
      <c r="JP47" s="134"/>
      <c r="JQ47" s="134"/>
      <c r="JR47" s="134"/>
      <c r="JS47" s="134"/>
      <c r="JT47" s="134"/>
      <c r="JU47" s="134"/>
      <c r="JV47" s="134"/>
      <c r="JW47" s="134"/>
      <c r="JX47" s="134"/>
      <c r="JY47" s="134"/>
      <c r="JZ47" s="134"/>
      <c r="KA47" s="134"/>
      <c r="KB47" s="134"/>
      <c r="KC47" s="134"/>
      <c r="KD47" s="134"/>
      <c r="KE47" s="134"/>
      <c r="KF47" s="134"/>
      <c r="KG47" s="134"/>
      <c r="KH47" s="134"/>
      <c r="KI47" s="134"/>
      <c r="KJ47" s="134"/>
      <c r="KK47" s="134"/>
      <c r="KL47" s="134"/>
      <c r="KM47" s="134"/>
      <c r="KN47" s="134"/>
      <c r="KO47" s="134"/>
      <c r="KP47" s="134"/>
      <c r="KQ47" s="134"/>
      <c r="KR47" s="134"/>
      <c r="KS47" s="134"/>
      <c r="KT47" s="134"/>
      <c r="KU47" s="134"/>
      <c r="KV47" s="134"/>
      <c r="KW47" s="134"/>
      <c r="KX47" s="134"/>
      <c r="KY47" s="134"/>
      <c r="KZ47" s="134"/>
      <c r="LA47" s="134"/>
      <c r="LB47" s="134"/>
      <c r="LC47" s="134"/>
      <c r="LD47" s="134"/>
      <c r="LE47" s="134"/>
      <c r="LF47" s="134"/>
      <c r="LG47" s="134"/>
      <c r="LH47" s="134"/>
      <c r="LI47" s="134"/>
      <c r="LJ47" s="134"/>
      <c r="LK47" s="134"/>
      <c r="LL47" s="134"/>
      <c r="LM47" s="134"/>
      <c r="LN47" s="134"/>
      <c r="LO47" s="134"/>
      <c r="LP47" s="134"/>
      <c r="LQ47" s="134"/>
      <c r="LR47" s="134"/>
      <c r="LS47" s="134"/>
      <c r="LT47" s="134"/>
      <c r="LU47" s="134"/>
      <c r="LV47" s="134"/>
      <c r="LW47" s="134"/>
      <c r="LX47" s="134"/>
      <c r="LY47" s="134"/>
      <c r="LZ47" s="134"/>
      <c r="MA47" s="134"/>
      <c r="MB47" s="134"/>
      <c r="MC47" s="134"/>
      <c r="MD47" s="134"/>
      <c r="ME47" s="134"/>
      <c r="MF47" s="134"/>
      <c r="MG47" s="134"/>
      <c r="MH47" s="134"/>
      <c r="MI47" s="134"/>
      <c r="MJ47" s="134"/>
      <c r="MK47" s="134"/>
      <c r="ML47" s="134"/>
      <c r="MM47" s="134"/>
      <c r="MN47" s="134"/>
      <c r="MO47" s="134"/>
      <c r="MP47" s="134"/>
      <c r="MQ47" s="134"/>
      <c r="MR47" s="134"/>
      <c r="MS47" s="134"/>
      <c r="MT47" s="134"/>
      <c r="MU47" s="134"/>
      <c r="MV47" s="134"/>
      <c r="MW47" s="134"/>
      <c r="MX47" s="134"/>
      <c r="MY47" s="134"/>
      <c r="MZ47" s="134"/>
      <c r="NA47" s="134"/>
      <c r="NB47" s="134"/>
      <c r="NC47" s="134"/>
      <c r="ND47" s="134"/>
      <c r="NE47" s="134"/>
      <c r="NF47" s="134"/>
      <c r="NG47" s="134"/>
      <c r="NH47" s="134"/>
      <c r="NI47" s="134"/>
      <c r="NJ47" s="134"/>
      <c r="NK47" s="134"/>
      <c r="NL47" s="134"/>
      <c r="NM47" s="134"/>
      <c r="NN47" s="134"/>
      <c r="NO47" s="134"/>
      <c r="NP47" s="134"/>
      <c r="NQ47" s="134"/>
      <c r="NR47" s="134"/>
      <c r="NS47" s="134"/>
      <c r="NT47" s="134"/>
      <c r="NU47" s="134"/>
      <c r="NV47" s="134"/>
      <c r="NW47" s="134"/>
      <c r="NX47" s="134"/>
      <c r="NY47" s="134"/>
      <c r="NZ47" s="134"/>
      <c r="OA47" s="134"/>
      <c r="OB47" s="134"/>
      <c r="OC47" s="134"/>
      <c r="OD47" s="134"/>
      <c r="OE47" s="134"/>
      <c r="OF47" s="134"/>
      <c r="OG47" s="134"/>
      <c r="OH47" s="134"/>
      <c r="OI47" s="134"/>
      <c r="OJ47" s="134"/>
      <c r="OK47" s="134"/>
      <c r="OL47" s="134"/>
      <c r="OM47" s="134"/>
      <c r="ON47" s="134"/>
      <c r="OO47" s="134"/>
      <c r="OP47" s="134"/>
      <c r="OQ47" s="134"/>
      <c r="OR47" s="134"/>
      <c r="OS47" s="134"/>
      <c r="OT47" s="134"/>
      <c r="OU47" s="134"/>
      <c r="OV47" s="134"/>
      <c r="OW47" s="134"/>
      <c r="OX47" s="134"/>
      <c r="OY47" s="134"/>
      <c r="OZ47" s="134"/>
      <c r="PA47" s="134"/>
      <c r="PB47" s="134"/>
      <c r="PC47" s="134"/>
      <c r="PD47" s="134"/>
      <c r="PE47" s="134"/>
      <c r="PF47" s="134"/>
      <c r="PG47" s="134"/>
      <c r="PH47" s="134"/>
      <c r="PI47" s="134"/>
      <c r="PJ47" s="134"/>
      <c r="PK47" s="134"/>
      <c r="PL47" s="134"/>
      <c r="PM47" s="134"/>
      <c r="PN47" s="134"/>
      <c r="PO47" s="134"/>
      <c r="PP47" s="134"/>
      <c r="PQ47" s="134"/>
      <c r="PR47" s="134"/>
      <c r="PS47" s="134"/>
      <c r="PT47" s="134"/>
      <c r="PU47" s="134"/>
      <c r="PV47" s="134"/>
      <c r="PW47" s="134"/>
      <c r="PX47" s="134"/>
      <c r="PY47" s="134"/>
      <c r="PZ47" s="134"/>
      <c r="QA47" s="134"/>
      <c r="QB47" s="134"/>
      <c r="QC47" s="134"/>
      <c r="QD47" s="134"/>
      <c r="QE47" s="134"/>
      <c r="QF47" s="134"/>
      <c r="QG47" s="134"/>
      <c r="QH47" s="134"/>
      <c r="QI47" s="134"/>
      <c r="QJ47" s="134"/>
      <c r="QK47" s="134"/>
      <c r="QL47" s="134"/>
      <c r="QM47" s="134"/>
      <c r="QN47" s="134"/>
      <c r="QO47" s="134"/>
      <c r="QP47" s="134"/>
      <c r="QQ47" s="134"/>
      <c r="QR47" s="134"/>
      <c r="QS47" s="134"/>
      <c r="QT47" s="134"/>
      <c r="QU47" s="134"/>
      <c r="QV47" s="134"/>
      <c r="QW47" s="134"/>
      <c r="QX47" s="134"/>
      <c r="QY47" s="134"/>
      <c r="QZ47" s="134"/>
      <c r="RA47" s="134"/>
      <c r="RB47" s="134"/>
      <c r="RC47" s="134"/>
      <c r="RD47" s="134"/>
      <c r="RE47" s="134"/>
      <c r="RF47" s="134"/>
      <c r="RG47" s="134"/>
      <c r="RH47" s="134"/>
      <c r="RI47" s="134"/>
      <c r="RJ47" s="134"/>
      <c r="RK47" s="134"/>
      <c r="RL47" s="134"/>
      <c r="RM47" s="134"/>
      <c r="RN47" s="134"/>
      <c r="RO47" s="134"/>
      <c r="RP47" s="134"/>
      <c r="RQ47" s="134"/>
      <c r="RR47" s="134"/>
      <c r="RS47" s="134"/>
      <c r="RT47" s="134"/>
      <c r="RU47" s="134"/>
      <c r="RV47" s="134"/>
      <c r="RW47" s="134"/>
      <c r="RX47" s="134"/>
      <c r="RY47" s="134"/>
      <c r="RZ47" s="134"/>
      <c r="SA47" s="134"/>
      <c r="SB47" s="134"/>
      <c r="SC47" s="134"/>
      <c r="SD47" s="134"/>
      <c r="SE47" s="134"/>
      <c r="SF47" s="134"/>
      <c r="SG47" s="134"/>
      <c r="SH47" s="134"/>
      <c r="SI47" s="134"/>
      <c r="SJ47" s="134"/>
      <c r="SK47" s="134"/>
      <c r="SL47" s="134"/>
      <c r="SM47" s="134"/>
      <c r="SN47" s="134"/>
      <c r="SO47" s="134"/>
      <c r="SP47" s="134"/>
      <c r="SQ47" s="134"/>
      <c r="SR47" s="134"/>
      <c r="SS47" s="134"/>
      <c r="ST47" s="134"/>
      <c r="SU47" s="134"/>
      <c r="SV47" s="134"/>
      <c r="SW47" s="134"/>
      <c r="SX47" s="134"/>
      <c r="SY47" s="134"/>
      <c r="SZ47" s="134"/>
      <c r="TA47" s="134"/>
      <c r="TB47" s="134"/>
      <c r="TC47" s="134"/>
      <c r="TD47" s="134"/>
      <c r="TE47" s="134"/>
      <c r="TF47" s="134"/>
      <c r="TG47" s="134"/>
      <c r="TH47" s="134"/>
      <c r="TI47" s="134"/>
      <c r="TJ47" s="134"/>
      <c r="TK47" s="134"/>
      <c r="TL47" s="134"/>
      <c r="TM47" s="134"/>
      <c r="TN47" s="134"/>
      <c r="TO47" s="134"/>
      <c r="TP47" s="134"/>
      <c r="TQ47" s="134"/>
      <c r="TR47" s="134"/>
      <c r="TS47" s="134"/>
      <c r="TT47" s="134"/>
      <c r="TU47" s="134"/>
      <c r="TV47" s="134"/>
      <c r="TW47" s="134"/>
      <c r="TX47" s="134"/>
      <c r="TY47" s="134"/>
      <c r="TZ47" s="134"/>
      <c r="UA47" s="134"/>
      <c r="UB47" s="134"/>
      <c r="UC47" s="134"/>
      <c r="UD47" s="134"/>
      <c r="UE47" s="134"/>
      <c r="UF47" s="134"/>
      <c r="UG47" s="134"/>
      <c r="UH47" s="134"/>
      <c r="UI47" s="134"/>
      <c r="UJ47" s="134"/>
      <c r="UK47" s="134"/>
      <c r="UL47" s="134"/>
      <c r="UM47" s="134"/>
      <c r="UN47" s="134"/>
      <c r="UO47" s="134"/>
      <c r="UP47" s="134"/>
      <c r="UQ47" s="134"/>
      <c r="UR47" s="134"/>
      <c r="US47" s="134"/>
      <c r="UT47" s="134"/>
      <c r="UU47" s="134"/>
      <c r="UV47" s="134"/>
      <c r="UW47" s="134"/>
      <c r="UX47" s="134"/>
      <c r="UY47" s="134"/>
      <c r="UZ47" s="134"/>
      <c r="VA47" s="134"/>
      <c r="VB47" s="134"/>
      <c r="VC47" s="134"/>
      <c r="VD47" s="134"/>
      <c r="VE47" s="134"/>
      <c r="VF47" s="134"/>
      <c r="VG47" s="134"/>
      <c r="VH47" s="134"/>
      <c r="VI47" s="134"/>
      <c r="VJ47" s="134"/>
      <c r="VK47" s="134"/>
      <c r="VL47" s="134"/>
      <c r="VM47" s="134"/>
      <c r="VN47" s="134"/>
      <c r="VO47" s="134"/>
      <c r="VP47" s="134"/>
      <c r="VQ47" s="134"/>
      <c r="VR47" s="134"/>
      <c r="VS47" s="134"/>
      <c r="VT47" s="134"/>
      <c r="VU47" s="134"/>
      <c r="VV47" s="134"/>
      <c r="VW47" s="134"/>
      <c r="VX47" s="134"/>
      <c r="VY47" s="134"/>
      <c r="VZ47" s="134"/>
      <c r="WA47" s="134"/>
      <c r="WB47" s="134"/>
      <c r="WC47" s="134"/>
      <c r="WD47" s="134"/>
      <c r="WE47" s="134"/>
      <c r="WF47" s="134"/>
      <c r="WG47" s="134"/>
      <c r="WH47" s="134"/>
      <c r="WI47" s="134"/>
      <c r="WJ47" s="134"/>
      <c r="WK47" s="134"/>
      <c r="WL47" s="134"/>
      <c r="WM47" s="134"/>
      <c r="WN47" s="134"/>
      <c r="WO47" s="134"/>
      <c r="WP47" s="134"/>
      <c r="WQ47" s="134"/>
      <c r="WR47" s="134"/>
      <c r="WS47" s="134"/>
      <c r="WT47" s="134"/>
      <c r="WU47" s="134"/>
      <c r="WV47" s="134"/>
      <c r="WW47" s="134"/>
      <c r="WX47" s="134"/>
      <c r="WY47" s="134"/>
      <c r="WZ47" s="134"/>
      <c r="XA47" s="134"/>
      <c r="XB47" s="134"/>
      <c r="XC47" s="134"/>
      <c r="XD47" s="134"/>
      <c r="XE47" s="134"/>
      <c r="XF47" s="134"/>
      <c r="XG47" s="134"/>
      <c r="XH47" s="134"/>
      <c r="XI47" s="134"/>
      <c r="XJ47" s="134"/>
      <c r="XK47" s="134"/>
      <c r="XL47" s="134"/>
      <c r="XM47" s="134"/>
      <c r="XN47" s="134"/>
      <c r="XO47" s="134"/>
      <c r="XP47" s="134"/>
      <c r="XQ47" s="134"/>
      <c r="XR47" s="134"/>
      <c r="XS47" s="134"/>
      <c r="XT47" s="134"/>
      <c r="XU47" s="134"/>
      <c r="XV47" s="134"/>
      <c r="XW47" s="134"/>
      <c r="XX47" s="134"/>
      <c r="XY47" s="134"/>
      <c r="XZ47" s="134"/>
      <c r="YA47" s="134"/>
      <c r="YB47" s="134"/>
      <c r="YC47" s="134"/>
      <c r="YD47" s="134"/>
      <c r="YE47" s="134"/>
      <c r="YF47" s="134"/>
      <c r="YG47" s="134"/>
      <c r="YH47" s="134"/>
      <c r="YI47" s="134"/>
      <c r="YJ47" s="134"/>
      <c r="YK47" s="134"/>
      <c r="YL47" s="134"/>
      <c r="YM47" s="134"/>
      <c r="YN47" s="134"/>
      <c r="YO47" s="134"/>
      <c r="YP47" s="134"/>
      <c r="YQ47" s="134"/>
      <c r="YR47" s="134"/>
      <c r="YS47" s="134"/>
      <c r="YT47" s="134"/>
      <c r="YU47" s="134"/>
      <c r="YV47" s="134"/>
      <c r="YW47" s="134"/>
      <c r="YX47" s="134"/>
      <c r="YY47" s="134"/>
      <c r="YZ47" s="134"/>
      <c r="ZA47" s="134"/>
      <c r="ZB47" s="134"/>
      <c r="ZC47" s="134"/>
      <c r="ZD47" s="134"/>
      <c r="ZE47" s="134"/>
      <c r="ZF47" s="134"/>
      <c r="ZG47" s="134"/>
      <c r="ZH47" s="134"/>
      <c r="ZI47" s="134"/>
      <c r="ZJ47" s="134"/>
      <c r="ZK47" s="134"/>
      <c r="ZL47" s="134"/>
      <c r="ZM47" s="134"/>
      <c r="ZN47" s="134"/>
      <c r="ZO47" s="134"/>
      <c r="ZP47" s="134"/>
      <c r="ZQ47" s="134"/>
      <c r="ZR47" s="134"/>
      <c r="ZS47" s="134"/>
      <c r="ZT47" s="134"/>
      <c r="ZU47" s="134"/>
      <c r="ZV47" s="134"/>
      <c r="ZW47" s="134"/>
      <c r="ZX47" s="134"/>
      <c r="ZY47" s="134"/>
      <c r="ZZ47" s="134"/>
    </row>
    <row r="48" spans="1:702" hidden="1" outlineLevel="1">
      <c r="A48" s="16">
        <v>41671</v>
      </c>
      <c r="B48" s="134">
        <v>22705.351917069998</v>
      </c>
      <c r="C48" s="134">
        <v>1648.7929896400001</v>
      </c>
      <c r="D48" s="134">
        <v>0.74964872000000005</v>
      </c>
      <c r="E48" s="134">
        <v>5213.2452415300004</v>
      </c>
      <c r="F48" s="134">
        <v>84.945558469999995</v>
      </c>
      <c r="G48" s="134">
        <v>87.392690880000004</v>
      </c>
      <c r="H48" s="134">
        <v>1053.77516468</v>
      </c>
      <c r="I48" s="134">
        <v>9390.9013931600002</v>
      </c>
      <c r="J48" s="134">
        <v>1680.39737771</v>
      </c>
      <c r="K48" s="134">
        <v>54.505619809999999</v>
      </c>
      <c r="L48" s="134">
        <v>255.20686542999999</v>
      </c>
      <c r="M48" s="176" t="s">
        <v>191</v>
      </c>
      <c r="N48" s="134">
        <v>2243.5259667999999</v>
      </c>
      <c r="O48" s="134">
        <v>731.66879577999998</v>
      </c>
      <c r="P48" s="134">
        <v>7.46816222</v>
      </c>
      <c r="Q48" s="134">
        <v>0.12161866</v>
      </c>
      <c r="R48" s="134">
        <v>11.8896292</v>
      </c>
      <c r="S48" s="134">
        <v>234.75583252000001</v>
      </c>
      <c r="T48" s="134">
        <v>6.0093618600000003</v>
      </c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  <c r="AE48" s="134"/>
      <c r="AF48" s="134"/>
      <c r="AG48" s="134"/>
      <c r="AH48" s="134"/>
      <c r="AI48" s="134"/>
      <c r="AJ48" s="134"/>
      <c r="AK48" s="134"/>
      <c r="AL48" s="134"/>
      <c r="AM48" s="134"/>
      <c r="AN48" s="134"/>
      <c r="AO48" s="134"/>
      <c r="AP48" s="134"/>
      <c r="AQ48" s="134"/>
      <c r="AR48" s="134"/>
      <c r="AS48" s="134"/>
      <c r="AT48" s="134"/>
      <c r="AU48" s="134"/>
      <c r="AV48" s="134"/>
      <c r="AW48" s="134"/>
      <c r="AX48" s="134"/>
      <c r="AY48" s="134"/>
      <c r="AZ48" s="134"/>
      <c r="BA48" s="134"/>
      <c r="BB48" s="134"/>
      <c r="BC48" s="134"/>
      <c r="BD48" s="134"/>
      <c r="BE48" s="134"/>
      <c r="BF48" s="134"/>
      <c r="BG48" s="134"/>
      <c r="BH48" s="134"/>
      <c r="BI48" s="134"/>
      <c r="BJ48" s="134"/>
      <c r="BK48" s="134"/>
      <c r="BL48" s="134"/>
      <c r="BM48" s="134"/>
      <c r="BN48" s="134"/>
      <c r="BO48" s="134"/>
      <c r="BP48" s="134"/>
      <c r="BQ48" s="134"/>
      <c r="BR48" s="134"/>
      <c r="BS48" s="134"/>
      <c r="BT48" s="134"/>
      <c r="BU48" s="134"/>
      <c r="BV48" s="134"/>
      <c r="BW48" s="134"/>
      <c r="BX48" s="134"/>
      <c r="BY48" s="134"/>
      <c r="BZ48" s="134"/>
      <c r="CA48" s="134"/>
      <c r="CB48" s="134"/>
      <c r="CC48" s="134"/>
      <c r="CD48" s="134"/>
      <c r="CE48" s="134"/>
      <c r="CF48" s="134"/>
      <c r="CG48" s="134"/>
      <c r="CH48" s="134"/>
      <c r="CI48" s="134"/>
      <c r="CJ48" s="134"/>
      <c r="CK48" s="134"/>
      <c r="CL48" s="134"/>
      <c r="CM48" s="134"/>
      <c r="CN48" s="134"/>
      <c r="CO48" s="134"/>
      <c r="CP48" s="134"/>
      <c r="CQ48" s="134"/>
      <c r="CR48" s="134"/>
      <c r="CS48" s="134"/>
      <c r="CT48" s="134"/>
      <c r="CU48" s="134"/>
      <c r="CV48" s="134"/>
      <c r="CW48" s="134"/>
      <c r="CX48" s="134"/>
      <c r="CY48" s="134"/>
      <c r="CZ48" s="134"/>
      <c r="DA48" s="134"/>
      <c r="DB48" s="134"/>
      <c r="DC48" s="134"/>
      <c r="DD48" s="134"/>
      <c r="DE48" s="134"/>
      <c r="DF48" s="134"/>
      <c r="DG48" s="134"/>
      <c r="DH48" s="134"/>
      <c r="DI48" s="134"/>
      <c r="DJ48" s="134"/>
      <c r="DK48" s="134"/>
      <c r="DL48" s="134"/>
      <c r="DM48" s="134"/>
      <c r="DN48" s="134"/>
      <c r="DO48" s="134"/>
      <c r="DP48" s="134"/>
      <c r="DQ48" s="134"/>
      <c r="DR48" s="134"/>
      <c r="DS48" s="134"/>
      <c r="DT48" s="134"/>
      <c r="DU48" s="134"/>
      <c r="DV48" s="134"/>
      <c r="DW48" s="134"/>
      <c r="DX48" s="134"/>
      <c r="DY48" s="134"/>
      <c r="DZ48" s="134"/>
      <c r="EA48" s="134"/>
      <c r="EB48" s="134"/>
      <c r="EC48" s="134"/>
      <c r="ED48" s="134"/>
      <c r="EE48" s="134"/>
      <c r="EF48" s="134"/>
      <c r="EG48" s="134"/>
      <c r="EH48" s="134"/>
      <c r="EI48" s="134"/>
      <c r="EJ48" s="134"/>
      <c r="EK48" s="134"/>
      <c r="EL48" s="134"/>
      <c r="EM48" s="134"/>
      <c r="EN48" s="134"/>
      <c r="EO48" s="134"/>
      <c r="EP48" s="134"/>
      <c r="EQ48" s="134"/>
      <c r="ER48" s="134"/>
      <c r="ES48" s="134"/>
      <c r="ET48" s="134"/>
      <c r="EU48" s="134"/>
      <c r="EV48" s="134"/>
      <c r="EW48" s="134"/>
      <c r="EX48" s="134"/>
      <c r="EY48" s="134"/>
      <c r="EZ48" s="134"/>
      <c r="FA48" s="134"/>
      <c r="FB48" s="134"/>
      <c r="FC48" s="134"/>
      <c r="FD48" s="134"/>
      <c r="FE48" s="134"/>
      <c r="FF48" s="134"/>
      <c r="FG48" s="134"/>
      <c r="FH48" s="134"/>
      <c r="FI48" s="134"/>
      <c r="FJ48" s="134"/>
      <c r="FK48" s="134"/>
      <c r="FL48" s="134"/>
      <c r="FM48" s="134"/>
      <c r="FN48" s="134"/>
      <c r="FO48" s="134"/>
      <c r="FP48" s="134"/>
      <c r="FQ48" s="134"/>
      <c r="FR48" s="134"/>
      <c r="FS48" s="134"/>
      <c r="FT48" s="134"/>
      <c r="FU48" s="134"/>
      <c r="FV48" s="134"/>
      <c r="FW48" s="134"/>
      <c r="FX48" s="134"/>
      <c r="FY48" s="134"/>
      <c r="FZ48" s="134"/>
      <c r="GA48" s="134"/>
      <c r="GB48" s="134"/>
      <c r="GC48" s="134"/>
      <c r="GD48" s="134"/>
      <c r="GE48" s="134"/>
      <c r="GF48" s="134"/>
      <c r="GG48" s="134"/>
      <c r="GH48" s="134"/>
      <c r="GI48" s="134"/>
      <c r="GJ48" s="134"/>
      <c r="GK48" s="134"/>
      <c r="GL48" s="134"/>
      <c r="GM48" s="134"/>
      <c r="GN48" s="134"/>
      <c r="GO48" s="134"/>
      <c r="GP48" s="134"/>
      <c r="GQ48" s="134"/>
      <c r="GR48" s="134"/>
      <c r="GS48" s="134"/>
      <c r="GT48" s="134"/>
      <c r="GU48" s="134"/>
      <c r="GV48" s="134"/>
      <c r="GW48" s="134"/>
      <c r="GX48" s="134"/>
      <c r="GY48" s="134"/>
      <c r="GZ48" s="134"/>
      <c r="HA48" s="134"/>
      <c r="HB48" s="134"/>
      <c r="HC48" s="134"/>
      <c r="HD48" s="134"/>
      <c r="HE48" s="134"/>
      <c r="HF48" s="134"/>
      <c r="HG48" s="134"/>
      <c r="HH48" s="134"/>
      <c r="HI48" s="134"/>
      <c r="HJ48" s="134"/>
      <c r="HK48" s="134"/>
      <c r="HL48" s="134"/>
      <c r="HM48" s="134"/>
      <c r="HN48" s="134"/>
      <c r="HO48" s="134"/>
      <c r="HP48" s="134"/>
      <c r="HQ48" s="134"/>
      <c r="HR48" s="134"/>
      <c r="HS48" s="134"/>
      <c r="HT48" s="134"/>
      <c r="HU48" s="134"/>
      <c r="HV48" s="134"/>
      <c r="HW48" s="134"/>
      <c r="HX48" s="134"/>
      <c r="HY48" s="134"/>
      <c r="HZ48" s="134"/>
      <c r="IA48" s="134"/>
      <c r="IB48" s="134"/>
      <c r="IC48" s="134"/>
      <c r="ID48" s="134"/>
      <c r="IE48" s="134"/>
      <c r="IF48" s="134"/>
      <c r="IG48" s="134"/>
      <c r="IH48" s="134"/>
      <c r="II48" s="134"/>
      <c r="IJ48" s="134"/>
      <c r="IK48" s="134"/>
      <c r="IL48" s="134"/>
      <c r="IM48" s="134"/>
      <c r="IN48" s="134"/>
      <c r="IO48" s="134"/>
      <c r="IP48" s="134"/>
      <c r="IQ48" s="134"/>
      <c r="IR48" s="134"/>
      <c r="IS48" s="134"/>
      <c r="IT48" s="134"/>
      <c r="IU48" s="134"/>
      <c r="IV48" s="134"/>
      <c r="IW48" s="134"/>
      <c r="IX48" s="134"/>
      <c r="IY48" s="134"/>
      <c r="IZ48" s="134"/>
      <c r="JA48" s="134"/>
      <c r="JB48" s="134"/>
      <c r="JC48" s="134"/>
      <c r="JD48" s="134"/>
      <c r="JE48" s="134"/>
      <c r="JF48" s="134"/>
      <c r="JG48" s="134"/>
      <c r="JH48" s="134"/>
      <c r="JI48" s="134"/>
      <c r="JJ48" s="134"/>
      <c r="JK48" s="134"/>
      <c r="JL48" s="134"/>
      <c r="JM48" s="134"/>
      <c r="JN48" s="134"/>
      <c r="JO48" s="134"/>
      <c r="JP48" s="134"/>
      <c r="JQ48" s="134"/>
      <c r="JR48" s="134"/>
      <c r="JS48" s="134"/>
      <c r="JT48" s="134"/>
      <c r="JU48" s="134"/>
      <c r="JV48" s="134"/>
      <c r="JW48" s="134"/>
      <c r="JX48" s="134"/>
      <c r="JY48" s="134"/>
      <c r="JZ48" s="134"/>
      <c r="KA48" s="134"/>
      <c r="KB48" s="134"/>
      <c r="KC48" s="134"/>
      <c r="KD48" s="134"/>
      <c r="KE48" s="134"/>
      <c r="KF48" s="134"/>
      <c r="KG48" s="134"/>
      <c r="KH48" s="134"/>
      <c r="KI48" s="134"/>
      <c r="KJ48" s="134"/>
      <c r="KK48" s="134"/>
      <c r="KL48" s="134"/>
      <c r="KM48" s="134"/>
      <c r="KN48" s="134"/>
      <c r="KO48" s="134"/>
      <c r="KP48" s="134"/>
      <c r="KQ48" s="134"/>
      <c r="KR48" s="134"/>
      <c r="KS48" s="134"/>
      <c r="KT48" s="134"/>
      <c r="KU48" s="134"/>
      <c r="KV48" s="134"/>
      <c r="KW48" s="134"/>
      <c r="KX48" s="134"/>
      <c r="KY48" s="134"/>
      <c r="KZ48" s="134"/>
      <c r="LA48" s="134"/>
      <c r="LB48" s="134"/>
      <c r="LC48" s="134"/>
      <c r="LD48" s="134"/>
      <c r="LE48" s="134"/>
      <c r="LF48" s="134"/>
      <c r="LG48" s="134"/>
      <c r="LH48" s="134"/>
      <c r="LI48" s="134"/>
      <c r="LJ48" s="134"/>
      <c r="LK48" s="134"/>
      <c r="LL48" s="134"/>
      <c r="LM48" s="134"/>
      <c r="LN48" s="134"/>
      <c r="LO48" s="134"/>
      <c r="LP48" s="134"/>
      <c r="LQ48" s="134"/>
      <c r="LR48" s="134"/>
      <c r="LS48" s="134"/>
      <c r="LT48" s="134"/>
      <c r="LU48" s="134"/>
      <c r="LV48" s="134"/>
      <c r="LW48" s="134"/>
      <c r="LX48" s="134"/>
      <c r="LY48" s="134"/>
      <c r="LZ48" s="134"/>
      <c r="MA48" s="134"/>
      <c r="MB48" s="134"/>
      <c r="MC48" s="134"/>
      <c r="MD48" s="134"/>
      <c r="ME48" s="134"/>
      <c r="MF48" s="134"/>
      <c r="MG48" s="134"/>
      <c r="MH48" s="134"/>
      <c r="MI48" s="134"/>
      <c r="MJ48" s="134"/>
      <c r="MK48" s="134"/>
      <c r="ML48" s="134"/>
      <c r="MM48" s="134"/>
      <c r="MN48" s="134"/>
      <c r="MO48" s="134"/>
      <c r="MP48" s="134"/>
      <c r="MQ48" s="134"/>
      <c r="MR48" s="134"/>
      <c r="MS48" s="134"/>
      <c r="MT48" s="134"/>
      <c r="MU48" s="134"/>
      <c r="MV48" s="134"/>
      <c r="MW48" s="134"/>
      <c r="MX48" s="134"/>
      <c r="MY48" s="134"/>
      <c r="MZ48" s="134"/>
      <c r="NA48" s="134"/>
      <c r="NB48" s="134"/>
      <c r="NC48" s="134"/>
      <c r="ND48" s="134"/>
      <c r="NE48" s="134"/>
      <c r="NF48" s="134"/>
      <c r="NG48" s="134"/>
      <c r="NH48" s="134"/>
      <c r="NI48" s="134"/>
      <c r="NJ48" s="134"/>
      <c r="NK48" s="134"/>
      <c r="NL48" s="134"/>
      <c r="NM48" s="134"/>
      <c r="NN48" s="134"/>
      <c r="NO48" s="134"/>
      <c r="NP48" s="134"/>
      <c r="NQ48" s="134"/>
      <c r="NR48" s="134"/>
      <c r="NS48" s="134"/>
      <c r="NT48" s="134"/>
      <c r="NU48" s="134"/>
      <c r="NV48" s="134"/>
      <c r="NW48" s="134"/>
      <c r="NX48" s="134"/>
      <c r="NY48" s="134"/>
      <c r="NZ48" s="134"/>
      <c r="OA48" s="134"/>
      <c r="OB48" s="134"/>
      <c r="OC48" s="134"/>
      <c r="OD48" s="134"/>
      <c r="OE48" s="134"/>
      <c r="OF48" s="134"/>
      <c r="OG48" s="134"/>
      <c r="OH48" s="134"/>
      <c r="OI48" s="134"/>
      <c r="OJ48" s="134"/>
      <c r="OK48" s="134"/>
      <c r="OL48" s="134"/>
      <c r="OM48" s="134"/>
      <c r="ON48" s="134"/>
      <c r="OO48" s="134"/>
      <c r="OP48" s="134"/>
      <c r="OQ48" s="134"/>
      <c r="OR48" s="134"/>
      <c r="OS48" s="134"/>
      <c r="OT48" s="134"/>
      <c r="OU48" s="134"/>
      <c r="OV48" s="134"/>
      <c r="OW48" s="134"/>
      <c r="OX48" s="134"/>
      <c r="OY48" s="134"/>
      <c r="OZ48" s="134"/>
      <c r="PA48" s="134"/>
      <c r="PB48" s="134"/>
      <c r="PC48" s="134"/>
      <c r="PD48" s="134"/>
      <c r="PE48" s="134"/>
      <c r="PF48" s="134"/>
      <c r="PG48" s="134"/>
      <c r="PH48" s="134"/>
      <c r="PI48" s="134"/>
      <c r="PJ48" s="134"/>
      <c r="PK48" s="134"/>
      <c r="PL48" s="134"/>
      <c r="PM48" s="134"/>
      <c r="PN48" s="134"/>
      <c r="PO48" s="134"/>
      <c r="PP48" s="134"/>
      <c r="PQ48" s="134"/>
      <c r="PR48" s="134"/>
      <c r="PS48" s="134"/>
      <c r="PT48" s="134"/>
      <c r="PU48" s="134"/>
      <c r="PV48" s="134"/>
      <c r="PW48" s="134"/>
      <c r="PX48" s="134"/>
      <c r="PY48" s="134"/>
      <c r="PZ48" s="134"/>
      <c r="QA48" s="134"/>
      <c r="QB48" s="134"/>
      <c r="QC48" s="134"/>
      <c r="QD48" s="134"/>
      <c r="QE48" s="134"/>
      <c r="QF48" s="134"/>
      <c r="QG48" s="134"/>
      <c r="QH48" s="134"/>
      <c r="QI48" s="134"/>
      <c r="QJ48" s="134"/>
      <c r="QK48" s="134"/>
      <c r="QL48" s="134"/>
      <c r="QM48" s="134"/>
      <c r="QN48" s="134"/>
      <c r="QO48" s="134"/>
      <c r="QP48" s="134"/>
      <c r="QQ48" s="134"/>
      <c r="QR48" s="134"/>
      <c r="QS48" s="134"/>
      <c r="QT48" s="134"/>
      <c r="QU48" s="134"/>
      <c r="QV48" s="134"/>
      <c r="QW48" s="134"/>
      <c r="QX48" s="134"/>
      <c r="QY48" s="134"/>
      <c r="QZ48" s="134"/>
      <c r="RA48" s="134"/>
      <c r="RB48" s="134"/>
      <c r="RC48" s="134"/>
      <c r="RD48" s="134"/>
      <c r="RE48" s="134"/>
      <c r="RF48" s="134"/>
      <c r="RG48" s="134"/>
      <c r="RH48" s="134"/>
      <c r="RI48" s="134"/>
      <c r="RJ48" s="134"/>
      <c r="RK48" s="134"/>
      <c r="RL48" s="134"/>
      <c r="RM48" s="134"/>
      <c r="RN48" s="134"/>
      <c r="RO48" s="134"/>
      <c r="RP48" s="134"/>
      <c r="RQ48" s="134"/>
      <c r="RR48" s="134"/>
      <c r="RS48" s="134"/>
      <c r="RT48" s="134"/>
      <c r="RU48" s="134"/>
      <c r="RV48" s="134"/>
      <c r="RW48" s="134"/>
      <c r="RX48" s="134"/>
      <c r="RY48" s="134"/>
      <c r="RZ48" s="134"/>
      <c r="SA48" s="134"/>
      <c r="SB48" s="134"/>
      <c r="SC48" s="134"/>
      <c r="SD48" s="134"/>
      <c r="SE48" s="134"/>
      <c r="SF48" s="134"/>
      <c r="SG48" s="134"/>
      <c r="SH48" s="134"/>
      <c r="SI48" s="134"/>
      <c r="SJ48" s="134"/>
      <c r="SK48" s="134"/>
      <c r="SL48" s="134"/>
      <c r="SM48" s="134"/>
      <c r="SN48" s="134"/>
      <c r="SO48" s="134"/>
      <c r="SP48" s="134"/>
      <c r="SQ48" s="134"/>
      <c r="SR48" s="134"/>
      <c r="SS48" s="134"/>
      <c r="ST48" s="134"/>
      <c r="SU48" s="134"/>
      <c r="SV48" s="134"/>
      <c r="SW48" s="134"/>
      <c r="SX48" s="134"/>
      <c r="SY48" s="134"/>
      <c r="SZ48" s="134"/>
      <c r="TA48" s="134"/>
      <c r="TB48" s="134"/>
      <c r="TC48" s="134"/>
      <c r="TD48" s="134"/>
      <c r="TE48" s="134"/>
      <c r="TF48" s="134"/>
      <c r="TG48" s="134"/>
      <c r="TH48" s="134"/>
      <c r="TI48" s="134"/>
      <c r="TJ48" s="134"/>
      <c r="TK48" s="134"/>
      <c r="TL48" s="134"/>
      <c r="TM48" s="134"/>
      <c r="TN48" s="134"/>
      <c r="TO48" s="134"/>
      <c r="TP48" s="134"/>
      <c r="TQ48" s="134"/>
      <c r="TR48" s="134"/>
      <c r="TS48" s="134"/>
      <c r="TT48" s="134"/>
      <c r="TU48" s="134"/>
      <c r="TV48" s="134"/>
      <c r="TW48" s="134"/>
      <c r="TX48" s="134"/>
      <c r="TY48" s="134"/>
      <c r="TZ48" s="134"/>
      <c r="UA48" s="134"/>
      <c r="UB48" s="134"/>
      <c r="UC48" s="134"/>
      <c r="UD48" s="134"/>
      <c r="UE48" s="134"/>
      <c r="UF48" s="134"/>
      <c r="UG48" s="134"/>
      <c r="UH48" s="134"/>
      <c r="UI48" s="134"/>
      <c r="UJ48" s="134"/>
      <c r="UK48" s="134"/>
      <c r="UL48" s="134"/>
      <c r="UM48" s="134"/>
      <c r="UN48" s="134"/>
      <c r="UO48" s="134"/>
      <c r="UP48" s="134"/>
      <c r="UQ48" s="134"/>
      <c r="UR48" s="134"/>
      <c r="US48" s="134"/>
      <c r="UT48" s="134"/>
      <c r="UU48" s="134"/>
      <c r="UV48" s="134"/>
      <c r="UW48" s="134"/>
      <c r="UX48" s="134"/>
      <c r="UY48" s="134"/>
      <c r="UZ48" s="134"/>
      <c r="VA48" s="134"/>
      <c r="VB48" s="134"/>
      <c r="VC48" s="134"/>
      <c r="VD48" s="134"/>
      <c r="VE48" s="134"/>
      <c r="VF48" s="134"/>
      <c r="VG48" s="134"/>
      <c r="VH48" s="134"/>
      <c r="VI48" s="134"/>
      <c r="VJ48" s="134"/>
      <c r="VK48" s="134"/>
      <c r="VL48" s="134"/>
      <c r="VM48" s="134"/>
      <c r="VN48" s="134"/>
      <c r="VO48" s="134"/>
      <c r="VP48" s="134"/>
      <c r="VQ48" s="134"/>
      <c r="VR48" s="134"/>
      <c r="VS48" s="134"/>
      <c r="VT48" s="134"/>
      <c r="VU48" s="134"/>
      <c r="VV48" s="134"/>
      <c r="VW48" s="134"/>
      <c r="VX48" s="134"/>
      <c r="VY48" s="134"/>
      <c r="VZ48" s="134"/>
      <c r="WA48" s="134"/>
      <c r="WB48" s="134"/>
      <c r="WC48" s="134"/>
      <c r="WD48" s="134"/>
      <c r="WE48" s="134"/>
      <c r="WF48" s="134"/>
      <c r="WG48" s="134"/>
      <c r="WH48" s="134"/>
      <c r="WI48" s="134"/>
      <c r="WJ48" s="134"/>
      <c r="WK48" s="134"/>
      <c r="WL48" s="134"/>
      <c r="WM48" s="134"/>
      <c r="WN48" s="134"/>
      <c r="WO48" s="134"/>
      <c r="WP48" s="134"/>
      <c r="WQ48" s="134"/>
      <c r="WR48" s="134"/>
      <c r="WS48" s="134"/>
      <c r="WT48" s="134"/>
      <c r="WU48" s="134"/>
      <c r="WV48" s="134"/>
      <c r="WW48" s="134"/>
      <c r="WX48" s="134"/>
      <c r="WY48" s="134"/>
      <c r="WZ48" s="134"/>
      <c r="XA48" s="134"/>
      <c r="XB48" s="134"/>
      <c r="XC48" s="134"/>
      <c r="XD48" s="134"/>
      <c r="XE48" s="134"/>
      <c r="XF48" s="134"/>
      <c r="XG48" s="134"/>
      <c r="XH48" s="134"/>
      <c r="XI48" s="134"/>
      <c r="XJ48" s="134"/>
      <c r="XK48" s="134"/>
      <c r="XL48" s="134"/>
      <c r="XM48" s="134"/>
      <c r="XN48" s="134"/>
      <c r="XO48" s="134"/>
      <c r="XP48" s="134"/>
      <c r="XQ48" s="134"/>
      <c r="XR48" s="134"/>
      <c r="XS48" s="134"/>
      <c r="XT48" s="134"/>
      <c r="XU48" s="134"/>
      <c r="XV48" s="134"/>
      <c r="XW48" s="134"/>
      <c r="XX48" s="134"/>
      <c r="XY48" s="134"/>
      <c r="XZ48" s="134"/>
      <c r="YA48" s="134"/>
      <c r="YB48" s="134"/>
      <c r="YC48" s="134"/>
      <c r="YD48" s="134"/>
      <c r="YE48" s="134"/>
      <c r="YF48" s="134"/>
      <c r="YG48" s="134"/>
      <c r="YH48" s="134"/>
      <c r="YI48" s="134"/>
      <c r="YJ48" s="134"/>
      <c r="YK48" s="134"/>
      <c r="YL48" s="134"/>
      <c r="YM48" s="134"/>
      <c r="YN48" s="134"/>
      <c r="YO48" s="134"/>
      <c r="YP48" s="134"/>
      <c r="YQ48" s="134"/>
      <c r="YR48" s="134"/>
      <c r="YS48" s="134"/>
      <c r="YT48" s="134"/>
      <c r="YU48" s="134"/>
      <c r="YV48" s="134"/>
      <c r="YW48" s="134"/>
      <c r="YX48" s="134"/>
      <c r="YY48" s="134"/>
      <c r="YZ48" s="134"/>
      <c r="ZA48" s="134"/>
      <c r="ZB48" s="134"/>
      <c r="ZC48" s="134"/>
      <c r="ZD48" s="134"/>
      <c r="ZE48" s="134"/>
      <c r="ZF48" s="134"/>
      <c r="ZG48" s="134"/>
      <c r="ZH48" s="134"/>
      <c r="ZI48" s="134"/>
      <c r="ZJ48" s="134"/>
      <c r="ZK48" s="134"/>
      <c r="ZL48" s="134"/>
      <c r="ZM48" s="134"/>
      <c r="ZN48" s="134"/>
      <c r="ZO48" s="134"/>
      <c r="ZP48" s="134"/>
      <c r="ZQ48" s="134"/>
      <c r="ZR48" s="134"/>
      <c r="ZS48" s="134"/>
      <c r="ZT48" s="134"/>
      <c r="ZU48" s="134"/>
      <c r="ZV48" s="134"/>
      <c r="ZW48" s="134"/>
      <c r="ZX48" s="134"/>
      <c r="ZY48" s="134"/>
      <c r="ZZ48" s="134"/>
    </row>
    <row r="49" spans="1:702" hidden="1" outlineLevel="1">
      <c r="A49" s="16">
        <v>41699</v>
      </c>
      <c r="B49" s="134">
        <v>23245.557431410001</v>
      </c>
      <c r="C49" s="134">
        <v>1724.8041044199999</v>
      </c>
      <c r="D49" s="134">
        <v>0.75080632000000003</v>
      </c>
      <c r="E49" s="134">
        <v>5440.1683084699998</v>
      </c>
      <c r="F49" s="134">
        <v>202.63844391999999</v>
      </c>
      <c r="G49" s="134">
        <v>88.315953149999999</v>
      </c>
      <c r="H49" s="134">
        <v>1100.50922644</v>
      </c>
      <c r="I49" s="134">
        <v>9380.87929196</v>
      </c>
      <c r="J49" s="134">
        <v>1590.1777378300001</v>
      </c>
      <c r="K49" s="134">
        <v>57.954064389999999</v>
      </c>
      <c r="L49" s="134">
        <v>274.31864766000001</v>
      </c>
      <c r="M49" s="176" t="s">
        <v>191</v>
      </c>
      <c r="N49" s="134">
        <v>2344.56652205</v>
      </c>
      <c r="O49" s="134">
        <v>749.82641460000002</v>
      </c>
      <c r="P49" s="134">
        <v>24.654514280000001</v>
      </c>
      <c r="Q49" s="134">
        <v>0.10413351999999999</v>
      </c>
      <c r="R49" s="134">
        <v>10.25558693</v>
      </c>
      <c r="S49" s="134">
        <v>249.82556328999999</v>
      </c>
      <c r="T49" s="134">
        <v>5.8081121800000002</v>
      </c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4"/>
      <c r="AY49" s="134"/>
      <c r="AZ49" s="134"/>
      <c r="BA49" s="134"/>
      <c r="BB49" s="134"/>
      <c r="BC49" s="134"/>
      <c r="BD49" s="134"/>
      <c r="BE49" s="134"/>
      <c r="BF49" s="134"/>
      <c r="BG49" s="134"/>
      <c r="BH49" s="134"/>
      <c r="BI49" s="134"/>
      <c r="BJ49" s="134"/>
      <c r="BK49" s="134"/>
      <c r="BL49" s="134"/>
      <c r="BM49" s="134"/>
      <c r="BN49" s="134"/>
      <c r="BO49" s="134"/>
      <c r="BP49" s="134"/>
      <c r="BQ49" s="134"/>
      <c r="BR49" s="134"/>
      <c r="BS49" s="134"/>
      <c r="BT49" s="134"/>
      <c r="BU49" s="134"/>
      <c r="BV49" s="134"/>
      <c r="BW49" s="134"/>
      <c r="BX49" s="134"/>
      <c r="BY49" s="134"/>
      <c r="BZ49" s="134"/>
      <c r="CA49" s="134"/>
      <c r="CB49" s="134"/>
      <c r="CC49" s="134"/>
      <c r="CD49" s="134"/>
      <c r="CE49" s="134"/>
      <c r="CF49" s="134"/>
      <c r="CG49" s="134"/>
      <c r="CH49" s="134"/>
      <c r="CI49" s="134"/>
      <c r="CJ49" s="134"/>
      <c r="CK49" s="134"/>
      <c r="CL49" s="134"/>
      <c r="CM49" s="134"/>
      <c r="CN49" s="134"/>
      <c r="CO49" s="134"/>
      <c r="CP49" s="134"/>
      <c r="CQ49" s="134"/>
      <c r="CR49" s="134"/>
      <c r="CS49" s="134"/>
      <c r="CT49" s="134"/>
      <c r="CU49" s="134"/>
      <c r="CV49" s="134"/>
      <c r="CW49" s="134"/>
      <c r="CX49" s="134"/>
      <c r="CY49" s="134"/>
      <c r="CZ49" s="134"/>
      <c r="DA49" s="134"/>
      <c r="DB49" s="134"/>
      <c r="DC49" s="134"/>
      <c r="DD49" s="134"/>
      <c r="DE49" s="134"/>
      <c r="DF49" s="134"/>
      <c r="DG49" s="134"/>
      <c r="DH49" s="134"/>
      <c r="DI49" s="134"/>
      <c r="DJ49" s="134"/>
      <c r="DK49" s="134"/>
      <c r="DL49" s="134"/>
      <c r="DM49" s="134"/>
      <c r="DN49" s="134"/>
      <c r="DO49" s="134"/>
      <c r="DP49" s="134"/>
      <c r="DQ49" s="134"/>
      <c r="DR49" s="134"/>
      <c r="DS49" s="134"/>
      <c r="DT49" s="134"/>
      <c r="DU49" s="134"/>
      <c r="DV49" s="134"/>
      <c r="DW49" s="134"/>
      <c r="DX49" s="134"/>
      <c r="DY49" s="134"/>
      <c r="DZ49" s="134"/>
      <c r="EA49" s="134"/>
      <c r="EB49" s="134"/>
      <c r="EC49" s="134"/>
      <c r="ED49" s="134"/>
      <c r="EE49" s="134"/>
      <c r="EF49" s="134"/>
      <c r="EG49" s="134"/>
      <c r="EH49" s="134"/>
      <c r="EI49" s="134"/>
      <c r="EJ49" s="134"/>
      <c r="EK49" s="134"/>
      <c r="EL49" s="134"/>
      <c r="EM49" s="134"/>
      <c r="EN49" s="134"/>
      <c r="EO49" s="134"/>
      <c r="EP49" s="134"/>
      <c r="EQ49" s="134"/>
      <c r="ER49" s="134"/>
      <c r="ES49" s="134"/>
      <c r="ET49" s="134"/>
      <c r="EU49" s="134"/>
      <c r="EV49" s="134"/>
      <c r="EW49" s="134"/>
      <c r="EX49" s="134"/>
      <c r="EY49" s="134"/>
      <c r="EZ49" s="134"/>
      <c r="FA49" s="134"/>
      <c r="FB49" s="134"/>
      <c r="FC49" s="134"/>
      <c r="FD49" s="134"/>
      <c r="FE49" s="134"/>
      <c r="FF49" s="134"/>
      <c r="FG49" s="134"/>
      <c r="FH49" s="134"/>
      <c r="FI49" s="134"/>
      <c r="FJ49" s="134"/>
      <c r="FK49" s="134"/>
      <c r="FL49" s="134"/>
      <c r="FM49" s="134"/>
      <c r="FN49" s="134"/>
      <c r="FO49" s="134"/>
      <c r="FP49" s="134"/>
      <c r="FQ49" s="134"/>
      <c r="FR49" s="134"/>
      <c r="FS49" s="134"/>
      <c r="FT49" s="134"/>
      <c r="FU49" s="134"/>
      <c r="FV49" s="134"/>
      <c r="FW49" s="134"/>
      <c r="FX49" s="134"/>
      <c r="FY49" s="134"/>
      <c r="FZ49" s="134"/>
      <c r="GA49" s="134"/>
      <c r="GB49" s="134"/>
      <c r="GC49" s="134"/>
      <c r="GD49" s="134"/>
      <c r="GE49" s="134"/>
      <c r="GF49" s="134"/>
      <c r="GG49" s="134"/>
      <c r="GH49" s="134"/>
      <c r="GI49" s="134"/>
      <c r="GJ49" s="134"/>
      <c r="GK49" s="134"/>
      <c r="GL49" s="134"/>
      <c r="GM49" s="134"/>
      <c r="GN49" s="134"/>
      <c r="GO49" s="134"/>
      <c r="GP49" s="134"/>
      <c r="GQ49" s="134"/>
      <c r="GR49" s="134"/>
      <c r="GS49" s="134"/>
      <c r="GT49" s="134"/>
      <c r="GU49" s="134"/>
      <c r="GV49" s="134"/>
      <c r="GW49" s="134"/>
      <c r="GX49" s="134"/>
      <c r="GY49" s="134"/>
      <c r="GZ49" s="134"/>
      <c r="HA49" s="134"/>
      <c r="HB49" s="134"/>
      <c r="HC49" s="134"/>
      <c r="HD49" s="134"/>
      <c r="HE49" s="134"/>
      <c r="HF49" s="134"/>
      <c r="HG49" s="134"/>
      <c r="HH49" s="134"/>
      <c r="HI49" s="134"/>
      <c r="HJ49" s="134"/>
      <c r="HK49" s="134"/>
      <c r="HL49" s="134"/>
      <c r="HM49" s="134"/>
      <c r="HN49" s="134"/>
      <c r="HO49" s="134"/>
      <c r="HP49" s="134"/>
      <c r="HQ49" s="134"/>
      <c r="HR49" s="134"/>
      <c r="HS49" s="134"/>
      <c r="HT49" s="134"/>
      <c r="HU49" s="134"/>
      <c r="HV49" s="134"/>
      <c r="HW49" s="134"/>
      <c r="HX49" s="134"/>
      <c r="HY49" s="134"/>
      <c r="HZ49" s="134"/>
      <c r="IA49" s="134"/>
      <c r="IB49" s="134"/>
      <c r="IC49" s="134"/>
      <c r="ID49" s="134"/>
      <c r="IE49" s="134"/>
      <c r="IF49" s="134"/>
      <c r="IG49" s="134"/>
      <c r="IH49" s="134"/>
      <c r="II49" s="134"/>
      <c r="IJ49" s="134"/>
      <c r="IK49" s="134"/>
      <c r="IL49" s="134"/>
      <c r="IM49" s="134"/>
      <c r="IN49" s="134"/>
      <c r="IO49" s="134"/>
      <c r="IP49" s="134"/>
      <c r="IQ49" s="134"/>
      <c r="IR49" s="134"/>
      <c r="IS49" s="134"/>
      <c r="IT49" s="134"/>
      <c r="IU49" s="134"/>
      <c r="IV49" s="134"/>
      <c r="IW49" s="134"/>
      <c r="IX49" s="134"/>
      <c r="IY49" s="134"/>
      <c r="IZ49" s="134"/>
      <c r="JA49" s="134"/>
      <c r="JB49" s="134"/>
      <c r="JC49" s="134"/>
      <c r="JD49" s="134"/>
      <c r="JE49" s="134"/>
      <c r="JF49" s="134"/>
      <c r="JG49" s="134"/>
      <c r="JH49" s="134"/>
      <c r="JI49" s="134"/>
      <c r="JJ49" s="134"/>
      <c r="JK49" s="134"/>
      <c r="JL49" s="134"/>
      <c r="JM49" s="134"/>
      <c r="JN49" s="134"/>
      <c r="JO49" s="134"/>
      <c r="JP49" s="134"/>
      <c r="JQ49" s="134"/>
      <c r="JR49" s="134"/>
      <c r="JS49" s="134"/>
      <c r="JT49" s="134"/>
      <c r="JU49" s="134"/>
      <c r="JV49" s="134"/>
      <c r="JW49" s="134"/>
      <c r="JX49" s="134"/>
      <c r="JY49" s="134"/>
      <c r="JZ49" s="134"/>
      <c r="KA49" s="134"/>
      <c r="KB49" s="134"/>
      <c r="KC49" s="134"/>
      <c r="KD49" s="134"/>
      <c r="KE49" s="134"/>
      <c r="KF49" s="134"/>
      <c r="KG49" s="134"/>
      <c r="KH49" s="134"/>
      <c r="KI49" s="134"/>
      <c r="KJ49" s="134"/>
      <c r="KK49" s="134"/>
      <c r="KL49" s="134"/>
      <c r="KM49" s="134"/>
      <c r="KN49" s="134"/>
      <c r="KO49" s="134"/>
      <c r="KP49" s="134"/>
      <c r="KQ49" s="134"/>
      <c r="KR49" s="134"/>
      <c r="KS49" s="134"/>
      <c r="KT49" s="134"/>
      <c r="KU49" s="134"/>
      <c r="KV49" s="134"/>
      <c r="KW49" s="134"/>
      <c r="KX49" s="134"/>
      <c r="KY49" s="134"/>
      <c r="KZ49" s="134"/>
      <c r="LA49" s="134"/>
      <c r="LB49" s="134"/>
      <c r="LC49" s="134"/>
      <c r="LD49" s="134"/>
      <c r="LE49" s="134"/>
      <c r="LF49" s="134"/>
      <c r="LG49" s="134"/>
      <c r="LH49" s="134"/>
      <c r="LI49" s="134"/>
      <c r="LJ49" s="134"/>
      <c r="LK49" s="134"/>
      <c r="LL49" s="134"/>
      <c r="LM49" s="134"/>
      <c r="LN49" s="134"/>
      <c r="LO49" s="134"/>
      <c r="LP49" s="134"/>
      <c r="LQ49" s="134"/>
      <c r="LR49" s="134"/>
      <c r="LS49" s="134"/>
      <c r="LT49" s="134"/>
      <c r="LU49" s="134"/>
      <c r="LV49" s="134"/>
      <c r="LW49" s="134"/>
      <c r="LX49" s="134"/>
      <c r="LY49" s="134"/>
      <c r="LZ49" s="134"/>
      <c r="MA49" s="134"/>
      <c r="MB49" s="134"/>
      <c r="MC49" s="134"/>
      <c r="MD49" s="134"/>
      <c r="ME49" s="134"/>
      <c r="MF49" s="134"/>
      <c r="MG49" s="134"/>
      <c r="MH49" s="134"/>
      <c r="MI49" s="134"/>
      <c r="MJ49" s="134"/>
      <c r="MK49" s="134"/>
      <c r="ML49" s="134"/>
      <c r="MM49" s="134"/>
      <c r="MN49" s="134"/>
      <c r="MO49" s="134"/>
      <c r="MP49" s="134"/>
      <c r="MQ49" s="134"/>
      <c r="MR49" s="134"/>
      <c r="MS49" s="134"/>
      <c r="MT49" s="134"/>
      <c r="MU49" s="134"/>
      <c r="MV49" s="134"/>
      <c r="MW49" s="134"/>
      <c r="MX49" s="134"/>
      <c r="MY49" s="134"/>
      <c r="MZ49" s="134"/>
      <c r="NA49" s="134"/>
      <c r="NB49" s="134"/>
      <c r="NC49" s="134"/>
      <c r="ND49" s="134"/>
      <c r="NE49" s="134"/>
      <c r="NF49" s="134"/>
      <c r="NG49" s="134"/>
      <c r="NH49" s="134"/>
      <c r="NI49" s="134"/>
      <c r="NJ49" s="134"/>
      <c r="NK49" s="134"/>
      <c r="NL49" s="134"/>
      <c r="NM49" s="134"/>
      <c r="NN49" s="134"/>
      <c r="NO49" s="134"/>
      <c r="NP49" s="134"/>
      <c r="NQ49" s="134"/>
      <c r="NR49" s="134"/>
      <c r="NS49" s="134"/>
      <c r="NT49" s="134"/>
      <c r="NU49" s="134"/>
      <c r="NV49" s="134"/>
      <c r="NW49" s="134"/>
      <c r="NX49" s="134"/>
      <c r="NY49" s="134"/>
      <c r="NZ49" s="134"/>
      <c r="OA49" s="134"/>
      <c r="OB49" s="134"/>
      <c r="OC49" s="134"/>
      <c r="OD49" s="134"/>
      <c r="OE49" s="134"/>
      <c r="OF49" s="134"/>
      <c r="OG49" s="134"/>
      <c r="OH49" s="134"/>
      <c r="OI49" s="134"/>
      <c r="OJ49" s="134"/>
      <c r="OK49" s="134"/>
      <c r="OL49" s="134"/>
      <c r="OM49" s="134"/>
      <c r="ON49" s="134"/>
      <c r="OO49" s="134"/>
      <c r="OP49" s="134"/>
      <c r="OQ49" s="134"/>
      <c r="OR49" s="134"/>
      <c r="OS49" s="134"/>
      <c r="OT49" s="134"/>
      <c r="OU49" s="134"/>
      <c r="OV49" s="134"/>
      <c r="OW49" s="134"/>
      <c r="OX49" s="134"/>
      <c r="OY49" s="134"/>
      <c r="OZ49" s="134"/>
      <c r="PA49" s="134"/>
      <c r="PB49" s="134"/>
      <c r="PC49" s="134"/>
      <c r="PD49" s="134"/>
      <c r="PE49" s="134"/>
      <c r="PF49" s="134"/>
      <c r="PG49" s="134"/>
      <c r="PH49" s="134"/>
      <c r="PI49" s="134"/>
      <c r="PJ49" s="134"/>
      <c r="PK49" s="134"/>
      <c r="PL49" s="134"/>
      <c r="PM49" s="134"/>
      <c r="PN49" s="134"/>
      <c r="PO49" s="134"/>
      <c r="PP49" s="134"/>
      <c r="PQ49" s="134"/>
      <c r="PR49" s="134"/>
      <c r="PS49" s="134"/>
      <c r="PT49" s="134"/>
      <c r="PU49" s="134"/>
      <c r="PV49" s="134"/>
      <c r="PW49" s="134"/>
      <c r="PX49" s="134"/>
      <c r="PY49" s="134"/>
      <c r="PZ49" s="134"/>
      <c r="QA49" s="134"/>
      <c r="QB49" s="134"/>
      <c r="QC49" s="134"/>
      <c r="QD49" s="134"/>
      <c r="QE49" s="134"/>
      <c r="QF49" s="134"/>
      <c r="QG49" s="134"/>
      <c r="QH49" s="134"/>
      <c r="QI49" s="134"/>
      <c r="QJ49" s="134"/>
      <c r="QK49" s="134"/>
      <c r="QL49" s="134"/>
      <c r="QM49" s="134"/>
      <c r="QN49" s="134"/>
      <c r="QO49" s="134"/>
      <c r="QP49" s="134"/>
      <c r="QQ49" s="134"/>
      <c r="QR49" s="134"/>
      <c r="QS49" s="134"/>
      <c r="QT49" s="134"/>
      <c r="QU49" s="134"/>
      <c r="QV49" s="134"/>
      <c r="QW49" s="134"/>
      <c r="QX49" s="134"/>
      <c r="QY49" s="134"/>
      <c r="QZ49" s="134"/>
      <c r="RA49" s="134"/>
      <c r="RB49" s="134"/>
      <c r="RC49" s="134"/>
      <c r="RD49" s="134"/>
      <c r="RE49" s="134"/>
      <c r="RF49" s="134"/>
      <c r="RG49" s="134"/>
      <c r="RH49" s="134"/>
      <c r="RI49" s="134"/>
      <c r="RJ49" s="134"/>
      <c r="RK49" s="134"/>
      <c r="RL49" s="134"/>
      <c r="RM49" s="134"/>
      <c r="RN49" s="134"/>
      <c r="RO49" s="134"/>
      <c r="RP49" s="134"/>
      <c r="RQ49" s="134"/>
      <c r="RR49" s="134"/>
      <c r="RS49" s="134"/>
      <c r="RT49" s="134"/>
      <c r="RU49" s="134"/>
      <c r="RV49" s="134"/>
      <c r="RW49" s="134"/>
      <c r="RX49" s="134"/>
      <c r="RY49" s="134"/>
      <c r="RZ49" s="134"/>
      <c r="SA49" s="134"/>
      <c r="SB49" s="134"/>
      <c r="SC49" s="134"/>
      <c r="SD49" s="134"/>
      <c r="SE49" s="134"/>
      <c r="SF49" s="134"/>
      <c r="SG49" s="134"/>
      <c r="SH49" s="134"/>
      <c r="SI49" s="134"/>
      <c r="SJ49" s="134"/>
      <c r="SK49" s="134"/>
      <c r="SL49" s="134"/>
      <c r="SM49" s="134"/>
      <c r="SN49" s="134"/>
      <c r="SO49" s="134"/>
      <c r="SP49" s="134"/>
      <c r="SQ49" s="134"/>
      <c r="SR49" s="134"/>
      <c r="SS49" s="134"/>
      <c r="ST49" s="134"/>
      <c r="SU49" s="134"/>
      <c r="SV49" s="134"/>
      <c r="SW49" s="134"/>
      <c r="SX49" s="134"/>
      <c r="SY49" s="134"/>
      <c r="SZ49" s="134"/>
      <c r="TA49" s="134"/>
      <c r="TB49" s="134"/>
      <c r="TC49" s="134"/>
      <c r="TD49" s="134"/>
      <c r="TE49" s="134"/>
      <c r="TF49" s="134"/>
      <c r="TG49" s="134"/>
      <c r="TH49" s="134"/>
      <c r="TI49" s="134"/>
      <c r="TJ49" s="134"/>
      <c r="TK49" s="134"/>
      <c r="TL49" s="134"/>
      <c r="TM49" s="134"/>
      <c r="TN49" s="134"/>
      <c r="TO49" s="134"/>
      <c r="TP49" s="134"/>
      <c r="TQ49" s="134"/>
      <c r="TR49" s="134"/>
      <c r="TS49" s="134"/>
      <c r="TT49" s="134"/>
      <c r="TU49" s="134"/>
      <c r="TV49" s="134"/>
      <c r="TW49" s="134"/>
      <c r="TX49" s="134"/>
      <c r="TY49" s="134"/>
      <c r="TZ49" s="134"/>
      <c r="UA49" s="134"/>
      <c r="UB49" s="134"/>
      <c r="UC49" s="134"/>
      <c r="UD49" s="134"/>
      <c r="UE49" s="134"/>
      <c r="UF49" s="134"/>
      <c r="UG49" s="134"/>
      <c r="UH49" s="134"/>
      <c r="UI49" s="134"/>
      <c r="UJ49" s="134"/>
      <c r="UK49" s="134"/>
      <c r="UL49" s="134"/>
      <c r="UM49" s="134"/>
      <c r="UN49" s="134"/>
      <c r="UO49" s="134"/>
      <c r="UP49" s="134"/>
      <c r="UQ49" s="134"/>
      <c r="UR49" s="134"/>
      <c r="US49" s="134"/>
      <c r="UT49" s="134"/>
      <c r="UU49" s="134"/>
      <c r="UV49" s="134"/>
      <c r="UW49" s="134"/>
      <c r="UX49" s="134"/>
      <c r="UY49" s="134"/>
      <c r="UZ49" s="134"/>
      <c r="VA49" s="134"/>
      <c r="VB49" s="134"/>
      <c r="VC49" s="134"/>
      <c r="VD49" s="134"/>
      <c r="VE49" s="134"/>
      <c r="VF49" s="134"/>
      <c r="VG49" s="134"/>
      <c r="VH49" s="134"/>
      <c r="VI49" s="134"/>
      <c r="VJ49" s="134"/>
      <c r="VK49" s="134"/>
      <c r="VL49" s="134"/>
      <c r="VM49" s="134"/>
      <c r="VN49" s="134"/>
      <c r="VO49" s="134"/>
      <c r="VP49" s="134"/>
      <c r="VQ49" s="134"/>
      <c r="VR49" s="134"/>
      <c r="VS49" s="134"/>
      <c r="VT49" s="134"/>
      <c r="VU49" s="134"/>
      <c r="VV49" s="134"/>
      <c r="VW49" s="134"/>
      <c r="VX49" s="134"/>
      <c r="VY49" s="134"/>
      <c r="VZ49" s="134"/>
      <c r="WA49" s="134"/>
      <c r="WB49" s="134"/>
      <c r="WC49" s="134"/>
      <c r="WD49" s="134"/>
      <c r="WE49" s="134"/>
      <c r="WF49" s="134"/>
      <c r="WG49" s="134"/>
      <c r="WH49" s="134"/>
      <c r="WI49" s="134"/>
      <c r="WJ49" s="134"/>
      <c r="WK49" s="134"/>
      <c r="WL49" s="134"/>
      <c r="WM49" s="134"/>
      <c r="WN49" s="134"/>
      <c r="WO49" s="134"/>
      <c r="WP49" s="134"/>
      <c r="WQ49" s="134"/>
      <c r="WR49" s="134"/>
      <c r="WS49" s="134"/>
      <c r="WT49" s="134"/>
      <c r="WU49" s="134"/>
      <c r="WV49" s="134"/>
      <c r="WW49" s="134"/>
      <c r="WX49" s="134"/>
      <c r="WY49" s="134"/>
      <c r="WZ49" s="134"/>
      <c r="XA49" s="134"/>
      <c r="XB49" s="134"/>
      <c r="XC49" s="134"/>
      <c r="XD49" s="134"/>
      <c r="XE49" s="134"/>
      <c r="XF49" s="134"/>
      <c r="XG49" s="134"/>
      <c r="XH49" s="134"/>
      <c r="XI49" s="134"/>
      <c r="XJ49" s="134"/>
      <c r="XK49" s="134"/>
      <c r="XL49" s="134"/>
      <c r="XM49" s="134"/>
      <c r="XN49" s="134"/>
      <c r="XO49" s="134"/>
      <c r="XP49" s="134"/>
      <c r="XQ49" s="134"/>
      <c r="XR49" s="134"/>
      <c r="XS49" s="134"/>
      <c r="XT49" s="134"/>
      <c r="XU49" s="134"/>
      <c r="XV49" s="134"/>
      <c r="XW49" s="134"/>
      <c r="XX49" s="134"/>
      <c r="XY49" s="134"/>
      <c r="XZ49" s="134"/>
      <c r="YA49" s="134"/>
      <c r="YB49" s="134"/>
      <c r="YC49" s="134"/>
      <c r="YD49" s="134"/>
      <c r="YE49" s="134"/>
      <c r="YF49" s="134"/>
      <c r="YG49" s="134"/>
      <c r="YH49" s="134"/>
      <c r="YI49" s="134"/>
      <c r="YJ49" s="134"/>
      <c r="YK49" s="134"/>
      <c r="YL49" s="134"/>
      <c r="YM49" s="134"/>
      <c r="YN49" s="134"/>
      <c r="YO49" s="134"/>
      <c r="YP49" s="134"/>
      <c r="YQ49" s="134"/>
      <c r="YR49" s="134"/>
      <c r="YS49" s="134"/>
      <c r="YT49" s="134"/>
      <c r="YU49" s="134"/>
      <c r="YV49" s="134"/>
      <c r="YW49" s="134"/>
      <c r="YX49" s="134"/>
      <c r="YY49" s="134"/>
      <c r="YZ49" s="134"/>
      <c r="ZA49" s="134"/>
      <c r="ZB49" s="134"/>
      <c r="ZC49" s="134"/>
      <c r="ZD49" s="134"/>
      <c r="ZE49" s="134"/>
      <c r="ZF49" s="134"/>
      <c r="ZG49" s="134"/>
      <c r="ZH49" s="134"/>
      <c r="ZI49" s="134"/>
      <c r="ZJ49" s="134"/>
      <c r="ZK49" s="134"/>
      <c r="ZL49" s="134"/>
      <c r="ZM49" s="134"/>
      <c r="ZN49" s="134"/>
      <c r="ZO49" s="134"/>
      <c r="ZP49" s="134"/>
      <c r="ZQ49" s="134"/>
      <c r="ZR49" s="134"/>
      <c r="ZS49" s="134"/>
      <c r="ZT49" s="134"/>
      <c r="ZU49" s="134"/>
      <c r="ZV49" s="134"/>
      <c r="ZW49" s="134"/>
      <c r="ZX49" s="134"/>
      <c r="ZY49" s="134"/>
      <c r="ZZ49" s="134"/>
    </row>
    <row r="50" spans="1:702" hidden="1" outlineLevel="1">
      <c r="A50" s="16">
        <v>41730</v>
      </c>
      <c r="B50" s="134">
        <v>23075.516018480001</v>
      </c>
      <c r="C50" s="134">
        <v>1774.2317226</v>
      </c>
      <c r="D50" s="134">
        <v>0.55042415</v>
      </c>
      <c r="E50" s="134">
        <v>5252.4982701400004</v>
      </c>
      <c r="F50" s="134">
        <v>191.58789042000001</v>
      </c>
      <c r="G50" s="134">
        <v>95.580401859999995</v>
      </c>
      <c r="H50" s="134">
        <v>1139.7377364199999</v>
      </c>
      <c r="I50" s="134">
        <v>9356.4975188699991</v>
      </c>
      <c r="J50" s="134">
        <v>1564.3648675300001</v>
      </c>
      <c r="K50" s="134">
        <v>60.261873059999999</v>
      </c>
      <c r="L50" s="134">
        <v>274.69946580999999</v>
      </c>
      <c r="M50" s="176" t="s">
        <v>191</v>
      </c>
      <c r="N50" s="134">
        <v>2386.5195239899999</v>
      </c>
      <c r="O50" s="134">
        <v>693.64156217000004</v>
      </c>
      <c r="P50" s="134">
        <v>12.353130330000001</v>
      </c>
      <c r="Q50" s="134">
        <v>0.16254289</v>
      </c>
      <c r="R50" s="134">
        <v>8.4070971399999994</v>
      </c>
      <c r="S50" s="134">
        <v>258.55840154999999</v>
      </c>
      <c r="T50" s="134">
        <v>5.8635895500000004</v>
      </c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  <c r="AE50" s="134"/>
      <c r="AF50" s="134"/>
      <c r="AG50" s="134"/>
      <c r="AH50" s="134"/>
      <c r="AI50" s="134"/>
      <c r="AJ50" s="134"/>
      <c r="AK50" s="134"/>
      <c r="AL50" s="134"/>
      <c r="AM50" s="134"/>
      <c r="AN50" s="134"/>
      <c r="AO50" s="134"/>
      <c r="AP50" s="134"/>
      <c r="AQ50" s="134"/>
      <c r="AR50" s="134"/>
      <c r="AS50" s="134"/>
      <c r="AT50" s="134"/>
      <c r="AU50" s="134"/>
      <c r="AV50" s="134"/>
      <c r="AW50" s="134"/>
      <c r="AX50" s="134"/>
      <c r="AY50" s="134"/>
      <c r="AZ50" s="134"/>
      <c r="BA50" s="134"/>
      <c r="BB50" s="134"/>
      <c r="BC50" s="134"/>
      <c r="BD50" s="134"/>
      <c r="BE50" s="134"/>
      <c r="BF50" s="134"/>
      <c r="BG50" s="134"/>
      <c r="BH50" s="134"/>
      <c r="BI50" s="134"/>
      <c r="BJ50" s="134"/>
      <c r="BK50" s="134"/>
      <c r="BL50" s="134"/>
      <c r="BM50" s="134"/>
      <c r="BN50" s="134"/>
      <c r="BO50" s="134"/>
      <c r="BP50" s="134"/>
      <c r="BQ50" s="134"/>
      <c r="BR50" s="134"/>
      <c r="BS50" s="134"/>
      <c r="BT50" s="134"/>
      <c r="BU50" s="134"/>
      <c r="BV50" s="134"/>
      <c r="BW50" s="134"/>
      <c r="BX50" s="134"/>
      <c r="BY50" s="134"/>
      <c r="BZ50" s="134"/>
      <c r="CA50" s="134"/>
      <c r="CB50" s="134"/>
      <c r="CC50" s="134"/>
      <c r="CD50" s="134"/>
      <c r="CE50" s="134"/>
      <c r="CF50" s="134"/>
      <c r="CG50" s="134"/>
      <c r="CH50" s="134"/>
      <c r="CI50" s="134"/>
      <c r="CJ50" s="134"/>
      <c r="CK50" s="134"/>
      <c r="CL50" s="134"/>
      <c r="CM50" s="134"/>
      <c r="CN50" s="134"/>
      <c r="CO50" s="134"/>
      <c r="CP50" s="134"/>
      <c r="CQ50" s="134"/>
      <c r="CR50" s="134"/>
      <c r="CS50" s="134"/>
      <c r="CT50" s="134"/>
      <c r="CU50" s="134"/>
      <c r="CV50" s="134"/>
      <c r="CW50" s="134"/>
      <c r="CX50" s="134"/>
      <c r="CY50" s="134"/>
      <c r="CZ50" s="134"/>
      <c r="DA50" s="134"/>
      <c r="DB50" s="134"/>
      <c r="DC50" s="134"/>
      <c r="DD50" s="134"/>
      <c r="DE50" s="134"/>
      <c r="DF50" s="134"/>
      <c r="DG50" s="134"/>
      <c r="DH50" s="134"/>
      <c r="DI50" s="134"/>
      <c r="DJ50" s="134"/>
      <c r="DK50" s="134"/>
      <c r="DL50" s="134"/>
      <c r="DM50" s="134"/>
      <c r="DN50" s="134"/>
      <c r="DO50" s="134"/>
      <c r="DP50" s="134"/>
      <c r="DQ50" s="134"/>
      <c r="DR50" s="134"/>
      <c r="DS50" s="134"/>
      <c r="DT50" s="134"/>
      <c r="DU50" s="134"/>
      <c r="DV50" s="134"/>
      <c r="DW50" s="134"/>
      <c r="DX50" s="134"/>
      <c r="DY50" s="134"/>
      <c r="DZ50" s="134"/>
      <c r="EA50" s="134"/>
      <c r="EB50" s="134"/>
      <c r="EC50" s="134"/>
      <c r="ED50" s="134"/>
      <c r="EE50" s="134"/>
      <c r="EF50" s="134"/>
      <c r="EG50" s="134"/>
      <c r="EH50" s="134"/>
      <c r="EI50" s="134"/>
      <c r="EJ50" s="134"/>
      <c r="EK50" s="134"/>
      <c r="EL50" s="134"/>
      <c r="EM50" s="134"/>
      <c r="EN50" s="134"/>
      <c r="EO50" s="134"/>
      <c r="EP50" s="134"/>
      <c r="EQ50" s="134"/>
      <c r="ER50" s="134"/>
      <c r="ES50" s="134"/>
      <c r="ET50" s="134"/>
      <c r="EU50" s="134"/>
      <c r="EV50" s="134"/>
      <c r="EW50" s="134"/>
      <c r="EX50" s="134"/>
      <c r="EY50" s="134"/>
      <c r="EZ50" s="134"/>
      <c r="FA50" s="134"/>
      <c r="FB50" s="134"/>
      <c r="FC50" s="134"/>
      <c r="FD50" s="134"/>
      <c r="FE50" s="134"/>
      <c r="FF50" s="134"/>
      <c r="FG50" s="134"/>
      <c r="FH50" s="134"/>
      <c r="FI50" s="134"/>
      <c r="FJ50" s="134"/>
      <c r="FK50" s="134"/>
      <c r="FL50" s="134"/>
      <c r="FM50" s="134"/>
      <c r="FN50" s="134"/>
      <c r="FO50" s="134"/>
      <c r="FP50" s="134"/>
      <c r="FQ50" s="134"/>
      <c r="FR50" s="134"/>
      <c r="FS50" s="134"/>
      <c r="FT50" s="134"/>
      <c r="FU50" s="134"/>
      <c r="FV50" s="134"/>
      <c r="FW50" s="134"/>
      <c r="FX50" s="134"/>
      <c r="FY50" s="134"/>
      <c r="FZ50" s="134"/>
      <c r="GA50" s="134"/>
      <c r="GB50" s="134"/>
      <c r="GC50" s="134"/>
      <c r="GD50" s="134"/>
      <c r="GE50" s="134"/>
      <c r="GF50" s="134"/>
      <c r="GG50" s="134"/>
      <c r="GH50" s="134"/>
      <c r="GI50" s="134"/>
      <c r="GJ50" s="134"/>
      <c r="GK50" s="134"/>
      <c r="GL50" s="134"/>
      <c r="GM50" s="134"/>
      <c r="GN50" s="134"/>
      <c r="GO50" s="134"/>
      <c r="GP50" s="134"/>
      <c r="GQ50" s="134"/>
      <c r="GR50" s="134"/>
      <c r="GS50" s="134"/>
      <c r="GT50" s="134"/>
      <c r="GU50" s="134"/>
      <c r="GV50" s="134"/>
      <c r="GW50" s="134"/>
      <c r="GX50" s="134"/>
      <c r="GY50" s="134"/>
      <c r="GZ50" s="134"/>
      <c r="HA50" s="134"/>
      <c r="HB50" s="134"/>
      <c r="HC50" s="134"/>
      <c r="HD50" s="134"/>
      <c r="HE50" s="134"/>
      <c r="HF50" s="134"/>
      <c r="HG50" s="134"/>
      <c r="HH50" s="134"/>
      <c r="HI50" s="134"/>
      <c r="HJ50" s="134"/>
      <c r="HK50" s="134"/>
      <c r="HL50" s="134"/>
      <c r="HM50" s="134"/>
      <c r="HN50" s="134"/>
      <c r="HO50" s="134"/>
      <c r="HP50" s="134"/>
      <c r="HQ50" s="134"/>
      <c r="HR50" s="134"/>
      <c r="HS50" s="134"/>
      <c r="HT50" s="134"/>
      <c r="HU50" s="134"/>
      <c r="HV50" s="134"/>
      <c r="HW50" s="134"/>
      <c r="HX50" s="134"/>
      <c r="HY50" s="134"/>
      <c r="HZ50" s="134"/>
      <c r="IA50" s="134"/>
      <c r="IB50" s="134"/>
      <c r="IC50" s="134"/>
      <c r="ID50" s="134"/>
      <c r="IE50" s="134"/>
      <c r="IF50" s="134"/>
      <c r="IG50" s="134"/>
      <c r="IH50" s="134"/>
      <c r="II50" s="134"/>
      <c r="IJ50" s="134"/>
      <c r="IK50" s="134"/>
      <c r="IL50" s="134"/>
      <c r="IM50" s="134"/>
      <c r="IN50" s="134"/>
      <c r="IO50" s="134"/>
      <c r="IP50" s="134"/>
      <c r="IQ50" s="134"/>
      <c r="IR50" s="134"/>
      <c r="IS50" s="134"/>
      <c r="IT50" s="134"/>
      <c r="IU50" s="134"/>
      <c r="IV50" s="134"/>
      <c r="IW50" s="134"/>
      <c r="IX50" s="134"/>
      <c r="IY50" s="134"/>
      <c r="IZ50" s="134"/>
      <c r="JA50" s="134"/>
      <c r="JB50" s="134"/>
      <c r="JC50" s="134"/>
      <c r="JD50" s="134"/>
      <c r="JE50" s="134"/>
      <c r="JF50" s="134"/>
      <c r="JG50" s="134"/>
      <c r="JH50" s="134"/>
      <c r="JI50" s="134"/>
      <c r="JJ50" s="134"/>
      <c r="JK50" s="134"/>
      <c r="JL50" s="134"/>
      <c r="JM50" s="134"/>
      <c r="JN50" s="134"/>
      <c r="JO50" s="134"/>
      <c r="JP50" s="134"/>
      <c r="JQ50" s="134"/>
      <c r="JR50" s="134"/>
      <c r="JS50" s="134"/>
      <c r="JT50" s="134"/>
      <c r="JU50" s="134"/>
      <c r="JV50" s="134"/>
      <c r="JW50" s="134"/>
      <c r="JX50" s="134"/>
      <c r="JY50" s="134"/>
      <c r="JZ50" s="134"/>
      <c r="KA50" s="134"/>
      <c r="KB50" s="134"/>
      <c r="KC50" s="134"/>
      <c r="KD50" s="134"/>
      <c r="KE50" s="134"/>
      <c r="KF50" s="134"/>
      <c r="KG50" s="134"/>
      <c r="KH50" s="134"/>
      <c r="KI50" s="134"/>
      <c r="KJ50" s="134"/>
      <c r="KK50" s="134"/>
      <c r="KL50" s="134"/>
      <c r="KM50" s="134"/>
      <c r="KN50" s="134"/>
      <c r="KO50" s="134"/>
      <c r="KP50" s="134"/>
      <c r="KQ50" s="134"/>
      <c r="KR50" s="134"/>
      <c r="KS50" s="134"/>
      <c r="KT50" s="134"/>
      <c r="KU50" s="134"/>
      <c r="KV50" s="134"/>
      <c r="KW50" s="134"/>
      <c r="KX50" s="134"/>
      <c r="KY50" s="134"/>
      <c r="KZ50" s="134"/>
      <c r="LA50" s="134"/>
      <c r="LB50" s="134"/>
      <c r="LC50" s="134"/>
      <c r="LD50" s="134"/>
      <c r="LE50" s="134"/>
      <c r="LF50" s="134"/>
      <c r="LG50" s="134"/>
      <c r="LH50" s="134"/>
      <c r="LI50" s="134"/>
      <c r="LJ50" s="134"/>
      <c r="LK50" s="134"/>
      <c r="LL50" s="134"/>
      <c r="LM50" s="134"/>
      <c r="LN50" s="134"/>
      <c r="LO50" s="134"/>
      <c r="LP50" s="134"/>
      <c r="LQ50" s="134"/>
      <c r="LR50" s="134"/>
      <c r="LS50" s="134"/>
      <c r="LT50" s="134"/>
      <c r="LU50" s="134"/>
      <c r="LV50" s="134"/>
      <c r="LW50" s="134"/>
      <c r="LX50" s="134"/>
      <c r="LY50" s="134"/>
      <c r="LZ50" s="134"/>
      <c r="MA50" s="134"/>
      <c r="MB50" s="134"/>
      <c r="MC50" s="134"/>
      <c r="MD50" s="134"/>
      <c r="ME50" s="134"/>
      <c r="MF50" s="134"/>
      <c r="MG50" s="134"/>
      <c r="MH50" s="134"/>
      <c r="MI50" s="134"/>
      <c r="MJ50" s="134"/>
      <c r="MK50" s="134"/>
      <c r="ML50" s="134"/>
      <c r="MM50" s="134"/>
      <c r="MN50" s="134"/>
      <c r="MO50" s="134"/>
      <c r="MP50" s="134"/>
      <c r="MQ50" s="134"/>
      <c r="MR50" s="134"/>
      <c r="MS50" s="134"/>
      <c r="MT50" s="134"/>
      <c r="MU50" s="134"/>
      <c r="MV50" s="134"/>
      <c r="MW50" s="134"/>
      <c r="MX50" s="134"/>
      <c r="MY50" s="134"/>
      <c r="MZ50" s="134"/>
      <c r="NA50" s="134"/>
      <c r="NB50" s="134"/>
      <c r="NC50" s="134"/>
      <c r="ND50" s="134"/>
      <c r="NE50" s="134"/>
      <c r="NF50" s="134"/>
      <c r="NG50" s="134"/>
      <c r="NH50" s="134"/>
      <c r="NI50" s="134"/>
      <c r="NJ50" s="134"/>
      <c r="NK50" s="134"/>
      <c r="NL50" s="134"/>
      <c r="NM50" s="134"/>
      <c r="NN50" s="134"/>
      <c r="NO50" s="134"/>
      <c r="NP50" s="134"/>
      <c r="NQ50" s="134"/>
      <c r="NR50" s="134"/>
      <c r="NS50" s="134"/>
      <c r="NT50" s="134"/>
      <c r="NU50" s="134"/>
      <c r="NV50" s="134"/>
      <c r="NW50" s="134"/>
      <c r="NX50" s="134"/>
      <c r="NY50" s="134"/>
      <c r="NZ50" s="134"/>
      <c r="OA50" s="134"/>
      <c r="OB50" s="134"/>
      <c r="OC50" s="134"/>
      <c r="OD50" s="134"/>
      <c r="OE50" s="134"/>
      <c r="OF50" s="134"/>
      <c r="OG50" s="134"/>
      <c r="OH50" s="134"/>
      <c r="OI50" s="134"/>
      <c r="OJ50" s="134"/>
      <c r="OK50" s="134"/>
      <c r="OL50" s="134"/>
      <c r="OM50" s="134"/>
      <c r="ON50" s="134"/>
      <c r="OO50" s="134"/>
      <c r="OP50" s="134"/>
      <c r="OQ50" s="134"/>
      <c r="OR50" s="134"/>
      <c r="OS50" s="134"/>
      <c r="OT50" s="134"/>
      <c r="OU50" s="134"/>
      <c r="OV50" s="134"/>
      <c r="OW50" s="134"/>
      <c r="OX50" s="134"/>
      <c r="OY50" s="134"/>
      <c r="OZ50" s="134"/>
      <c r="PA50" s="134"/>
      <c r="PB50" s="134"/>
      <c r="PC50" s="134"/>
      <c r="PD50" s="134"/>
      <c r="PE50" s="134"/>
      <c r="PF50" s="134"/>
      <c r="PG50" s="134"/>
      <c r="PH50" s="134"/>
      <c r="PI50" s="134"/>
      <c r="PJ50" s="134"/>
      <c r="PK50" s="134"/>
      <c r="PL50" s="134"/>
      <c r="PM50" s="134"/>
      <c r="PN50" s="134"/>
      <c r="PO50" s="134"/>
      <c r="PP50" s="134"/>
      <c r="PQ50" s="134"/>
      <c r="PR50" s="134"/>
      <c r="PS50" s="134"/>
      <c r="PT50" s="134"/>
      <c r="PU50" s="134"/>
      <c r="PV50" s="134"/>
      <c r="PW50" s="134"/>
      <c r="PX50" s="134"/>
      <c r="PY50" s="134"/>
      <c r="PZ50" s="134"/>
      <c r="QA50" s="134"/>
      <c r="QB50" s="134"/>
      <c r="QC50" s="134"/>
      <c r="QD50" s="134"/>
      <c r="QE50" s="134"/>
      <c r="QF50" s="134"/>
      <c r="QG50" s="134"/>
      <c r="QH50" s="134"/>
      <c r="QI50" s="134"/>
      <c r="QJ50" s="134"/>
      <c r="QK50" s="134"/>
      <c r="QL50" s="134"/>
      <c r="QM50" s="134"/>
      <c r="QN50" s="134"/>
      <c r="QO50" s="134"/>
      <c r="QP50" s="134"/>
      <c r="QQ50" s="134"/>
      <c r="QR50" s="134"/>
      <c r="QS50" s="134"/>
      <c r="QT50" s="134"/>
      <c r="QU50" s="134"/>
      <c r="QV50" s="134"/>
      <c r="QW50" s="134"/>
      <c r="QX50" s="134"/>
      <c r="QY50" s="134"/>
      <c r="QZ50" s="134"/>
      <c r="RA50" s="134"/>
      <c r="RB50" s="134"/>
      <c r="RC50" s="134"/>
      <c r="RD50" s="134"/>
      <c r="RE50" s="134"/>
      <c r="RF50" s="134"/>
      <c r="RG50" s="134"/>
      <c r="RH50" s="134"/>
      <c r="RI50" s="134"/>
      <c r="RJ50" s="134"/>
      <c r="RK50" s="134"/>
      <c r="RL50" s="134"/>
      <c r="RM50" s="134"/>
      <c r="RN50" s="134"/>
      <c r="RO50" s="134"/>
      <c r="RP50" s="134"/>
      <c r="RQ50" s="134"/>
      <c r="RR50" s="134"/>
      <c r="RS50" s="134"/>
      <c r="RT50" s="134"/>
      <c r="RU50" s="134"/>
      <c r="RV50" s="134"/>
      <c r="RW50" s="134"/>
      <c r="RX50" s="134"/>
      <c r="RY50" s="134"/>
      <c r="RZ50" s="134"/>
      <c r="SA50" s="134"/>
      <c r="SB50" s="134"/>
      <c r="SC50" s="134"/>
      <c r="SD50" s="134"/>
      <c r="SE50" s="134"/>
      <c r="SF50" s="134"/>
      <c r="SG50" s="134"/>
      <c r="SH50" s="134"/>
      <c r="SI50" s="134"/>
      <c r="SJ50" s="134"/>
      <c r="SK50" s="134"/>
      <c r="SL50" s="134"/>
      <c r="SM50" s="134"/>
      <c r="SN50" s="134"/>
      <c r="SO50" s="134"/>
      <c r="SP50" s="134"/>
      <c r="SQ50" s="134"/>
      <c r="SR50" s="134"/>
      <c r="SS50" s="134"/>
      <c r="ST50" s="134"/>
      <c r="SU50" s="134"/>
      <c r="SV50" s="134"/>
      <c r="SW50" s="134"/>
      <c r="SX50" s="134"/>
      <c r="SY50" s="134"/>
      <c r="SZ50" s="134"/>
      <c r="TA50" s="134"/>
      <c r="TB50" s="134"/>
      <c r="TC50" s="134"/>
      <c r="TD50" s="134"/>
      <c r="TE50" s="134"/>
      <c r="TF50" s="134"/>
      <c r="TG50" s="134"/>
      <c r="TH50" s="134"/>
      <c r="TI50" s="134"/>
      <c r="TJ50" s="134"/>
      <c r="TK50" s="134"/>
      <c r="TL50" s="134"/>
      <c r="TM50" s="134"/>
      <c r="TN50" s="134"/>
      <c r="TO50" s="134"/>
      <c r="TP50" s="134"/>
      <c r="TQ50" s="134"/>
      <c r="TR50" s="134"/>
      <c r="TS50" s="134"/>
      <c r="TT50" s="134"/>
      <c r="TU50" s="134"/>
      <c r="TV50" s="134"/>
      <c r="TW50" s="134"/>
      <c r="TX50" s="134"/>
      <c r="TY50" s="134"/>
      <c r="TZ50" s="134"/>
      <c r="UA50" s="134"/>
      <c r="UB50" s="134"/>
      <c r="UC50" s="134"/>
      <c r="UD50" s="134"/>
      <c r="UE50" s="134"/>
      <c r="UF50" s="134"/>
      <c r="UG50" s="134"/>
      <c r="UH50" s="134"/>
      <c r="UI50" s="134"/>
      <c r="UJ50" s="134"/>
      <c r="UK50" s="134"/>
      <c r="UL50" s="134"/>
      <c r="UM50" s="134"/>
      <c r="UN50" s="134"/>
      <c r="UO50" s="134"/>
      <c r="UP50" s="134"/>
      <c r="UQ50" s="134"/>
      <c r="UR50" s="134"/>
      <c r="US50" s="134"/>
      <c r="UT50" s="134"/>
      <c r="UU50" s="134"/>
      <c r="UV50" s="134"/>
      <c r="UW50" s="134"/>
      <c r="UX50" s="134"/>
      <c r="UY50" s="134"/>
      <c r="UZ50" s="134"/>
      <c r="VA50" s="134"/>
      <c r="VB50" s="134"/>
      <c r="VC50" s="134"/>
      <c r="VD50" s="134"/>
      <c r="VE50" s="134"/>
      <c r="VF50" s="134"/>
      <c r="VG50" s="134"/>
      <c r="VH50" s="134"/>
      <c r="VI50" s="134"/>
      <c r="VJ50" s="134"/>
      <c r="VK50" s="134"/>
      <c r="VL50" s="134"/>
      <c r="VM50" s="134"/>
      <c r="VN50" s="134"/>
      <c r="VO50" s="134"/>
      <c r="VP50" s="134"/>
      <c r="VQ50" s="134"/>
      <c r="VR50" s="134"/>
      <c r="VS50" s="134"/>
      <c r="VT50" s="134"/>
      <c r="VU50" s="134"/>
      <c r="VV50" s="134"/>
      <c r="VW50" s="134"/>
      <c r="VX50" s="134"/>
      <c r="VY50" s="134"/>
      <c r="VZ50" s="134"/>
      <c r="WA50" s="134"/>
      <c r="WB50" s="134"/>
      <c r="WC50" s="134"/>
      <c r="WD50" s="134"/>
      <c r="WE50" s="134"/>
      <c r="WF50" s="134"/>
      <c r="WG50" s="134"/>
      <c r="WH50" s="134"/>
      <c r="WI50" s="134"/>
      <c r="WJ50" s="134"/>
      <c r="WK50" s="134"/>
      <c r="WL50" s="134"/>
      <c r="WM50" s="134"/>
      <c r="WN50" s="134"/>
      <c r="WO50" s="134"/>
      <c r="WP50" s="134"/>
      <c r="WQ50" s="134"/>
      <c r="WR50" s="134"/>
      <c r="WS50" s="134"/>
      <c r="WT50" s="134"/>
      <c r="WU50" s="134"/>
      <c r="WV50" s="134"/>
      <c r="WW50" s="134"/>
      <c r="WX50" s="134"/>
      <c r="WY50" s="134"/>
      <c r="WZ50" s="134"/>
      <c r="XA50" s="134"/>
      <c r="XB50" s="134"/>
      <c r="XC50" s="134"/>
      <c r="XD50" s="134"/>
      <c r="XE50" s="134"/>
      <c r="XF50" s="134"/>
      <c r="XG50" s="134"/>
      <c r="XH50" s="134"/>
      <c r="XI50" s="134"/>
      <c r="XJ50" s="134"/>
      <c r="XK50" s="134"/>
      <c r="XL50" s="134"/>
      <c r="XM50" s="134"/>
      <c r="XN50" s="134"/>
      <c r="XO50" s="134"/>
      <c r="XP50" s="134"/>
      <c r="XQ50" s="134"/>
      <c r="XR50" s="134"/>
      <c r="XS50" s="134"/>
      <c r="XT50" s="134"/>
      <c r="XU50" s="134"/>
      <c r="XV50" s="134"/>
      <c r="XW50" s="134"/>
      <c r="XX50" s="134"/>
      <c r="XY50" s="134"/>
      <c r="XZ50" s="134"/>
      <c r="YA50" s="134"/>
      <c r="YB50" s="134"/>
      <c r="YC50" s="134"/>
      <c r="YD50" s="134"/>
      <c r="YE50" s="134"/>
      <c r="YF50" s="134"/>
      <c r="YG50" s="134"/>
      <c r="YH50" s="134"/>
      <c r="YI50" s="134"/>
      <c r="YJ50" s="134"/>
      <c r="YK50" s="134"/>
      <c r="YL50" s="134"/>
      <c r="YM50" s="134"/>
      <c r="YN50" s="134"/>
      <c r="YO50" s="134"/>
      <c r="YP50" s="134"/>
      <c r="YQ50" s="134"/>
      <c r="YR50" s="134"/>
      <c r="YS50" s="134"/>
      <c r="YT50" s="134"/>
      <c r="YU50" s="134"/>
      <c r="YV50" s="134"/>
      <c r="YW50" s="134"/>
      <c r="YX50" s="134"/>
      <c r="YY50" s="134"/>
      <c r="YZ50" s="134"/>
      <c r="ZA50" s="134"/>
      <c r="ZB50" s="134"/>
      <c r="ZC50" s="134"/>
      <c r="ZD50" s="134"/>
      <c r="ZE50" s="134"/>
      <c r="ZF50" s="134"/>
      <c r="ZG50" s="134"/>
      <c r="ZH50" s="134"/>
      <c r="ZI50" s="134"/>
      <c r="ZJ50" s="134"/>
      <c r="ZK50" s="134"/>
      <c r="ZL50" s="134"/>
      <c r="ZM50" s="134"/>
      <c r="ZN50" s="134"/>
      <c r="ZO50" s="134"/>
      <c r="ZP50" s="134"/>
      <c r="ZQ50" s="134"/>
      <c r="ZR50" s="134"/>
      <c r="ZS50" s="134"/>
      <c r="ZT50" s="134"/>
      <c r="ZU50" s="134"/>
      <c r="ZV50" s="134"/>
      <c r="ZW50" s="134"/>
      <c r="ZX50" s="134"/>
      <c r="ZY50" s="134"/>
      <c r="ZZ50" s="134"/>
    </row>
    <row r="51" spans="1:702" hidden="1" outlineLevel="1">
      <c r="A51" s="16">
        <v>41760</v>
      </c>
      <c r="B51" s="134">
        <v>17755.480858139999</v>
      </c>
      <c r="C51" s="134">
        <v>1771.22119632</v>
      </c>
      <c r="D51" s="134">
        <v>0.44114766999999999</v>
      </c>
      <c r="E51" s="134">
        <v>5317.7759891400001</v>
      </c>
      <c r="F51" s="134">
        <v>155.63649719</v>
      </c>
      <c r="G51" s="134">
        <v>97.980638630000001</v>
      </c>
      <c r="H51" s="134">
        <v>1113.2510465099999</v>
      </c>
      <c r="I51" s="134">
        <v>4066.2372721000002</v>
      </c>
      <c r="J51" s="134">
        <v>1593.0402399100001</v>
      </c>
      <c r="K51" s="134">
        <v>61.986247759999998</v>
      </c>
      <c r="L51" s="134">
        <v>282.65643684000003</v>
      </c>
      <c r="M51" s="176" t="s">
        <v>191</v>
      </c>
      <c r="N51" s="134">
        <v>2416.0354971400002</v>
      </c>
      <c r="O51" s="134">
        <v>623.71653907999996</v>
      </c>
      <c r="P51" s="134">
        <v>4.5957907499999999</v>
      </c>
      <c r="Q51" s="134">
        <v>8.333815E-2</v>
      </c>
      <c r="R51" s="134">
        <v>8.1561467899999993</v>
      </c>
      <c r="S51" s="134">
        <v>236.99420013</v>
      </c>
      <c r="T51" s="134">
        <v>5.6726340300000002</v>
      </c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  <c r="AE51" s="134"/>
      <c r="AF51" s="134"/>
      <c r="AG51" s="134"/>
      <c r="AH51" s="134"/>
      <c r="AI51" s="134"/>
      <c r="AJ51" s="134"/>
      <c r="AK51" s="134"/>
      <c r="AL51" s="134"/>
      <c r="AM51" s="134"/>
      <c r="AN51" s="134"/>
      <c r="AO51" s="134"/>
      <c r="AP51" s="134"/>
      <c r="AQ51" s="134"/>
      <c r="AR51" s="134"/>
      <c r="AS51" s="134"/>
      <c r="AT51" s="134"/>
      <c r="AU51" s="134"/>
      <c r="AV51" s="134"/>
      <c r="AW51" s="134"/>
      <c r="AX51" s="134"/>
      <c r="AY51" s="134"/>
      <c r="AZ51" s="134"/>
      <c r="BA51" s="134"/>
      <c r="BB51" s="134"/>
      <c r="BC51" s="134"/>
      <c r="BD51" s="134"/>
      <c r="BE51" s="134"/>
      <c r="BF51" s="134"/>
      <c r="BG51" s="134"/>
      <c r="BH51" s="134"/>
      <c r="BI51" s="134"/>
      <c r="BJ51" s="134"/>
      <c r="BK51" s="134"/>
      <c r="BL51" s="134"/>
      <c r="BM51" s="134"/>
      <c r="BN51" s="134"/>
      <c r="BO51" s="134"/>
      <c r="BP51" s="134"/>
      <c r="BQ51" s="134"/>
      <c r="BR51" s="134"/>
      <c r="BS51" s="134"/>
      <c r="BT51" s="134"/>
      <c r="BU51" s="134"/>
      <c r="BV51" s="134"/>
      <c r="BW51" s="134"/>
      <c r="BX51" s="134"/>
      <c r="BY51" s="134"/>
      <c r="BZ51" s="134"/>
      <c r="CA51" s="134"/>
      <c r="CB51" s="134"/>
      <c r="CC51" s="134"/>
      <c r="CD51" s="134"/>
      <c r="CE51" s="134"/>
      <c r="CF51" s="134"/>
      <c r="CG51" s="134"/>
      <c r="CH51" s="134"/>
      <c r="CI51" s="134"/>
      <c r="CJ51" s="134"/>
      <c r="CK51" s="134"/>
      <c r="CL51" s="134"/>
      <c r="CM51" s="134"/>
      <c r="CN51" s="134"/>
      <c r="CO51" s="134"/>
      <c r="CP51" s="134"/>
      <c r="CQ51" s="134"/>
      <c r="CR51" s="134"/>
      <c r="CS51" s="134"/>
      <c r="CT51" s="134"/>
      <c r="CU51" s="134"/>
      <c r="CV51" s="134"/>
      <c r="CW51" s="134"/>
      <c r="CX51" s="134"/>
      <c r="CY51" s="134"/>
      <c r="CZ51" s="134"/>
      <c r="DA51" s="134"/>
      <c r="DB51" s="134"/>
      <c r="DC51" s="134"/>
      <c r="DD51" s="134"/>
      <c r="DE51" s="134"/>
      <c r="DF51" s="134"/>
      <c r="DG51" s="134"/>
      <c r="DH51" s="134"/>
      <c r="DI51" s="134"/>
      <c r="DJ51" s="134"/>
      <c r="DK51" s="134"/>
      <c r="DL51" s="134"/>
      <c r="DM51" s="134"/>
      <c r="DN51" s="134"/>
      <c r="DO51" s="134"/>
      <c r="DP51" s="134"/>
      <c r="DQ51" s="134"/>
      <c r="DR51" s="134"/>
      <c r="DS51" s="134"/>
      <c r="DT51" s="134"/>
      <c r="DU51" s="134"/>
      <c r="DV51" s="134"/>
      <c r="DW51" s="134"/>
      <c r="DX51" s="134"/>
      <c r="DY51" s="134"/>
      <c r="DZ51" s="134"/>
      <c r="EA51" s="134"/>
      <c r="EB51" s="134"/>
      <c r="EC51" s="134"/>
      <c r="ED51" s="134"/>
      <c r="EE51" s="134"/>
      <c r="EF51" s="134"/>
      <c r="EG51" s="134"/>
      <c r="EH51" s="134"/>
      <c r="EI51" s="134"/>
      <c r="EJ51" s="134"/>
      <c r="EK51" s="134"/>
      <c r="EL51" s="134"/>
      <c r="EM51" s="134"/>
      <c r="EN51" s="134"/>
      <c r="EO51" s="134"/>
      <c r="EP51" s="134"/>
      <c r="EQ51" s="134"/>
      <c r="ER51" s="134"/>
      <c r="ES51" s="134"/>
      <c r="ET51" s="134"/>
      <c r="EU51" s="134"/>
      <c r="EV51" s="134"/>
      <c r="EW51" s="134"/>
      <c r="EX51" s="134"/>
      <c r="EY51" s="134"/>
      <c r="EZ51" s="134"/>
      <c r="FA51" s="134"/>
      <c r="FB51" s="134"/>
      <c r="FC51" s="134"/>
      <c r="FD51" s="134"/>
      <c r="FE51" s="134"/>
      <c r="FF51" s="134"/>
      <c r="FG51" s="134"/>
      <c r="FH51" s="134"/>
      <c r="FI51" s="134"/>
      <c r="FJ51" s="134"/>
      <c r="FK51" s="134"/>
      <c r="FL51" s="134"/>
      <c r="FM51" s="134"/>
      <c r="FN51" s="134"/>
      <c r="FO51" s="134"/>
      <c r="FP51" s="134"/>
      <c r="FQ51" s="134"/>
      <c r="FR51" s="134"/>
      <c r="FS51" s="134"/>
      <c r="FT51" s="134"/>
      <c r="FU51" s="134"/>
      <c r="FV51" s="134"/>
      <c r="FW51" s="134"/>
      <c r="FX51" s="134"/>
      <c r="FY51" s="134"/>
      <c r="FZ51" s="134"/>
      <c r="GA51" s="134"/>
      <c r="GB51" s="134"/>
      <c r="GC51" s="134"/>
      <c r="GD51" s="134"/>
      <c r="GE51" s="134"/>
      <c r="GF51" s="134"/>
      <c r="GG51" s="134"/>
      <c r="GH51" s="134"/>
      <c r="GI51" s="134"/>
      <c r="GJ51" s="134"/>
      <c r="GK51" s="134"/>
      <c r="GL51" s="134"/>
      <c r="GM51" s="134"/>
      <c r="GN51" s="134"/>
      <c r="GO51" s="134"/>
      <c r="GP51" s="134"/>
      <c r="GQ51" s="134"/>
      <c r="GR51" s="134"/>
      <c r="GS51" s="134"/>
      <c r="GT51" s="134"/>
      <c r="GU51" s="134"/>
      <c r="GV51" s="134"/>
      <c r="GW51" s="134"/>
      <c r="GX51" s="134"/>
      <c r="GY51" s="134"/>
      <c r="GZ51" s="134"/>
      <c r="HA51" s="134"/>
      <c r="HB51" s="134"/>
      <c r="HC51" s="134"/>
      <c r="HD51" s="134"/>
      <c r="HE51" s="134"/>
      <c r="HF51" s="134"/>
      <c r="HG51" s="134"/>
      <c r="HH51" s="134"/>
      <c r="HI51" s="134"/>
      <c r="HJ51" s="134"/>
      <c r="HK51" s="134"/>
      <c r="HL51" s="134"/>
      <c r="HM51" s="134"/>
      <c r="HN51" s="134"/>
      <c r="HO51" s="134"/>
      <c r="HP51" s="134"/>
      <c r="HQ51" s="134"/>
      <c r="HR51" s="134"/>
      <c r="HS51" s="134"/>
      <c r="HT51" s="134"/>
      <c r="HU51" s="134"/>
      <c r="HV51" s="134"/>
      <c r="HW51" s="134"/>
      <c r="HX51" s="134"/>
      <c r="HY51" s="134"/>
      <c r="HZ51" s="134"/>
      <c r="IA51" s="134"/>
      <c r="IB51" s="134"/>
      <c r="IC51" s="134"/>
      <c r="ID51" s="134"/>
      <c r="IE51" s="134"/>
      <c r="IF51" s="134"/>
      <c r="IG51" s="134"/>
      <c r="IH51" s="134"/>
      <c r="II51" s="134"/>
      <c r="IJ51" s="134"/>
      <c r="IK51" s="134"/>
      <c r="IL51" s="134"/>
      <c r="IM51" s="134"/>
      <c r="IN51" s="134"/>
      <c r="IO51" s="134"/>
      <c r="IP51" s="134"/>
      <c r="IQ51" s="134"/>
      <c r="IR51" s="134"/>
      <c r="IS51" s="134"/>
      <c r="IT51" s="134"/>
      <c r="IU51" s="134"/>
      <c r="IV51" s="134"/>
      <c r="IW51" s="134"/>
      <c r="IX51" s="134"/>
      <c r="IY51" s="134"/>
      <c r="IZ51" s="134"/>
      <c r="JA51" s="134"/>
      <c r="JB51" s="134"/>
      <c r="JC51" s="134"/>
      <c r="JD51" s="134"/>
      <c r="JE51" s="134"/>
      <c r="JF51" s="134"/>
      <c r="JG51" s="134"/>
      <c r="JH51" s="134"/>
      <c r="JI51" s="134"/>
      <c r="JJ51" s="134"/>
      <c r="JK51" s="134"/>
      <c r="JL51" s="134"/>
      <c r="JM51" s="134"/>
      <c r="JN51" s="134"/>
      <c r="JO51" s="134"/>
      <c r="JP51" s="134"/>
      <c r="JQ51" s="134"/>
      <c r="JR51" s="134"/>
      <c r="JS51" s="134"/>
      <c r="JT51" s="134"/>
      <c r="JU51" s="134"/>
      <c r="JV51" s="134"/>
      <c r="JW51" s="134"/>
      <c r="JX51" s="134"/>
      <c r="JY51" s="134"/>
      <c r="JZ51" s="134"/>
      <c r="KA51" s="134"/>
      <c r="KB51" s="134"/>
      <c r="KC51" s="134"/>
      <c r="KD51" s="134"/>
      <c r="KE51" s="134"/>
      <c r="KF51" s="134"/>
      <c r="KG51" s="134"/>
      <c r="KH51" s="134"/>
      <c r="KI51" s="134"/>
      <c r="KJ51" s="134"/>
      <c r="KK51" s="134"/>
      <c r="KL51" s="134"/>
      <c r="KM51" s="134"/>
      <c r="KN51" s="134"/>
      <c r="KO51" s="134"/>
      <c r="KP51" s="134"/>
      <c r="KQ51" s="134"/>
      <c r="KR51" s="134"/>
      <c r="KS51" s="134"/>
      <c r="KT51" s="134"/>
      <c r="KU51" s="134"/>
      <c r="KV51" s="134"/>
      <c r="KW51" s="134"/>
      <c r="KX51" s="134"/>
      <c r="KY51" s="134"/>
      <c r="KZ51" s="134"/>
      <c r="LA51" s="134"/>
      <c r="LB51" s="134"/>
      <c r="LC51" s="134"/>
      <c r="LD51" s="134"/>
      <c r="LE51" s="134"/>
      <c r="LF51" s="134"/>
      <c r="LG51" s="134"/>
      <c r="LH51" s="134"/>
      <c r="LI51" s="134"/>
      <c r="LJ51" s="134"/>
      <c r="LK51" s="134"/>
      <c r="LL51" s="134"/>
      <c r="LM51" s="134"/>
      <c r="LN51" s="134"/>
      <c r="LO51" s="134"/>
      <c r="LP51" s="134"/>
      <c r="LQ51" s="134"/>
      <c r="LR51" s="134"/>
      <c r="LS51" s="134"/>
      <c r="LT51" s="134"/>
      <c r="LU51" s="134"/>
      <c r="LV51" s="134"/>
      <c r="LW51" s="134"/>
      <c r="LX51" s="134"/>
      <c r="LY51" s="134"/>
      <c r="LZ51" s="134"/>
      <c r="MA51" s="134"/>
      <c r="MB51" s="134"/>
      <c r="MC51" s="134"/>
      <c r="MD51" s="134"/>
      <c r="ME51" s="134"/>
      <c r="MF51" s="134"/>
      <c r="MG51" s="134"/>
      <c r="MH51" s="134"/>
      <c r="MI51" s="134"/>
      <c r="MJ51" s="134"/>
      <c r="MK51" s="134"/>
      <c r="ML51" s="134"/>
      <c r="MM51" s="134"/>
      <c r="MN51" s="134"/>
      <c r="MO51" s="134"/>
      <c r="MP51" s="134"/>
      <c r="MQ51" s="134"/>
      <c r="MR51" s="134"/>
      <c r="MS51" s="134"/>
      <c r="MT51" s="134"/>
      <c r="MU51" s="134"/>
      <c r="MV51" s="134"/>
      <c r="MW51" s="134"/>
      <c r="MX51" s="134"/>
      <c r="MY51" s="134"/>
      <c r="MZ51" s="134"/>
      <c r="NA51" s="134"/>
      <c r="NB51" s="134"/>
      <c r="NC51" s="134"/>
      <c r="ND51" s="134"/>
      <c r="NE51" s="134"/>
      <c r="NF51" s="134"/>
      <c r="NG51" s="134"/>
      <c r="NH51" s="134"/>
      <c r="NI51" s="134"/>
      <c r="NJ51" s="134"/>
      <c r="NK51" s="134"/>
      <c r="NL51" s="134"/>
      <c r="NM51" s="134"/>
      <c r="NN51" s="134"/>
      <c r="NO51" s="134"/>
      <c r="NP51" s="134"/>
      <c r="NQ51" s="134"/>
      <c r="NR51" s="134"/>
      <c r="NS51" s="134"/>
      <c r="NT51" s="134"/>
      <c r="NU51" s="134"/>
      <c r="NV51" s="134"/>
      <c r="NW51" s="134"/>
      <c r="NX51" s="134"/>
      <c r="NY51" s="134"/>
      <c r="NZ51" s="134"/>
      <c r="OA51" s="134"/>
      <c r="OB51" s="134"/>
      <c r="OC51" s="134"/>
      <c r="OD51" s="134"/>
      <c r="OE51" s="134"/>
      <c r="OF51" s="134"/>
      <c r="OG51" s="134"/>
      <c r="OH51" s="134"/>
      <c r="OI51" s="134"/>
      <c r="OJ51" s="134"/>
      <c r="OK51" s="134"/>
      <c r="OL51" s="134"/>
      <c r="OM51" s="134"/>
      <c r="ON51" s="134"/>
      <c r="OO51" s="134"/>
      <c r="OP51" s="134"/>
      <c r="OQ51" s="134"/>
      <c r="OR51" s="134"/>
      <c r="OS51" s="134"/>
      <c r="OT51" s="134"/>
      <c r="OU51" s="134"/>
      <c r="OV51" s="134"/>
      <c r="OW51" s="134"/>
      <c r="OX51" s="134"/>
      <c r="OY51" s="134"/>
      <c r="OZ51" s="134"/>
      <c r="PA51" s="134"/>
      <c r="PB51" s="134"/>
      <c r="PC51" s="134"/>
      <c r="PD51" s="134"/>
      <c r="PE51" s="134"/>
      <c r="PF51" s="134"/>
      <c r="PG51" s="134"/>
      <c r="PH51" s="134"/>
      <c r="PI51" s="134"/>
      <c r="PJ51" s="134"/>
      <c r="PK51" s="134"/>
      <c r="PL51" s="134"/>
      <c r="PM51" s="134"/>
      <c r="PN51" s="134"/>
      <c r="PO51" s="134"/>
      <c r="PP51" s="134"/>
      <c r="PQ51" s="134"/>
      <c r="PR51" s="134"/>
      <c r="PS51" s="134"/>
      <c r="PT51" s="134"/>
      <c r="PU51" s="134"/>
      <c r="PV51" s="134"/>
      <c r="PW51" s="134"/>
      <c r="PX51" s="134"/>
      <c r="PY51" s="134"/>
      <c r="PZ51" s="134"/>
      <c r="QA51" s="134"/>
      <c r="QB51" s="134"/>
      <c r="QC51" s="134"/>
      <c r="QD51" s="134"/>
      <c r="QE51" s="134"/>
      <c r="QF51" s="134"/>
      <c r="QG51" s="134"/>
      <c r="QH51" s="134"/>
      <c r="QI51" s="134"/>
      <c r="QJ51" s="134"/>
      <c r="QK51" s="134"/>
      <c r="QL51" s="134"/>
      <c r="QM51" s="134"/>
      <c r="QN51" s="134"/>
      <c r="QO51" s="134"/>
      <c r="QP51" s="134"/>
      <c r="QQ51" s="134"/>
      <c r="QR51" s="134"/>
      <c r="QS51" s="134"/>
      <c r="QT51" s="134"/>
      <c r="QU51" s="134"/>
      <c r="QV51" s="134"/>
      <c r="QW51" s="134"/>
      <c r="QX51" s="134"/>
      <c r="QY51" s="134"/>
      <c r="QZ51" s="134"/>
      <c r="RA51" s="134"/>
      <c r="RB51" s="134"/>
      <c r="RC51" s="134"/>
      <c r="RD51" s="134"/>
      <c r="RE51" s="134"/>
      <c r="RF51" s="134"/>
      <c r="RG51" s="134"/>
      <c r="RH51" s="134"/>
      <c r="RI51" s="134"/>
      <c r="RJ51" s="134"/>
      <c r="RK51" s="134"/>
      <c r="RL51" s="134"/>
      <c r="RM51" s="134"/>
      <c r="RN51" s="134"/>
      <c r="RO51" s="134"/>
      <c r="RP51" s="134"/>
      <c r="RQ51" s="134"/>
      <c r="RR51" s="134"/>
      <c r="RS51" s="134"/>
      <c r="RT51" s="134"/>
      <c r="RU51" s="134"/>
      <c r="RV51" s="134"/>
      <c r="RW51" s="134"/>
      <c r="RX51" s="134"/>
      <c r="RY51" s="134"/>
      <c r="RZ51" s="134"/>
      <c r="SA51" s="134"/>
      <c r="SB51" s="134"/>
      <c r="SC51" s="134"/>
      <c r="SD51" s="134"/>
      <c r="SE51" s="134"/>
      <c r="SF51" s="134"/>
      <c r="SG51" s="134"/>
      <c r="SH51" s="134"/>
      <c r="SI51" s="134"/>
      <c r="SJ51" s="134"/>
      <c r="SK51" s="134"/>
      <c r="SL51" s="134"/>
      <c r="SM51" s="134"/>
      <c r="SN51" s="134"/>
      <c r="SO51" s="134"/>
      <c r="SP51" s="134"/>
      <c r="SQ51" s="134"/>
      <c r="SR51" s="134"/>
      <c r="SS51" s="134"/>
      <c r="ST51" s="134"/>
      <c r="SU51" s="134"/>
      <c r="SV51" s="134"/>
      <c r="SW51" s="134"/>
      <c r="SX51" s="134"/>
      <c r="SY51" s="134"/>
      <c r="SZ51" s="134"/>
      <c r="TA51" s="134"/>
      <c r="TB51" s="134"/>
      <c r="TC51" s="134"/>
      <c r="TD51" s="134"/>
      <c r="TE51" s="134"/>
      <c r="TF51" s="134"/>
      <c r="TG51" s="134"/>
      <c r="TH51" s="134"/>
      <c r="TI51" s="134"/>
      <c r="TJ51" s="134"/>
      <c r="TK51" s="134"/>
      <c r="TL51" s="134"/>
      <c r="TM51" s="134"/>
      <c r="TN51" s="134"/>
      <c r="TO51" s="134"/>
      <c r="TP51" s="134"/>
      <c r="TQ51" s="134"/>
      <c r="TR51" s="134"/>
      <c r="TS51" s="134"/>
      <c r="TT51" s="134"/>
      <c r="TU51" s="134"/>
      <c r="TV51" s="134"/>
      <c r="TW51" s="134"/>
      <c r="TX51" s="134"/>
      <c r="TY51" s="134"/>
      <c r="TZ51" s="134"/>
      <c r="UA51" s="134"/>
      <c r="UB51" s="134"/>
      <c r="UC51" s="134"/>
      <c r="UD51" s="134"/>
      <c r="UE51" s="134"/>
      <c r="UF51" s="134"/>
      <c r="UG51" s="134"/>
      <c r="UH51" s="134"/>
      <c r="UI51" s="134"/>
      <c r="UJ51" s="134"/>
      <c r="UK51" s="134"/>
      <c r="UL51" s="134"/>
      <c r="UM51" s="134"/>
      <c r="UN51" s="134"/>
      <c r="UO51" s="134"/>
      <c r="UP51" s="134"/>
      <c r="UQ51" s="134"/>
      <c r="UR51" s="134"/>
      <c r="US51" s="134"/>
      <c r="UT51" s="134"/>
      <c r="UU51" s="134"/>
      <c r="UV51" s="134"/>
      <c r="UW51" s="134"/>
      <c r="UX51" s="134"/>
      <c r="UY51" s="134"/>
      <c r="UZ51" s="134"/>
      <c r="VA51" s="134"/>
      <c r="VB51" s="134"/>
      <c r="VC51" s="134"/>
      <c r="VD51" s="134"/>
      <c r="VE51" s="134"/>
      <c r="VF51" s="134"/>
      <c r="VG51" s="134"/>
      <c r="VH51" s="134"/>
      <c r="VI51" s="134"/>
      <c r="VJ51" s="134"/>
      <c r="VK51" s="134"/>
      <c r="VL51" s="134"/>
      <c r="VM51" s="134"/>
      <c r="VN51" s="134"/>
      <c r="VO51" s="134"/>
      <c r="VP51" s="134"/>
      <c r="VQ51" s="134"/>
      <c r="VR51" s="134"/>
      <c r="VS51" s="134"/>
      <c r="VT51" s="134"/>
      <c r="VU51" s="134"/>
      <c r="VV51" s="134"/>
      <c r="VW51" s="134"/>
      <c r="VX51" s="134"/>
      <c r="VY51" s="134"/>
      <c r="VZ51" s="134"/>
      <c r="WA51" s="134"/>
      <c r="WB51" s="134"/>
      <c r="WC51" s="134"/>
      <c r="WD51" s="134"/>
      <c r="WE51" s="134"/>
      <c r="WF51" s="134"/>
      <c r="WG51" s="134"/>
      <c r="WH51" s="134"/>
      <c r="WI51" s="134"/>
      <c r="WJ51" s="134"/>
      <c r="WK51" s="134"/>
      <c r="WL51" s="134"/>
      <c r="WM51" s="134"/>
      <c r="WN51" s="134"/>
      <c r="WO51" s="134"/>
      <c r="WP51" s="134"/>
      <c r="WQ51" s="134"/>
      <c r="WR51" s="134"/>
      <c r="WS51" s="134"/>
      <c r="WT51" s="134"/>
      <c r="WU51" s="134"/>
      <c r="WV51" s="134"/>
      <c r="WW51" s="134"/>
      <c r="WX51" s="134"/>
      <c r="WY51" s="134"/>
      <c r="WZ51" s="134"/>
      <c r="XA51" s="134"/>
      <c r="XB51" s="134"/>
      <c r="XC51" s="134"/>
      <c r="XD51" s="134"/>
      <c r="XE51" s="134"/>
      <c r="XF51" s="134"/>
      <c r="XG51" s="134"/>
      <c r="XH51" s="134"/>
      <c r="XI51" s="134"/>
      <c r="XJ51" s="134"/>
      <c r="XK51" s="134"/>
      <c r="XL51" s="134"/>
      <c r="XM51" s="134"/>
      <c r="XN51" s="134"/>
      <c r="XO51" s="134"/>
      <c r="XP51" s="134"/>
      <c r="XQ51" s="134"/>
      <c r="XR51" s="134"/>
      <c r="XS51" s="134"/>
      <c r="XT51" s="134"/>
      <c r="XU51" s="134"/>
      <c r="XV51" s="134"/>
      <c r="XW51" s="134"/>
      <c r="XX51" s="134"/>
      <c r="XY51" s="134"/>
      <c r="XZ51" s="134"/>
      <c r="YA51" s="134"/>
      <c r="YB51" s="134"/>
      <c r="YC51" s="134"/>
      <c r="YD51" s="134"/>
      <c r="YE51" s="134"/>
      <c r="YF51" s="134"/>
      <c r="YG51" s="134"/>
      <c r="YH51" s="134"/>
      <c r="YI51" s="134"/>
      <c r="YJ51" s="134"/>
      <c r="YK51" s="134"/>
      <c r="YL51" s="134"/>
      <c r="YM51" s="134"/>
      <c r="YN51" s="134"/>
      <c r="YO51" s="134"/>
      <c r="YP51" s="134"/>
      <c r="YQ51" s="134"/>
      <c r="YR51" s="134"/>
      <c r="YS51" s="134"/>
      <c r="YT51" s="134"/>
      <c r="YU51" s="134"/>
      <c r="YV51" s="134"/>
      <c r="YW51" s="134"/>
      <c r="YX51" s="134"/>
      <c r="YY51" s="134"/>
      <c r="YZ51" s="134"/>
      <c r="ZA51" s="134"/>
      <c r="ZB51" s="134"/>
      <c r="ZC51" s="134"/>
      <c r="ZD51" s="134"/>
      <c r="ZE51" s="134"/>
      <c r="ZF51" s="134"/>
      <c r="ZG51" s="134"/>
      <c r="ZH51" s="134"/>
      <c r="ZI51" s="134"/>
      <c r="ZJ51" s="134"/>
      <c r="ZK51" s="134"/>
      <c r="ZL51" s="134"/>
      <c r="ZM51" s="134"/>
      <c r="ZN51" s="134"/>
      <c r="ZO51" s="134"/>
      <c r="ZP51" s="134"/>
      <c r="ZQ51" s="134"/>
      <c r="ZR51" s="134"/>
      <c r="ZS51" s="134"/>
      <c r="ZT51" s="134"/>
      <c r="ZU51" s="134"/>
      <c r="ZV51" s="134"/>
      <c r="ZW51" s="134"/>
      <c r="ZX51" s="134"/>
      <c r="ZY51" s="134"/>
      <c r="ZZ51" s="134"/>
    </row>
    <row r="52" spans="1:702" hidden="1" outlineLevel="1">
      <c r="A52" s="16">
        <v>41791</v>
      </c>
      <c r="B52" s="134">
        <v>16425.217383349998</v>
      </c>
      <c r="C52" s="134">
        <v>1768.55257895</v>
      </c>
      <c r="D52" s="134">
        <v>0.37726522000000001</v>
      </c>
      <c r="E52" s="134">
        <v>5328.5707118500004</v>
      </c>
      <c r="F52" s="134">
        <v>149.35168960999999</v>
      </c>
      <c r="G52" s="134">
        <v>92.702226569999993</v>
      </c>
      <c r="H52" s="134">
        <v>907.18232289000002</v>
      </c>
      <c r="I52" s="134">
        <v>3340.6509842099999</v>
      </c>
      <c r="J52" s="134">
        <v>1395.7107342899999</v>
      </c>
      <c r="K52" s="134">
        <v>49.147719180000003</v>
      </c>
      <c r="L52" s="134">
        <v>284.82238724000001</v>
      </c>
      <c r="M52" s="176" t="s">
        <v>191</v>
      </c>
      <c r="N52" s="134">
        <v>2370.2286318900001</v>
      </c>
      <c r="O52" s="134">
        <v>474.33143515</v>
      </c>
      <c r="P52" s="134">
        <v>14.37379544</v>
      </c>
      <c r="Q52" s="134">
        <v>0.10449054000000001</v>
      </c>
      <c r="R52" s="134">
        <v>8.1002322899999992</v>
      </c>
      <c r="S52" s="134">
        <v>235.40806140999999</v>
      </c>
      <c r="T52" s="134">
        <v>5.6021166200000003</v>
      </c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  <c r="BA52" s="134"/>
      <c r="BB52" s="134"/>
      <c r="BC52" s="134"/>
      <c r="BD52" s="134"/>
      <c r="BE52" s="134"/>
      <c r="BF52" s="134"/>
      <c r="BG52" s="134"/>
      <c r="BH52" s="134"/>
      <c r="BI52" s="134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/>
      <c r="BY52" s="134"/>
      <c r="BZ52" s="134"/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/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/>
      <c r="DL52" s="134"/>
      <c r="DM52" s="134"/>
      <c r="DN52" s="134"/>
      <c r="DO52" s="134"/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/>
      <c r="EU52" s="134"/>
      <c r="EV52" s="134"/>
      <c r="EW52" s="134"/>
      <c r="EX52" s="134"/>
      <c r="EY52" s="134"/>
      <c r="EZ52" s="134"/>
      <c r="FA52" s="134"/>
      <c r="FB52" s="134"/>
      <c r="FC52" s="134"/>
      <c r="FD52" s="134"/>
      <c r="FE52" s="134"/>
      <c r="FF52" s="134"/>
      <c r="FG52" s="134"/>
      <c r="FH52" s="134"/>
      <c r="FI52" s="134"/>
      <c r="FJ52" s="134"/>
      <c r="FK52" s="134"/>
      <c r="FL52" s="134"/>
      <c r="FM52" s="134"/>
      <c r="FN52" s="134"/>
      <c r="FO52" s="134"/>
      <c r="FP52" s="134"/>
      <c r="FQ52" s="134"/>
      <c r="FR52" s="134"/>
      <c r="FS52" s="134"/>
      <c r="FT52" s="134"/>
      <c r="FU52" s="134"/>
      <c r="FV52" s="134"/>
      <c r="FW52" s="134"/>
      <c r="FX52" s="134"/>
      <c r="FY52" s="134"/>
      <c r="FZ52" s="134"/>
      <c r="GA52" s="134"/>
      <c r="GB52" s="134"/>
      <c r="GC52" s="134"/>
      <c r="GD52" s="134"/>
      <c r="GE52" s="134"/>
      <c r="GF52" s="134"/>
      <c r="GG52" s="134"/>
      <c r="GH52" s="134"/>
      <c r="GI52" s="134"/>
      <c r="GJ52" s="134"/>
      <c r="GK52" s="134"/>
      <c r="GL52" s="134"/>
      <c r="GM52" s="134"/>
      <c r="GN52" s="134"/>
      <c r="GO52" s="134"/>
      <c r="GP52" s="134"/>
      <c r="GQ52" s="134"/>
      <c r="GR52" s="134"/>
      <c r="GS52" s="134"/>
      <c r="GT52" s="134"/>
      <c r="GU52" s="134"/>
      <c r="GV52" s="134"/>
      <c r="GW52" s="134"/>
      <c r="GX52" s="134"/>
      <c r="GY52" s="134"/>
      <c r="GZ52" s="134"/>
      <c r="HA52" s="134"/>
      <c r="HB52" s="134"/>
      <c r="HC52" s="134"/>
      <c r="HD52" s="134"/>
      <c r="HE52" s="134"/>
      <c r="HF52" s="134"/>
      <c r="HG52" s="134"/>
      <c r="HH52" s="134"/>
      <c r="HI52" s="134"/>
      <c r="HJ52" s="134"/>
      <c r="HK52" s="134"/>
      <c r="HL52" s="134"/>
      <c r="HM52" s="134"/>
      <c r="HN52" s="134"/>
      <c r="HO52" s="134"/>
      <c r="HP52" s="134"/>
      <c r="HQ52" s="134"/>
      <c r="HR52" s="134"/>
      <c r="HS52" s="134"/>
      <c r="HT52" s="134"/>
      <c r="HU52" s="134"/>
      <c r="HV52" s="134"/>
      <c r="HW52" s="134"/>
      <c r="HX52" s="134"/>
      <c r="HY52" s="134"/>
      <c r="HZ52" s="134"/>
      <c r="IA52" s="134"/>
      <c r="IB52" s="134"/>
      <c r="IC52" s="134"/>
      <c r="ID52" s="134"/>
      <c r="IE52" s="134"/>
      <c r="IF52" s="134"/>
      <c r="IG52" s="134"/>
      <c r="IH52" s="134"/>
      <c r="II52" s="134"/>
      <c r="IJ52" s="134"/>
      <c r="IK52" s="134"/>
      <c r="IL52" s="134"/>
      <c r="IM52" s="134"/>
      <c r="IN52" s="134"/>
      <c r="IO52" s="134"/>
      <c r="IP52" s="134"/>
      <c r="IQ52" s="134"/>
      <c r="IR52" s="134"/>
      <c r="IS52" s="134"/>
      <c r="IT52" s="134"/>
      <c r="IU52" s="134"/>
      <c r="IV52" s="134"/>
      <c r="IW52" s="134"/>
      <c r="IX52" s="134"/>
      <c r="IY52" s="134"/>
      <c r="IZ52" s="134"/>
      <c r="JA52" s="134"/>
      <c r="JB52" s="134"/>
      <c r="JC52" s="134"/>
      <c r="JD52" s="134"/>
      <c r="JE52" s="134"/>
      <c r="JF52" s="134"/>
      <c r="JG52" s="134"/>
      <c r="JH52" s="134"/>
      <c r="JI52" s="134"/>
      <c r="JJ52" s="134"/>
      <c r="JK52" s="134"/>
      <c r="JL52" s="134"/>
      <c r="JM52" s="134"/>
      <c r="JN52" s="134"/>
      <c r="JO52" s="134"/>
      <c r="JP52" s="134"/>
      <c r="JQ52" s="134"/>
      <c r="JR52" s="134"/>
      <c r="JS52" s="134"/>
      <c r="JT52" s="134"/>
      <c r="JU52" s="134"/>
      <c r="JV52" s="134"/>
      <c r="JW52" s="134"/>
      <c r="JX52" s="134"/>
      <c r="JY52" s="134"/>
      <c r="JZ52" s="134"/>
      <c r="KA52" s="134"/>
      <c r="KB52" s="134"/>
      <c r="KC52" s="134"/>
      <c r="KD52" s="134"/>
      <c r="KE52" s="134"/>
      <c r="KF52" s="134"/>
      <c r="KG52" s="134"/>
      <c r="KH52" s="134"/>
      <c r="KI52" s="134"/>
      <c r="KJ52" s="134"/>
      <c r="KK52" s="134"/>
      <c r="KL52" s="134"/>
      <c r="KM52" s="134"/>
      <c r="KN52" s="134"/>
      <c r="KO52" s="134"/>
      <c r="KP52" s="134"/>
      <c r="KQ52" s="134"/>
      <c r="KR52" s="134"/>
      <c r="KS52" s="134"/>
      <c r="KT52" s="134"/>
      <c r="KU52" s="134"/>
      <c r="KV52" s="134"/>
      <c r="KW52" s="134"/>
      <c r="KX52" s="134"/>
      <c r="KY52" s="134"/>
      <c r="KZ52" s="134"/>
      <c r="LA52" s="134"/>
      <c r="LB52" s="134"/>
      <c r="LC52" s="134"/>
      <c r="LD52" s="134"/>
      <c r="LE52" s="134"/>
      <c r="LF52" s="134"/>
      <c r="LG52" s="134"/>
      <c r="LH52" s="134"/>
      <c r="LI52" s="134"/>
      <c r="LJ52" s="134"/>
      <c r="LK52" s="134"/>
      <c r="LL52" s="134"/>
      <c r="LM52" s="134"/>
      <c r="LN52" s="134"/>
      <c r="LO52" s="134"/>
      <c r="LP52" s="134"/>
      <c r="LQ52" s="134"/>
      <c r="LR52" s="134"/>
      <c r="LS52" s="134"/>
      <c r="LT52" s="134"/>
      <c r="LU52" s="134"/>
      <c r="LV52" s="134"/>
      <c r="LW52" s="134"/>
      <c r="LX52" s="134"/>
      <c r="LY52" s="134"/>
      <c r="LZ52" s="134"/>
      <c r="MA52" s="134"/>
      <c r="MB52" s="134"/>
      <c r="MC52" s="134"/>
      <c r="MD52" s="134"/>
      <c r="ME52" s="134"/>
      <c r="MF52" s="134"/>
      <c r="MG52" s="134"/>
      <c r="MH52" s="134"/>
      <c r="MI52" s="134"/>
      <c r="MJ52" s="134"/>
      <c r="MK52" s="134"/>
      <c r="ML52" s="134"/>
      <c r="MM52" s="134"/>
      <c r="MN52" s="134"/>
      <c r="MO52" s="134"/>
      <c r="MP52" s="134"/>
      <c r="MQ52" s="134"/>
      <c r="MR52" s="134"/>
      <c r="MS52" s="134"/>
      <c r="MT52" s="134"/>
      <c r="MU52" s="134"/>
      <c r="MV52" s="134"/>
      <c r="MW52" s="134"/>
      <c r="MX52" s="134"/>
      <c r="MY52" s="134"/>
      <c r="MZ52" s="134"/>
      <c r="NA52" s="134"/>
      <c r="NB52" s="134"/>
      <c r="NC52" s="134"/>
      <c r="ND52" s="134"/>
      <c r="NE52" s="134"/>
      <c r="NF52" s="134"/>
      <c r="NG52" s="134"/>
      <c r="NH52" s="134"/>
      <c r="NI52" s="134"/>
      <c r="NJ52" s="134"/>
      <c r="NK52" s="134"/>
      <c r="NL52" s="134"/>
      <c r="NM52" s="134"/>
      <c r="NN52" s="134"/>
      <c r="NO52" s="134"/>
      <c r="NP52" s="134"/>
      <c r="NQ52" s="134"/>
      <c r="NR52" s="134"/>
      <c r="NS52" s="134"/>
      <c r="NT52" s="134"/>
      <c r="NU52" s="134"/>
      <c r="NV52" s="134"/>
      <c r="NW52" s="134"/>
      <c r="NX52" s="134"/>
      <c r="NY52" s="134"/>
      <c r="NZ52" s="134"/>
      <c r="OA52" s="134"/>
      <c r="OB52" s="134"/>
      <c r="OC52" s="134"/>
      <c r="OD52" s="134"/>
      <c r="OE52" s="134"/>
      <c r="OF52" s="134"/>
      <c r="OG52" s="134"/>
      <c r="OH52" s="134"/>
      <c r="OI52" s="134"/>
      <c r="OJ52" s="134"/>
      <c r="OK52" s="134"/>
      <c r="OL52" s="134"/>
      <c r="OM52" s="134"/>
      <c r="ON52" s="134"/>
      <c r="OO52" s="134"/>
      <c r="OP52" s="134"/>
      <c r="OQ52" s="134"/>
      <c r="OR52" s="134"/>
      <c r="OS52" s="134"/>
      <c r="OT52" s="134"/>
      <c r="OU52" s="134"/>
      <c r="OV52" s="134"/>
      <c r="OW52" s="134"/>
      <c r="OX52" s="134"/>
      <c r="OY52" s="134"/>
      <c r="OZ52" s="134"/>
      <c r="PA52" s="134"/>
      <c r="PB52" s="134"/>
      <c r="PC52" s="134"/>
      <c r="PD52" s="134"/>
      <c r="PE52" s="134"/>
      <c r="PF52" s="134"/>
      <c r="PG52" s="134"/>
      <c r="PH52" s="134"/>
      <c r="PI52" s="134"/>
      <c r="PJ52" s="134"/>
      <c r="PK52" s="134"/>
      <c r="PL52" s="134"/>
      <c r="PM52" s="134"/>
      <c r="PN52" s="134"/>
      <c r="PO52" s="134"/>
      <c r="PP52" s="134"/>
      <c r="PQ52" s="134"/>
      <c r="PR52" s="134"/>
      <c r="PS52" s="134"/>
      <c r="PT52" s="134"/>
      <c r="PU52" s="134"/>
      <c r="PV52" s="134"/>
      <c r="PW52" s="134"/>
      <c r="PX52" s="134"/>
      <c r="PY52" s="134"/>
      <c r="PZ52" s="134"/>
      <c r="QA52" s="134"/>
      <c r="QB52" s="134"/>
      <c r="QC52" s="134"/>
      <c r="QD52" s="134"/>
      <c r="QE52" s="134"/>
      <c r="QF52" s="134"/>
      <c r="QG52" s="134"/>
      <c r="QH52" s="134"/>
      <c r="QI52" s="134"/>
      <c r="QJ52" s="134"/>
      <c r="QK52" s="134"/>
      <c r="QL52" s="134"/>
      <c r="QM52" s="134"/>
      <c r="QN52" s="134"/>
      <c r="QO52" s="134"/>
      <c r="QP52" s="134"/>
      <c r="QQ52" s="134"/>
      <c r="QR52" s="134"/>
      <c r="QS52" s="134"/>
      <c r="QT52" s="134"/>
      <c r="QU52" s="134"/>
      <c r="QV52" s="134"/>
      <c r="QW52" s="134"/>
      <c r="QX52" s="134"/>
      <c r="QY52" s="134"/>
      <c r="QZ52" s="134"/>
      <c r="RA52" s="134"/>
      <c r="RB52" s="134"/>
      <c r="RC52" s="134"/>
      <c r="RD52" s="134"/>
      <c r="RE52" s="134"/>
      <c r="RF52" s="134"/>
      <c r="RG52" s="134"/>
      <c r="RH52" s="134"/>
      <c r="RI52" s="134"/>
      <c r="RJ52" s="134"/>
      <c r="RK52" s="134"/>
      <c r="RL52" s="134"/>
      <c r="RM52" s="134"/>
      <c r="RN52" s="134"/>
      <c r="RO52" s="134"/>
      <c r="RP52" s="134"/>
      <c r="RQ52" s="134"/>
      <c r="RR52" s="134"/>
      <c r="RS52" s="134"/>
      <c r="RT52" s="134"/>
      <c r="RU52" s="134"/>
      <c r="RV52" s="134"/>
      <c r="RW52" s="134"/>
      <c r="RX52" s="134"/>
      <c r="RY52" s="134"/>
      <c r="RZ52" s="134"/>
      <c r="SA52" s="134"/>
      <c r="SB52" s="134"/>
      <c r="SC52" s="134"/>
      <c r="SD52" s="134"/>
      <c r="SE52" s="134"/>
      <c r="SF52" s="134"/>
      <c r="SG52" s="134"/>
      <c r="SH52" s="134"/>
      <c r="SI52" s="134"/>
      <c r="SJ52" s="134"/>
      <c r="SK52" s="134"/>
      <c r="SL52" s="134"/>
      <c r="SM52" s="134"/>
      <c r="SN52" s="134"/>
      <c r="SO52" s="134"/>
      <c r="SP52" s="134"/>
      <c r="SQ52" s="134"/>
      <c r="SR52" s="134"/>
      <c r="SS52" s="134"/>
      <c r="ST52" s="134"/>
      <c r="SU52" s="134"/>
      <c r="SV52" s="134"/>
      <c r="SW52" s="134"/>
      <c r="SX52" s="134"/>
      <c r="SY52" s="134"/>
      <c r="SZ52" s="134"/>
      <c r="TA52" s="134"/>
      <c r="TB52" s="134"/>
      <c r="TC52" s="134"/>
      <c r="TD52" s="134"/>
      <c r="TE52" s="134"/>
      <c r="TF52" s="134"/>
      <c r="TG52" s="134"/>
      <c r="TH52" s="134"/>
      <c r="TI52" s="134"/>
      <c r="TJ52" s="134"/>
      <c r="TK52" s="134"/>
      <c r="TL52" s="134"/>
      <c r="TM52" s="134"/>
      <c r="TN52" s="134"/>
      <c r="TO52" s="134"/>
      <c r="TP52" s="134"/>
      <c r="TQ52" s="134"/>
      <c r="TR52" s="134"/>
      <c r="TS52" s="134"/>
      <c r="TT52" s="134"/>
      <c r="TU52" s="134"/>
      <c r="TV52" s="134"/>
      <c r="TW52" s="134"/>
      <c r="TX52" s="134"/>
      <c r="TY52" s="134"/>
      <c r="TZ52" s="134"/>
      <c r="UA52" s="134"/>
      <c r="UB52" s="134"/>
      <c r="UC52" s="134"/>
      <c r="UD52" s="134"/>
      <c r="UE52" s="134"/>
      <c r="UF52" s="134"/>
      <c r="UG52" s="134"/>
      <c r="UH52" s="134"/>
      <c r="UI52" s="134"/>
      <c r="UJ52" s="134"/>
      <c r="UK52" s="134"/>
      <c r="UL52" s="134"/>
      <c r="UM52" s="134"/>
      <c r="UN52" s="134"/>
      <c r="UO52" s="134"/>
      <c r="UP52" s="134"/>
      <c r="UQ52" s="134"/>
      <c r="UR52" s="134"/>
      <c r="US52" s="134"/>
      <c r="UT52" s="134"/>
      <c r="UU52" s="134"/>
      <c r="UV52" s="134"/>
      <c r="UW52" s="134"/>
      <c r="UX52" s="134"/>
      <c r="UY52" s="134"/>
      <c r="UZ52" s="134"/>
      <c r="VA52" s="134"/>
      <c r="VB52" s="134"/>
      <c r="VC52" s="134"/>
      <c r="VD52" s="134"/>
      <c r="VE52" s="134"/>
      <c r="VF52" s="134"/>
      <c r="VG52" s="134"/>
      <c r="VH52" s="134"/>
      <c r="VI52" s="134"/>
      <c r="VJ52" s="134"/>
      <c r="VK52" s="134"/>
      <c r="VL52" s="134"/>
      <c r="VM52" s="134"/>
      <c r="VN52" s="134"/>
      <c r="VO52" s="134"/>
      <c r="VP52" s="134"/>
      <c r="VQ52" s="134"/>
      <c r="VR52" s="134"/>
      <c r="VS52" s="134"/>
      <c r="VT52" s="134"/>
      <c r="VU52" s="134"/>
      <c r="VV52" s="134"/>
      <c r="VW52" s="134"/>
      <c r="VX52" s="134"/>
      <c r="VY52" s="134"/>
      <c r="VZ52" s="134"/>
      <c r="WA52" s="134"/>
      <c r="WB52" s="134"/>
      <c r="WC52" s="134"/>
      <c r="WD52" s="134"/>
      <c r="WE52" s="134"/>
      <c r="WF52" s="134"/>
      <c r="WG52" s="134"/>
      <c r="WH52" s="134"/>
      <c r="WI52" s="134"/>
      <c r="WJ52" s="134"/>
      <c r="WK52" s="134"/>
      <c r="WL52" s="134"/>
      <c r="WM52" s="134"/>
      <c r="WN52" s="134"/>
      <c r="WO52" s="134"/>
      <c r="WP52" s="134"/>
      <c r="WQ52" s="134"/>
      <c r="WR52" s="134"/>
      <c r="WS52" s="134"/>
      <c r="WT52" s="134"/>
      <c r="WU52" s="134"/>
      <c r="WV52" s="134"/>
      <c r="WW52" s="134"/>
      <c r="WX52" s="134"/>
      <c r="WY52" s="134"/>
      <c r="WZ52" s="134"/>
      <c r="XA52" s="134"/>
      <c r="XB52" s="134"/>
      <c r="XC52" s="134"/>
      <c r="XD52" s="134"/>
      <c r="XE52" s="134"/>
      <c r="XF52" s="134"/>
      <c r="XG52" s="134"/>
      <c r="XH52" s="134"/>
      <c r="XI52" s="134"/>
      <c r="XJ52" s="134"/>
      <c r="XK52" s="134"/>
      <c r="XL52" s="134"/>
      <c r="XM52" s="134"/>
      <c r="XN52" s="134"/>
      <c r="XO52" s="134"/>
      <c r="XP52" s="134"/>
      <c r="XQ52" s="134"/>
      <c r="XR52" s="134"/>
      <c r="XS52" s="134"/>
      <c r="XT52" s="134"/>
      <c r="XU52" s="134"/>
      <c r="XV52" s="134"/>
      <c r="XW52" s="134"/>
      <c r="XX52" s="134"/>
      <c r="XY52" s="134"/>
      <c r="XZ52" s="134"/>
      <c r="YA52" s="134"/>
      <c r="YB52" s="134"/>
      <c r="YC52" s="134"/>
      <c r="YD52" s="134"/>
      <c r="YE52" s="134"/>
      <c r="YF52" s="134"/>
      <c r="YG52" s="134"/>
      <c r="YH52" s="134"/>
      <c r="YI52" s="134"/>
      <c r="YJ52" s="134"/>
      <c r="YK52" s="134"/>
      <c r="YL52" s="134"/>
      <c r="YM52" s="134"/>
      <c r="YN52" s="134"/>
      <c r="YO52" s="134"/>
      <c r="YP52" s="134"/>
      <c r="YQ52" s="134"/>
      <c r="YR52" s="134"/>
      <c r="YS52" s="134"/>
      <c r="YT52" s="134"/>
      <c r="YU52" s="134"/>
      <c r="YV52" s="134"/>
      <c r="YW52" s="134"/>
      <c r="YX52" s="134"/>
      <c r="YY52" s="134"/>
      <c r="YZ52" s="134"/>
      <c r="ZA52" s="134"/>
      <c r="ZB52" s="134"/>
      <c r="ZC52" s="134"/>
      <c r="ZD52" s="134"/>
      <c r="ZE52" s="134"/>
      <c r="ZF52" s="134"/>
      <c r="ZG52" s="134"/>
      <c r="ZH52" s="134"/>
      <c r="ZI52" s="134"/>
      <c r="ZJ52" s="134"/>
      <c r="ZK52" s="134"/>
      <c r="ZL52" s="134"/>
      <c r="ZM52" s="134"/>
      <c r="ZN52" s="134"/>
      <c r="ZO52" s="134"/>
      <c r="ZP52" s="134"/>
      <c r="ZQ52" s="134"/>
      <c r="ZR52" s="134"/>
      <c r="ZS52" s="134"/>
      <c r="ZT52" s="134"/>
      <c r="ZU52" s="134"/>
      <c r="ZV52" s="134"/>
      <c r="ZW52" s="134"/>
      <c r="ZX52" s="134"/>
      <c r="ZY52" s="134"/>
      <c r="ZZ52" s="134"/>
    </row>
    <row r="53" spans="1:702" hidden="1" outlineLevel="1">
      <c r="A53" s="16">
        <v>41821</v>
      </c>
      <c r="B53" s="134">
        <v>15989.2969596</v>
      </c>
      <c r="C53" s="134">
        <v>1803.3736192399999</v>
      </c>
      <c r="D53" s="134">
        <v>0.30680500999999999</v>
      </c>
      <c r="E53" s="134">
        <v>4923.3604436699998</v>
      </c>
      <c r="F53" s="134">
        <v>149.36869905</v>
      </c>
      <c r="G53" s="134">
        <v>89.212384950000001</v>
      </c>
      <c r="H53" s="134">
        <v>915.92317423999998</v>
      </c>
      <c r="I53" s="134">
        <v>3273.15090659</v>
      </c>
      <c r="J53" s="134">
        <v>1405.1219918899999</v>
      </c>
      <c r="K53" s="134">
        <v>48.917356409999996</v>
      </c>
      <c r="L53" s="134">
        <v>289.96455100999998</v>
      </c>
      <c r="M53" s="176" t="s">
        <v>191</v>
      </c>
      <c r="N53" s="134">
        <v>2393.0318567099998</v>
      </c>
      <c r="O53" s="134">
        <v>455.67250892999999</v>
      </c>
      <c r="P53" s="134">
        <v>4.4503737499999998</v>
      </c>
      <c r="Q53" s="134">
        <v>9.2864650000000007E-2</v>
      </c>
      <c r="R53" s="134">
        <v>8.0979984700000003</v>
      </c>
      <c r="S53" s="134">
        <v>223.62416683000001</v>
      </c>
      <c r="T53" s="134">
        <v>5.6272582</v>
      </c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  <c r="AI53" s="134"/>
      <c r="AJ53" s="134"/>
      <c r="AK53" s="134"/>
      <c r="AL53" s="134"/>
      <c r="AM53" s="134"/>
      <c r="AN53" s="134"/>
      <c r="AO53" s="134"/>
      <c r="AP53" s="134"/>
      <c r="AQ53" s="134"/>
      <c r="AR53" s="134"/>
      <c r="AS53" s="134"/>
      <c r="AT53" s="134"/>
      <c r="AU53" s="134"/>
      <c r="AV53" s="134"/>
      <c r="AW53" s="134"/>
      <c r="AX53" s="134"/>
      <c r="AY53" s="134"/>
      <c r="AZ53" s="134"/>
      <c r="BA53" s="134"/>
      <c r="BB53" s="134"/>
      <c r="BC53" s="134"/>
      <c r="BD53" s="134"/>
      <c r="BE53" s="134"/>
      <c r="BF53" s="134"/>
      <c r="BG53" s="134"/>
      <c r="BH53" s="134"/>
      <c r="BI53" s="134"/>
      <c r="BJ53" s="134"/>
      <c r="BK53" s="134"/>
      <c r="BL53" s="134"/>
      <c r="BM53" s="134"/>
      <c r="BN53" s="134"/>
      <c r="BO53" s="134"/>
      <c r="BP53" s="134"/>
      <c r="BQ53" s="134"/>
      <c r="BR53" s="134"/>
      <c r="BS53" s="134"/>
      <c r="BT53" s="134"/>
      <c r="BU53" s="134"/>
      <c r="BV53" s="134"/>
      <c r="BW53" s="134"/>
      <c r="BX53" s="134"/>
      <c r="BY53" s="134"/>
      <c r="BZ53" s="134"/>
      <c r="CA53" s="134"/>
      <c r="CB53" s="134"/>
      <c r="CC53" s="134"/>
      <c r="CD53" s="134"/>
      <c r="CE53" s="134"/>
      <c r="CF53" s="134"/>
      <c r="CG53" s="134"/>
      <c r="CH53" s="134"/>
      <c r="CI53" s="134"/>
      <c r="CJ53" s="134"/>
      <c r="CK53" s="134"/>
      <c r="CL53" s="134"/>
      <c r="CM53" s="134"/>
      <c r="CN53" s="134"/>
      <c r="CO53" s="134"/>
      <c r="CP53" s="134"/>
      <c r="CQ53" s="134"/>
      <c r="CR53" s="134"/>
      <c r="CS53" s="134"/>
      <c r="CT53" s="134"/>
      <c r="CU53" s="134"/>
      <c r="CV53" s="134"/>
      <c r="CW53" s="134"/>
      <c r="CX53" s="134"/>
      <c r="CY53" s="134"/>
      <c r="CZ53" s="134"/>
      <c r="DA53" s="134"/>
      <c r="DB53" s="134"/>
      <c r="DC53" s="134"/>
      <c r="DD53" s="134"/>
      <c r="DE53" s="134"/>
      <c r="DF53" s="134"/>
      <c r="DG53" s="134"/>
      <c r="DH53" s="134"/>
      <c r="DI53" s="134"/>
      <c r="DJ53" s="134"/>
      <c r="DK53" s="134"/>
      <c r="DL53" s="134"/>
      <c r="DM53" s="134"/>
      <c r="DN53" s="134"/>
      <c r="DO53" s="134"/>
      <c r="DP53" s="134"/>
      <c r="DQ53" s="134"/>
      <c r="DR53" s="134"/>
      <c r="DS53" s="134"/>
      <c r="DT53" s="134"/>
      <c r="DU53" s="134"/>
      <c r="DV53" s="134"/>
      <c r="DW53" s="134"/>
      <c r="DX53" s="134"/>
      <c r="DY53" s="134"/>
      <c r="DZ53" s="134"/>
      <c r="EA53" s="134"/>
      <c r="EB53" s="134"/>
      <c r="EC53" s="134"/>
      <c r="ED53" s="134"/>
      <c r="EE53" s="134"/>
      <c r="EF53" s="134"/>
      <c r="EG53" s="134"/>
      <c r="EH53" s="134"/>
      <c r="EI53" s="134"/>
      <c r="EJ53" s="134"/>
      <c r="EK53" s="134"/>
      <c r="EL53" s="134"/>
      <c r="EM53" s="134"/>
      <c r="EN53" s="134"/>
      <c r="EO53" s="134"/>
      <c r="EP53" s="134"/>
      <c r="EQ53" s="134"/>
      <c r="ER53" s="134"/>
      <c r="ES53" s="134"/>
      <c r="ET53" s="134"/>
      <c r="EU53" s="134"/>
      <c r="EV53" s="134"/>
      <c r="EW53" s="134"/>
      <c r="EX53" s="134"/>
      <c r="EY53" s="134"/>
      <c r="EZ53" s="134"/>
      <c r="FA53" s="134"/>
      <c r="FB53" s="134"/>
      <c r="FC53" s="134"/>
      <c r="FD53" s="134"/>
      <c r="FE53" s="134"/>
      <c r="FF53" s="134"/>
      <c r="FG53" s="134"/>
      <c r="FH53" s="134"/>
      <c r="FI53" s="134"/>
      <c r="FJ53" s="134"/>
      <c r="FK53" s="134"/>
      <c r="FL53" s="134"/>
      <c r="FM53" s="134"/>
      <c r="FN53" s="134"/>
      <c r="FO53" s="134"/>
      <c r="FP53" s="134"/>
      <c r="FQ53" s="134"/>
      <c r="FR53" s="134"/>
      <c r="FS53" s="134"/>
      <c r="FT53" s="134"/>
      <c r="FU53" s="134"/>
      <c r="FV53" s="134"/>
      <c r="FW53" s="134"/>
      <c r="FX53" s="134"/>
      <c r="FY53" s="134"/>
      <c r="FZ53" s="134"/>
      <c r="GA53" s="134"/>
      <c r="GB53" s="134"/>
      <c r="GC53" s="134"/>
      <c r="GD53" s="134"/>
      <c r="GE53" s="134"/>
      <c r="GF53" s="134"/>
      <c r="GG53" s="134"/>
      <c r="GH53" s="134"/>
      <c r="GI53" s="134"/>
      <c r="GJ53" s="134"/>
      <c r="GK53" s="134"/>
      <c r="GL53" s="134"/>
      <c r="GM53" s="134"/>
      <c r="GN53" s="134"/>
      <c r="GO53" s="134"/>
      <c r="GP53" s="134"/>
      <c r="GQ53" s="134"/>
      <c r="GR53" s="134"/>
      <c r="GS53" s="134"/>
      <c r="GT53" s="134"/>
      <c r="GU53" s="134"/>
      <c r="GV53" s="134"/>
      <c r="GW53" s="134"/>
      <c r="GX53" s="134"/>
      <c r="GY53" s="134"/>
      <c r="GZ53" s="134"/>
      <c r="HA53" s="134"/>
      <c r="HB53" s="134"/>
      <c r="HC53" s="134"/>
      <c r="HD53" s="134"/>
      <c r="HE53" s="134"/>
      <c r="HF53" s="134"/>
      <c r="HG53" s="134"/>
      <c r="HH53" s="134"/>
      <c r="HI53" s="134"/>
      <c r="HJ53" s="134"/>
      <c r="HK53" s="134"/>
      <c r="HL53" s="134"/>
      <c r="HM53" s="134"/>
      <c r="HN53" s="134"/>
      <c r="HO53" s="134"/>
      <c r="HP53" s="134"/>
      <c r="HQ53" s="134"/>
      <c r="HR53" s="134"/>
      <c r="HS53" s="134"/>
      <c r="HT53" s="134"/>
      <c r="HU53" s="134"/>
      <c r="HV53" s="134"/>
      <c r="HW53" s="134"/>
      <c r="HX53" s="134"/>
      <c r="HY53" s="134"/>
      <c r="HZ53" s="134"/>
      <c r="IA53" s="134"/>
      <c r="IB53" s="134"/>
      <c r="IC53" s="134"/>
      <c r="ID53" s="134"/>
      <c r="IE53" s="134"/>
      <c r="IF53" s="134"/>
      <c r="IG53" s="134"/>
      <c r="IH53" s="134"/>
      <c r="II53" s="134"/>
      <c r="IJ53" s="134"/>
      <c r="IK53" s="134"/>
      <c r="IL53" s="134"/>
      <c r="IM53" s="134"/>
      <c r="IN53" s="134"/>
      <c r="IO53" s="134"/>
      <c r="IP53" s="134"/>
      <c r="IQ53" s="134"/>
      <c r="IR53" s="134"/>
      <c r="IS53" s="134"/>
      <c r="IT53" s="134"/>
      <c r="IU53" s="134"/>
      <c r="IV53" s="134"/>
      <c r="IW53" s="134"/>
      <c r="IX53" s="134"/>
      <c r="IY53" s="134"/>
      <c r="IZ53" s="134"/>
      <c r="JA53" s="134"/>
      <c r="JB53" s="134"/>
      <c r="JC53" s="134"/>
      <c r="JD53" s="134"/>
      <c r="JE53" s="134"/>
      <c r="JF53" s="134"/>
      <c r="JG53" s="134"/>
      <c r="JH53" s="134"/>
      <c r="JI53" s="134"/>
      <c r="JJ53" s="134"/>
      <c r="JK53" s="134"/>
      <c r="JL53" s="134"/>
      <c r="JM53" s="134"/>
      <c r="JN53" s="134"/>
      <c r="JO53" s="134"/>
      <c r="JP53" s="134"/>
      <c r="JQ53" s="134"/>
      <c r="JR53" s="134"/>
      <c r="JS53" s="134"/>
      <c r="JT53" s="134"/>
      <c r="JU53" s="134"/>
      <c r="JV53" s="134"/>
      <c r="JW53" s="134"/>
      <c r="JX53" s="134"/>
      <c r="JY53" s="134"/>
      <c r="JZ53" s="134"/>
      <c r="KA53" s="134"/>
      <c r="KB53" s="134"/>
      <c r="KC53" s="134"/>
      <c r="KD53" s="134"/>
      <c r="KE53" s="134"/>
      <c r="KF53" s="134"/>
      <c r="KG53" s="134"/>
      <c r="KH53" s="134"/>
      <c r="KI53" s="134"/>
      <c r="KJ53" s="134"/>
      <c r="KK53" s="134"/>
      <c r="KL53" s="134"/>
      <c r="KM53" s="134"/>
      <c r="KN53" s="134"/>
      <c r="KO53" s="134"/>
      <c r="KP53" s="134"/>
      <c r="KQ53" s="134"/>
      <c r="KR53" s="134"/>
      <c r="KS53" s="134"/>
      <c r="KT53" s="134"/>
      <c r="KU53" s="134"/>
      <c r="KV53" s="134"/>
      <c r="KW53" s="134"/>
      <c r="KX53" s="134"/>
      <c r="KY53" s="134"/>
      <c r="KZ53" s="134"/>
      <c r="LA53" s="134"/>
      <c r="LB53" s="134"/>
      <c r="LC53" s="134"/>
      <c r="LD53" s="134"/>
      <c r="LE53" s="134"/>
      <c r="LF53" s="134"/>
      <c r="LG53" s="134"/>
      <c r="LH53" s="134"/>
      <c r="LI53" s="134"/>
      <c r="LJ53" s="134"/>
      <c r="LK53" s="134"/>
      <c r="LL53" s="134"/>
      <c r="LM53" s="134"/>
      <c r="LN53" s="134"/>
      <c r="LO53" s="134"/>
      <c r="LP53" s="134"/>
      <c r="LQ53" s="134"/>
      <c r="LR53" s="134"/>
      <c r="LS53" s="134"/>
      <c r="LT53" s="134"/>
      <c r="LU53" s="134"/>
      <c r="LV53" s="134"/>
      <c r="LW53" s="134"/>
      <c r="LX53" s="134"/>
      <c r="LY53" s="134"/>
      <c r="LZ53" s="134"/>
      <c r="MA53" s="134"/>
      <c r="MB53" s="134"/>
      <c r="MC53" s="134"/>
      <c r="MD53" s="134"/>
      <c r="ME53" s="134"/>
      <c r="MF53" s="134"/>
      <c r="MG53" s="134"/>
      <c r="MH53" s="134"/>
      <c r="MI53" s="134"/>
      <c r="MJ53" s="134"/>
      <c r="MK53" s="134"/>
      <c r="ML53" s="134"/>
      <c r="MM53" s="134"/>
      <c r="MN53" s="134"/>
      <c r="MO53" s="134"/>
      <c r="MP53" s="134"/>
      <c r="MQ53" s="134"/>
      <c r="MR53" s="134"/>
      <c r="MS53" s="134"/>
      <c r="MT53" s="134"/>
      <c r="MU53" s="134"/>
      <c r="MV53" s="134"/>
      <c r="MW53" s="134"/>
      <c r="MX53" s="134"/>
      <c r="MY53" s="134"/>
      <c r="MZ53" s="134"/>
      <c r="NA53" s="134"/>
      <c r="NB53" s="134"/>
      <c r="NC53" s="134"/>
      <c r="ND53" s="134"/>
      <c r="NE53" s="134"/>
      <c r="NF53" s="134"/>
      <c r="NG53" s="134"/>
      <c r="NH53" s="134"/>
      <c r="NI53" s="134"/>
      <c r="NJ53" s="134"/>
      <c r="NK53" s="134"/>
      <c r="NL53" s="134"/>
      <c r="NM53" s="134"/>
      <c r="NN53" s="134"/>
      <c r="NO53" s="134"/>
      <c r="NP53" s="134"/>
      <c r="NQ53" s="134"/>
      <c r="NR53" s="134"/>
      <c r="NS53" s="134"/>
      <c r="NT53" s="134"/>
      <c r="NU53" s="134"/>
      <c r="NV53" s="134"/>
      <c r="NW53" s="134"/>
      <c r="NX53" s="134"/>
      <c r="NY53" s="134"/>
      <c r="NZ53" s="134"/>
      <c r="OA53" s="134"/>
      <c r="OB53" s="134"/>
      <c r="OC53" s="134"/>
      <c r="OD53" s="134"/>
      <c r="OE53" s="134"/>
      <c r="OF53" s="134"/>
      <c r="OG53" s="134"/>
      <c r="OH53" s="134"/>
      <c r="OI53" s="134"/>
      <c r="OJ53" s="134"/>
      <c r="OK53" s="134"/>
      <c r="OL53" s="134"/>
      <c r="OM53" s="134"/>
      <c r="ON53" s="134"/>
      <c r="OO53" s="134"/>
      <c r="OP53" s="134"/>
      <c r="OQ53" s="134"/>
      <c r="OR53" s="134"/>
      <c r="OS53" s="134"/>
      <c r="OT53" s="134"/>
      <c r="OU53" s="134"/>
      <c r="OV53" s="134"/>
      <c r="OW53" s="134"/>
      <c r="OX53" s="134"/>
      <c r="OY53" s="134"/>
      <c r="OZ53" s="134"/>
      <c r="PA53" s="134"/>
      <c r="PB53" s="134"/>
      <c r="PC53" s="134"/>
      <c r="PD53" s="134"/>
      <c r="PE53" s="134"/>
      <c r="PF53" s="134"/>
      <c r="PG53" s="134"/>
      <c r="PH53" s="134"/>
      <c r="PI53" s="134"/>
      <c r="PJ53" s="134"/>
      <c r="PK53" s="134"/>
      <c r="PL53" s="134"/>
      <c r="PM53" s="134"/>
      <c r="PN53" s="134"/>
      <c r="PO53" s="134"/>
      <c r="PP53" s="134"/>
      <c r="PQ53" s="134"/>
      <c r="PR53" s="134"/>
      <c r="PS53" s="134"/>
      <c r="PT53" s="134"/>
      <c r="PU53" s="134"/>
      <c r="PV53" s="134"/>
      <c r="PW53" s="134"/>
      <c r="PX53" s="134"/>
      <c r="PY53" s="134"/>
      <c r="PZ53" s="134"/>
      <c r="QA53" s="134"/>
      <c r="QB53" s="134"/>
      <c r="QC53" s="134"/>
      <c r="QD53" s="134"/>
      <c r="QE53" s="134"/>
      <c r="QF53" s="134"/>
      <c r="QG53" s="134"/>
      <c r="QH53" s="134"/>
      <c r="QI53" s="134"/>
      <c r="QJ53" s="134"/>
      <c r="QK53" s="134"/>
      <c r="QL53" s="134"/>
      <c r="QM53" s="134"/>
      <c r="QN53" s="134"/>
      <c r="QO53" s="134"/>
      <c r="QP53" s="134"/>
      <c r="QQ53" s="134"/>
      <c r="QR53" s="134"/>
      <c r="QS53" s="134"/>
      <c r="QT53" s="134"/>
      <c r="QU53" s="134"/>
      <c r="QV53" s="134"/>
      <c r="QW53" s="134"/>
      <c r="QX53" s="134"/>
      <c r="QY53" s="134"/>
      <c r="QZ53" s="134"/>
      <c r="RA53" s="134"/>
      <c r="RB53" s="134"/>
      <c r="RC53" s="134"/>
      <c r="RD53" s="134"/>
      <c r="RE53" s="134"/>
      <c r="RF53" s="134"/>
      <c r="RG53" s="134"/>
      <c r="RH53" s="134"/>
      <c r="RI53" s="134"/>
      <c r="RJ53" s="134"/>
      <c r="RK53" s="134"/>
      <c r="RL53" s="134"/>
      <c r="RM53" s="134"/>
      <c r="RN53" s="134"/>
      <c r="RO53" s="134"/>
      <c r="RP53" s="134"/>
      <c r="RQ53" s="134"/>
      <c r="RR53" s="134"/>
      <c r="RS53" s="134"/>
      <c r="RT53" s="134"/>
      <c r="RU53" s="134"/>
      <c r="RV53" s="134"/>
      <c r="RW53" s="134"/>
      <c r="RX53" s="134"/>
      <c r="RY53" s="134"/>
      <c r="RZ53" s="134"/>
      <c r="SA53" s="134"/>
      <c r="SB53" s="134"/>
      <c r="SC53" s="134"/>
      <c r="SD53" s="134"/>
      <c r="SE53" s="134"/>
      <c r="SF53" s="134"/>
      <c r="SG53" s="134"/>
      <c r="SH53" s="134"/>
      <c r="SI53" s="134"/>
      <c r="SJ53" s="134"/>
      <c r="SK53" s="134"/>
      <c r="SL53" s="134"/>
      <c r="SM53" s="134"/>
      <c r="SN53" s="134"/>
      <c r="SO53" s="134"/>
      <c r="SP53" s="134"/>
      <c r="SQ53" s="134"/>
      <c r="SR53" s="134"/>
      <c r="SS53" s="134"/>
      <c r="ST53" s="134"/>
      <c r="SU53" s="134"/>
      <c r="SV53" s="134"/>
      <c r="SW53" s="134"/>
      <c r="SX53" s="134"/>
      <c r="SY53" s="134"/>
      <c r="SZ53" s="134"/>
      <c r="TA53" s="134"/>
      <c r="TB53" s="134"/>
      <c r="TC53" s="134"/>
      <c r="TD53" s="134"/>
      <c r="TE53" s="134"/>
      <c r="TF53" s="134"/>
      <c r="TG53" s="134"/>
      <c r="TH53" s="134"/>
      <c r="TI53" s="134"/>
      <c r="TJ53" s="134"/>
      <c r="TK53" s="134"/>
      <c r="TL53" s="134"/>
      <c r="TM53" s="134"/>
      <c r="TN53" s="134"/>
      <c r="TO53" s="134"/>
      <c r="TP53" s="134"/>
      <c r="TQ53" s="134"/>
      <c r="TR53" s="134"/>
      <c r="TS53" s="134"/>
      <c r="TT53" s="134"/>
      <c r="TU53" s="134"/>
      <c r="TV53" s="134"/>
      <c r="TW53" s="134"/>
      <c r="TX53" s="134"/>
      <c r="TY53" s="134"/>
      <c r="TZ53" s="134"/>
      <c r="UA53" s="134"/>
      <c r="UB53" s="134"/>
      <c r="UC53" s="134"/>
      <c r="UD53" s="134"/>
      <c r="UE53" s="134"/>
      <c r="UF53" s="134"/>
      <c r="UG53" s="134"/>
      <c r="UH53" s="134"/>
      <c r="UI53" s="134"/>
      <c r="UJ53" s="134"/>
      <c r="UK53" s="134"/>
      <c r="UL53" s="134"/>
      <c r="UM53" s="134"/>
      <c r="UN53" s="134"/>
      <c r="UO53" s="134"/>
      <c r="UP53" s="134"/>
      <c r="UQ53" s="134"/>
      <c r="UR53" s="134"/>
      <c r="US53" s="134"/>
      <c r="UT53" s="134"/>
      <c r="UU53" s="134"/>
      <c r="UV53" s="134"/>
      <c r="UW53" s="134"/>
      <c r="UX53" s="134"/>
      <c r="UY53" s="134"/>
      <c r="UZ53" s="134"/>
      <c r="VA53" s="134"/>
      <c r="VB53" s="134"/>
      <c r="VC53" s="134"/>
      <c r="VD53" s="134"/>
      <c r="VE53" s="134"/>
      <c r="VF53" s="134"/>
      <c r="VG53" s="134"/>
      <c r="VH53" s="134"/>
      <c r="VI53" s="134"/>
      <c r="VJ53" s="134"/>
      <c r="VK53" s="134"/>
      <c r="VL53" s="134"/>
      <c r="VM53" s="134"/>
      <c r="VN53" s="134"/>
      <c r="VO53" s="134"/>
      <c r="VP53" s="134"/>
      <c r="VQ53" s="134"/>
      <c r="VR53" s="134"/>
      <c r="VS53" s="134"/>
      <c r="VT53" s="134"/>
      <c r="VU53" s="134"/>
      <c r="VV53" s="134"/>
      <c r="VW53" s="134"/>
      <c r="VX53" s="134"/>
      <c r="VY53" s="134"/>
      <c r="VZ53" s="134"/>
      <c r="WA53" s="134"/>
      <c r="WB53" s="134"/>
      <c r="WC53" s="134"/>
      <c r="WD53" s="134"/>
      <c r="WE53" s="134"/>
      <c r="WF53" s="134"/>
      <c r="WG53" s="134"/>
      <c r="WH53" s="134"/>
      <c r="WI53" s="134"/>
      <c r="WJ53" s="134"/>
      <c r="WK53" s="134"/>
      <c r="WL53" s="134"/>
      <c r="WM53" s="134"/>
      <c r="WN53" s="134"/>
      <c r="WO53" s="134"/>
      <c r="WP53" s="134"/>
      <c r="WQ53" s="134"/>
      <c r="WR53" s="134"/>
      <c r="WS53" s="134"/>
      <c r="WT53" s="134"/>
      <c r="WU53" s="134"/>
      <c r="WV53" s="134"/>
      <c r="WW53" s="134"/>
      <c r="WX53" s="134"/>
      <c r="WY53" s="134"/>
      <c r="WZ53" s="134"/>
      <c r="XA53" s="134"/>
      <c r="XB53" s="134"/>
      <c r="XC53" s="134"/>
      <c r="XD53" s="134"/>
      <c r="XE53" s="134"/>
      <c r="XF53" s="134"/>
      <c r="XG53" s="134"/>
      <c r="XH53" s="134"/>
      <c r="XI53" s="134"/>
      <c r="XJ53" s="134"/>
      <c r="XK53" s="134"/>
      <c r="XL53" s="134"/>
      <c r="XM53" s="134"/>
      <c r="XN53" s="134"/>
      <c r="XO53" s="134"/>
      <c r="XP53" s="134"/>
      <c r="XQ53" s="134"/>
      <c r="XR53" s="134"/>
      <c r="XS53" s="134"/>
      <c r="XT53" s="134"/>
      <c r="XU53" s="134"/>
      <c r="XV53" s="134"/>
      <c r="XW53" s="134"/>
      <c r="XX53" s="134"/>
      <c r="XY53" s="134"/>
      <c r="XZ53" s="134"/>
      <c r="YA53" s="134"/>
      <c r="YB53" s="134"/>
      <c r="YC53" s="134"/>
      <c r="YD53" s="134"/>
      <c r="YE53" s="134"/>
      <c r="YF53" s="134"/>
      <c r="YG53" s="134"/>
      <c r="YH53" s="134"/>
      <c r="YI53" s="134"/>
      <c r="YJ53" s="134"/>
      <c r="YK53" s="134"/>
      <c r="YL53" s="134"/>
      <c r="YM53" s="134"/>
      <c r="YN53" s="134"/>
      <c r="YO53" s="134"/>
      <c r="YP53" s="134"/>
      <c r="YQ53" s="134"/>
      <c r="YR53" s="134"/>
      <c r="YS53" s="134"/>
      <c r="YT53" s="134"/>
      <c r="YU53" s="134"/>
      <c r="YV53" s="134"/>
      <c r="YW53" s="134"/>
      <c r="YX53" s="134"/>
      <c r="YY53" s="134"/>
      <c r="YZ53" s="134"/>
      <c r="ZA53" s="134"/>
      <c r="ZB53" s="134"/>
      <c r="ZC53" s="134"/>
      <c r="ZD53" s="134"/>
      <c r="ZE53" s="134"/>
      <c r="ZF53" s="134"/>
      <c r="ZG53" s="134"/>
      <c r="ZH53" s="134"/>
      <c r="ZI53" s="134"/>
      <c r="ZJ53" s="134"/>
      <c r="ZK53" s="134"/>
      <c r="ZL53" s="134"/>
      <c r="ZM53" s="134"/>
      <c r="ZN53" s="134"/>
      <c r="ZO53" s="134"/>
      <c r="ZP53" s="134"/>
      <c r="ZQ53" s="134"/>
      <c r="ZR53" s="134"/>
      <c r="ZS53" s="134"/>
      <c r="ZT53" s="134"/>
      <c r="ZU53" s="134"/>
      <c r="ZV53" s="134"/>
      <c r="ZW53" s="134"/>
      <c r="ZX53" s="134"/>
      <c r="ZY53" s="134"/>
      <c r="ZZ53" s="134"/>
    </row>
    <row r="54" spans="1:702" hidden="1" outlineLevel="1">
      <c r="A54" s="16">
        <v>41852</v>
      </c>
      <c r="B54" s="134">
        <v>17384.33369662</v>
      </c>
      <c r="C54" s="134">
        <v>1879.46495078</v>
      </c>
      <c r="D54" s="134">
        <v>0.28248243000000001</v>
      </c>
      <c r="E54" s="134">
        <v>5910.6180701699996</v>
      </c>
      <c r="F54" s="134">
        <v>166.93723653000001</v>
      </c>
      <c r="G54" s="134">
        <v>96.943763079999997</v>
      </c>
      <c r="H54" s="134">
        <v>982.84747350999999</v>
      </c>
      <c r="I54" s="134">
        <v>3179.7127976000002</v>
      </c>
      <c r="J54" s="134">
        <v>1536.47165367</v>
      </c>
      <c r="K54" s="134">
        <v>54.288690819999999</v>
      </c>
      <c r="L54" s="134">
        <v>317.42810452999998</v>
      </c>
      <c r="M54" s="176" t="s">
        <v>191</v>
      </c>
      <c r="N54" s="134">
        <v>2492.5369784300001</v>
      </c>
      <c r="O54" s="134">
        <v>498.95269537000001</v>
      </c>
      <c r="P54" s="134">
        <v>15.24620009</v>
      </c>
      <c r="Q54" s="134">
        <v>0.10506697</v>
      </c>
      <c r="R54" s="134">
        <v>7.9614228899999997</v>
      </c>
      <c r="S54" s="134">
        <v>235.14104596999999</v>
      </c>
      <c r="T54" s="134">
        <v>9.3950637799999992</v>
      </c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  <c r="AE54" s="134"/>
      <c r="AF54" s="134"/>
      <c r="AG54" s="134"/>
      <c r="AH54" s="134"/>
      <c r="AI54" s="134"/>
      <c r="AJ54" s="134"/>
      <c r="AK54" s="134"/>
      <c r="AL54" s="134"/>
      <c r="AM54" s="134"/>
      <c r="AN54" s="134"/>
      <c r="AO54" s="134"/>
      <c r="AP54" s="134"/>
      <c r="AQ54" s="134"/>
      <c r="AR54" s="134"/>
      <c r="AS54" s="134"/>
      <c r="AT54" s="134"/>
      <c r="AU54" s="134"/>
      <c r="AV54" s="134"/>
      <c r="AW54" s="134"/>
      <c r="AX54" s="134"/>
      <c r="AY54" s="134"/>
      <c r="AZ54" s="134"/>
      <c r="BA54" s="134"/>
      <c r="BB54" s="134"/>
      <c r="BC54" s="134"/>
      <c r="BD54" s="134"/>
      <c r="BE54" s="134"/>
      <c r="BF54" s="134"/>
      <c r="BG54" s="134"/>
      <c r="BH54" s="134"/>
      <c r="BI54" s="134"/>
      <c r="BJ54" s="134"/>
      <c r="BK54" s="134"/>
      <c r="BL54" s="134"/>
      <c r="BM54" s="134"/>
      <c r="BN54" s="134"/>
      <c r="BO54" s="134"/>
      <c r="BP54" s="134"/>
      <c r="BQ54" s="134"/>
      <c r="BR54" s="134"/>
      <c r="BS54" s="134"/>
      <c r="BT54" s="134"/>
      <c r="BU54" s="134"/>
      <c r="BV54" s="134"/>
      <c r="BW54" s="134"/>
      <c r="BX54" s="134"/>
      <c r="BY54" s="134"/>
      <c r="BZ54" s="134"/>
      <c r="CA54" s="134"/>
      <c r="CB54" s="134"/>
      <c r="CC54" s="134"/>
      <c r="CD54" s="134"/>
      <c r="CE54" s="134"/>
      <c r="CF54" s="134"/>
      <c r="CG54" s="134"/>
      <c r="CH54" s="134"/>
      <c r="CI54" s="134"/>
      <c r="CJ54" s="134"/>
      <c r="CK54" s="134"/>
      <c r="CL54" s="134"/>
      <c r="CM54" s="134"/>
      <c r="CN54" s="134"/>
      <c r="CO54" s="134"/>
      <c r="CP54" s="134"/>
      <c r="CQ54" s="134"/>
      <c r="CR54" s="134"/>
      <c r="CS54" s="134"/>
      <c r="CT54" s="134"/>
      <c r="CU54" s="134"/>
      <c r="CV54" s="134"/>
      <c r="CW54" s="134"/>
      <c r="CX54" s="134"/>
      <c r="CY54" s="134"/>
      <c r="CZ54" s="134"/>
      <c r="DA54" s="134"/>
      <c r="DB54" s="134"/>
      <c r="DC54" s="134"/>
      <c r="DD54" s="134"/>
      <c r="DE54" s="134"/>
      <c r="DF54" s="134"/>
      <c r="DG54" s="134"/>
      <c r="DH54" s="134"/>
      <c r="DI54" s="134"/>
      <c r="DJ54" s="134"/>
      <c r="DK54" s="134"/>
      <c r="DL54" s="134"/>
      <c r="DM54" s="134"/>
      <c r="DN54" s="134"/>
      <c r="DO54" s="134"/>
      <c r="DP54" s="134"/>
      <c r="DQ54" s="134"/>
      <c r="DR54" s="134"/>
      <c r="DS54" s="134"/>
      <c r="DT54" s="134"/>
      <c r="DU54" s="134"/>
      <c r="DV54" s="134"/>
      <c r="DW54" s="134"/>
      <c r="DX54" s="134"/>
      <c r="DY54" s="134"/>
      <c r="DZ54" s="134"/>
      <c r="EA54" s="134"/>
      <c r="EB54" s="134"/>
      <c r="EC54" s="134"/>
      <c r="ED54" s="134"/>
      <c r="EE54" s="134"/>
      <c r="EF54" s="134"/>
      <c r="EG54" s="134"/>
      <c r="EH54" s="134"/>
      <c r="EI54" s="134"/>
      <c r="EJ54" s="134"/>
      <c r="EK54" s="134"/>
      <c r="EL54" s="134"/>
      <c r="EM54" s="134"/>
      <c r="EN54" s="134"/>
      <c r="EO54" s="134"/>
      <c r="EP54" s="134"/>
      <c r="EQ54" s="134"/>
      <c r="ER54" s="134"/>
      <c r="ES54" s="134"/>
      <c r="ET54" s="134"/>
      <c r="EU54" s="134"/>
      <c r="EV54" s="134"/>
      <c r="EW54" s="134"/>
      <c r="EX54" s="134"/>
      <c r="EY54" s="134"/>
      <c r="EZ54" s="134"/>
      <c r="FA54" s="134"/>
      <c r="FB54" s="134"/>
      <c r="FC54" s="134"/>
      <c r="FD54" s="134"/>
      <c r="FE54" s="134"/>
      <c r="FF54" s="134"/>
      <c r="FG54" s="134"/>
      <c r="FH54" s="134"/>
      <c r="FI54" s="134"/>
      <c r="FJ54" s="134"/>
      <c r="FK54" s="134"/>
      <c r="FL54" s="134"/>
      <c r="FM54" s="134"/>
      <c r="FN54" s="134"/>
      <c r="FO54" s="134"/>
      <c r="FP54" s="134"/>
      <c r="FQ54" s="134"/>
      <c r="FR54" s="134"/>
      <c r="FS54" s="134"/>
      <c r="FT54" s="134"/>
      <c r="FU54" s="134"/>
      <c r="FV54" s="134"/>
      <c r="FW54" s="134"/>
      <c r="FX54" s="134"/>
      <c r="FY54" s="134"/>
      <c r="FZ54" s="134"/>
      <c r="GA54" s="134"/>
      <c r="GB54" s="134"/>
      <c r="GC54" s="134"/>
      <c r="GD54" s="134"/>
      <c r="GE54" s="134"/>
      <c r="GF54" s="134"/>
      <c r="GG54" s="134"/>
      <c r="GH54" s="134"/>
      <c r="GI54" s="134"/>
      <c r="GJ54" s="134"/>
      <c r="GK54" s="134"/>
      <c r="GL54" s="134"/>
      <c r="GM54" s="134"/>
      <c r="GN54" s="134"/>
      <c r="GO54" s="134"/>
      <c r="GP54" s="134"/>
      <c r="GQ54" s="134"/>
      <c r="GR54" s="134"/>
      <c r="GS54" s="134"/>
      <c r="GT54" s="134"/>
      <c r="GU54" s="134"/>
      <c r="GV54" s="134"/>
      <c r="GW54" s="134"/>
      <c r="GX54" s="134"/>
      <c r="GY54" s="134"/>
      <c r="GZ54" s="134"/>
      <c r="HA54" s="134"/>
      <c r="HB54" s="134"/>
      <c r="HC54" s="134"/>
      <c r="HD54" s="134"/>
      <c r="HE54" s="134"/>
      <c r="HF54" s="134"/>
      <c r="HG54" s="134"/>
      <c r="HH54" s="134"/>
      <c r="HI54" s="134"/>
      <c r="HJ54" s="134"/>
      <c r="HK54" s="134"/>
      <c r="HL54" s="134"/>
      <c r="HM54" s="134"/>
      <c r="HN54" s="134"/>
      <c r="HO54" s="134"/>
      <c r="HP54" s="134"/>
      <c r="HQ54" s="134"/>
      <c r="HR54" s="134"/>
      <c r="HS54" s="134"/>
      <c r="HT54" s="134"/>
      <c r="HU54" s="134"/>
      <c r="HV54" s="134"/>
      <c r="HW54" s="134"/>
      <c r="HX54" s="134"/>
      <c r="HY54" s="134"/>
      <c r="HZ54" s="134"/>
      <c r="IA54" s="134"/>
      <c r="IB54" s="134"/>
      <c r="IC54" s="134"/>
      <c r="ID54" s="134"/>
      <c r="IE54" s="134"/>
      <c r="IF54" s="134"/>
      <c r="IG54" s="134"/>
      <c r="IH54" s="134"/>
      <c r="II54" s="134"/>
      <c r="IJ54" s="134"/>
      <c r="IK54" s="134"/>
      <c r="IL54" s="134"/>
      <c r="IM54" s="134"/>
      <c r="IN54" s="134"/>
      <c r="IO54" s="134"/>
      <c r="IP54" s="134"/>
      <c r="IQ54" s="134"/>
      <c r="IR54" s="134"/>
      <c r="IS54" s="134"/>
      <c r="IT54" s="134"/>
      <c r="IU54" s="134"/>
      <c r="IV54" s="134"/>
      <c r="IW54" s="134"/>
      <c r="IX54" s="134"/>
      <c r="IY54" s="134"/>
      <c r="IZ54" s="134"/>
      <c r="JA54" s="134"/>
      <c r="JB54" s="134"/>
      <c r="JC54" s="134"/>
      <c r="JD54" s="134"/>
      <c r="JE54" s="134"/>
      <c r="JF54" s="134"/>
      <c r="JG54" s="134"/>
      <c r="JH54" s="134"/>
      <c r="JI54" s="134"/>
      <c r="JJ54" s="134"/>
      <c r="JK54" s="134"/>
      <c r="JL54" s="134"/>
      <c r="JM54" s="134"/>
      <c r="JN54" s="134"/>
      <c r="JO54" s="134"/>
      <c r="JP54" s="134"/>
      <c r="JQ54" s="134"/>
      <c r="JR54" s="134"/>
      <c r="JS54" s="134"/>
      <c r="JT54" s="134"/>
      <c r="JU54" s="134"/>
      <c r="JV54" s="134"/>
      <c r="JW54" s="134"/>
      <c r="JX54" s="134"/>
      <c r="JY54" s="134"/>
      <c r="JZ54" s="134"/>
      <c r="KA54" s="134"/>
      <c r="KB54" s="134"/>
      <c r="KC54" s="134"/>
      <c r="KD54" s="134"/>
      <c r="KE54" s="134"/>
      <c r="KF54" s="134"/>
      <c r="KG54" s="134"/>
      <c r="KH54" s="134"/>
      <c r="KI54" s="134"/>
      <c r="KJ54" s="134"/>
      <c r="KK54" s="134"/>
      <c r="KL54" s="134"/>
      <c r="KM54" s="134"/>
      <c r="KN54" s="134"/>
      <c r="KO54" s="134"/>
      <c r="KP54" s="134"/>
      <c r="KQ54" s="134"/>
      <c r="KR54" s="134"/>
      <c r="KS54" s="134"/>
      <c r="KT54" s="134"/>
      <c r="KU54" s="134"/>
      <c r="KV54" s="134"/>
      <c r="KW54" s="134"/>
      <c r="KX54" s="134"/>
      <c r="KY54" s="134"/>
      <c r="KZ54" s="134"/>
      <c r="LA54" s="134"/>
      <c r="LB54" s="134"/>
      <c r="LC54" s="134"/>
      <c r="LD54" s="134"/>
      <c r="LE54" s="134"/>
      <c r="LF54" s="134"/>
      <c r="LG54" s="134"/>
      <c r="LH54" s="134"/>
      <c r="LI54" s="134"/>
      <c r="LJ54" s="134"/>
      <c r="LK54" s="134"/>
      <c r="LL54" s="134"/>
      <c r="LM54" s="134"/>
      <c r="LN54" s="134"/>
      <c r="LO54" s="134"/>
      <c r="LP54" s="134"/>
      <c r="LQ54" s="134"/>
      <c r="LR54" s="134"/>
      <c r="LS54" s="134"/>
      <c r="LT54" s="134"/>
      <c r="LU54" s="134"/>
      <c r="LV54" s="134"/>
      <c r="LW54" s="134"/>
      <c r="LX54" s="134"/>
      <c r="LY54" s="134"/>
      <c r="LZ54" s="134"/>
      <c r="MA54" s="134"/>
      <c r="MB54" s="134"/>
      <c r="MC54" s="134"/>
      <c r="MD54" s="134"/>
      <c r="ME54" s="134"/>
      <c r="MF54" s="134"/>
      <c r="MG54" s="134"/>
      <c r="MH54" s="134"/>
      <c r="MI54" s="134"/>
      <c r="MJ54" s="134"/>
      <c r="MK54" s="134"/>
      <c r="ML54" s="134"/>
      <c r="MM54" s="134"/>
      <c r="MN54" s="134"/>
      <c r="MO54" s="134"/>
      <c r="MP54" s="134"/>
      <c r="MQ54" s="134"/>
      <c r="MR54" s="134"/>
      <c r="MS54" s="134"/>
      <c r="MT54" s="134"/>
      <c r="MU54" s="134"/>
      <c r="MV54" s="134"/>
      <c r="MW54" s="134"/>
      <c r="MX54" s="134"/>
      <c r="MY54" s="134"/>
      <c r="MZ54" s="134"/>
      <c r="NA54" s="134"/>
      <c r="NB54" s="134"/>
      <c r="NC54" s="134"/>
      <c r="ND54" s="134"/>
      <c r="NE54" s="134"/>
      <c r="NF54" s="134"/>
      <c r="NG54" s="134"/>
      <c r="NH54" s="134"/>
      <c r="NI54" s="134"/>
      <c r="NJ54" s="134"/>
      <c r="NK54" s="134"/>
      <c r="NL54" s="134"/>
      <c r="NM54" s="134"/>
      <c r="NN54" s="134"/>
      <c r="NO54" s="134"/>
      <c r="NP54" s="134"/>
      <c r="NQ54" s="134"/>
      <c r="NR54" s="134"/>
      <c r="NS54" s="134"/>
      <c r="NT54" s="134"/>
      <c r="NU54" s="134"/>
      <c r="NV54" s="134"/>
      <c r="NW54" s="134"/>
      <c r="NX54" s="134"/>
      <c r="NY54" s="134"/>
      <c r="NZ54" s="134"/>
      <c r="OA54" s="134"/>
      <c r="OB54" s="134"/>
      <c r="OC54" s="134"/>
      <c r="OD54" s="134"/>
      <c r="OE54" s="134"/>
      <c r="OF54" s="134"/>
      <c r="OG54" s="134"/>
      <c r="OH54" s="134"/>
      <c r="OI54" s="134"/>
      <c r="OJ54" s="134"/>
      <c r="OK54" s="134"/>
      <c r="OL54" s="134"/>
      <c r="OM54" s="134"/>
      <c r="ON54" s="134"/>
      <c r="OO54" s="134"/>
      <c r="OP54" s="134"/>
      <c r="OQ54" s="134"/>
      <c r="OR54" s="134"/>
      <c r="OS54" s="134"/>
      <c r="OT54" s="134"/>
      <c r="OU54" s="134"/>
      <c r="OV54" s="134"/>
      <c r="OW54" s="134"/>
      <c r="OX54" s="134"/>
      <c r="OY54" s="134"/>
      <c r="OZ54" s="134"/>
      <c r="PA54" s="134"/>
      <c r="PB54" s="134"/>
      <c r="PC54" s="134"/>
      <c r="PD54" s="134"/>
      <c r="PE54" s="134"/>
      <c r="PF54" s="134"/>
      <c r="PG54" s="134"/>
      <c r="PH54" s="134"/>
      <c r="PI54" s="134"/>
      <c r="PJ54" s="134"/>
      <c r="PK54" s="134"/>
      <c r="PL54" s="134"/>
      <c r="PM54" s="134"/>
      <c r="PN54" s="134"/>
      <c r="PO54" s="134"/>
      <c r="PP54" s="134"/>
      <c r="PQ54" s="134"/>
      <c r="PR54" s="134"/>
      <c r="PS54" s="134"/>
      <c r="PT54" s="134"/>
      <c r="PU54" s="134"/>
      <c r="PV54" s="134"/>
      <c r="PW54" s="134"/>
      <c r="PX54" s="134"/>
      <c r="PY54" s="134"/>
      <c r="PZ54" s="134"/>
      <c r="QA54" s="134"/>
      <c r="QB54" s="134"/>
      <c r="QC54" s="134"/>
      <c r="QD54" s="134"/>
      <c r="QE54" s="134"/>
      <c r="QF54" s="134"/>
      <c r="QG54" s="134"/>
      <c r="QH54" s="134"/>
      <c r="QI54" s="134"/>
      <c r="QJ54" s="134"/>
      <c r="QK54" s="134"/>
      <c r="QL54" s="134"/>
      <c r="QM54" s="134"/>
      <c r="QN54" s="134"/>
      <c r="QO54" s="134"/>
      <c r="QP54" s="134"/>
      <c r="QQ54" s="134"/>
      <c r="QR54" s="134"/>
      <c r="QS54" s="134"/>
      <c r="QT54" s="134"/>
      <c r="QU54" s="134"/>
      <c r="QV54" s="134"/>
      <c r="QW54" s="134"/>
      <c r="QX54" s="134"/>
      <c r="QY54" s="134"/>
      <c r="QZ54" s="134"/>
      <c r="RA54" s="134"/>
      <c r="RB54" s="134"/>
      <c r="RC54" s="134"/>
      <c r="RD54" s="134"/>
      <c r="RE54" s="134"/>
      <c r="RF54" s="134"/>
      <c r="RG54" s="134"/>
      <c r="RH54" s="134"/>
      <c r="RI54" s="134"/>
      <c r="RJ54" s="134"/>
      <c r="RK54" s="134"/>
      <c r="RL54" s="134"/>
      <c r="RM54" s="134"/>
      <c r="RN54" s="134"/>
      <c r="RO54" s="134"/>
      <c r="RP54" s="134"/>
      <c r="RQ54" s="134"/>
      <c r="RR54" s="134"/>
      <c r="RS54" s="134"/>
      <c r="RT54" s="134"/>
      <c r="RU54" s="134"/>
      <c r="RV54" s="134"/>
      <c r="RW54" s="134"/>
      <c r="RX54" s="134"/>
      <c r="RY54" s="134"/>
      <c r="RZ54" s="134"/>
      <c r="SA54" s="134"/>
      <c r="SB54" s="134"/>
      <c r="SC54" s="134"/>
      <c r="SD54" s="134"/>
      <c r="SE54" s="134"/>
      <c r="SF54" s="134"/>
      <c r="SG54" s="134"/>
      <c r="SH54" s="134"/>
      <c r="SI54" s="134"/>
      <c r="SJ54" s="134"/>
      <c r="SK54" s="134"/>
      <c r="SL54" s="134"/>
      <c r="SM54" s="134"/>
      <c r="SN54" s="134"/>
      <c r="SO54" s="134"/>
      <c r="SP54" s="134"/>
      <c r="SQ54" s="134"/>
      <c r="SR54" s="134"/>
      <c r="SS54" s="134"/>
      <c r="ST54" s="134"/>
      <c r="SU54" s="134"/>
      <c r="SV54" s="134"/>
      <c r="SW54" s="134"/>
      <c r="SX54" s="134"/>
      <c r="SY54" s="134"/>
      <c r="SZ54" s="134"/>
      <c r="TA54" s="134"/>
      <c r="TB54" s="134"/>
      <c r="TC54" s="134"/>
      <c r="TD54" s="134"/>
      <c r="TE54" s="134"/>
      <c r="TF54" s="134"/>
      <c r="TG54" s="134"/>
      <c r="TH54" s="134"/>
      <c r="TI54" s="134"/>
      <c r="TJ54" s="134"/>
      <c r="TK54" s="134"/>
      <c r="TL54" s="134"/>
      <c r="TM54" s="134"/>
      <c r="TN54" s="134"/>
      <c r="TO54" s="134"/>
      <c r="TP54" s="134"/>
      <c r="TQ54" s="134"/>
      <c r="TR54" s="134"/>
      <c r="TS54" s="134"/>
      <c r="TT54" s="134"/>
      <c r="TU54" s="134"/>
      <c r="TV54" s="134"/>
      <c r="TW54" s="134"/>
      <c r="TX54" s="134"/>
      <c r="TY54" s="134"/>
      <c r="TZ54" s="134"/>
      <c r="UA54" s="134"/>
      <c r="UB54" s="134"/>
      <c r="UC54" s="134"/>
      <c r="UD54" s="134"/>
      <c r="UE54" s="134"/>
      <c r="UF54" s="134"/>
      <c r="UG54" s="134"/>
      <c r="UH54" s="134"/>
      <c r="UI54" s="134"/>
      <c r="UJ54" s="134"/>
      <c r="UK54" s="134"/>
      <c r="UL54" s="134"/>
      <c r="UM54" s="134"/>
      <c r="UN54" s="134"/>
      <c r="UO54" s="134"/>
      <c r="UP54" s="134"/>
      <c r="UQ54" s="134"/>
      <c r="UR54" s="134"/>
      <c r="US54" s="134"/>
      <c r="UT54" s="134"/>
      <c r="UU54" s="134"/>
      <c r="UV54" s="134"/>
      <c r="UW54" s="134"/>
      <c r="UX54" s="134"/>
      <c r="UY54" s="134"/>
      <c r="UZ54" s="134"/>
      <c r="VA54" s="134"/>
      <c r="VB54" s="134"/>
      <c r="VC54" s="134"/>
      <c r="VD54" s="134"/>
      <c r="VE54" s="134"/>
      <c r="VF54" s="134"/>
      <c r="VG54" s="134"/>
      <c r="VH54" s="134"/>
      <c r="VI54" s="134"/>
      <c r="VJ54" s="134"/>
      <c r="VK54" s="134"/>
      <c r="VL54" s="134"/>
      <c r="VM54" s="134"/>
      <c r="VN54" s="134"/>
      <c r="VO54" s="134"/>
      <c r="VP54" s="134"/>
      <c r="VQ54" s="134"/>
      <c r="VR54" s="134"/>
      <c r="VS54" s="134"/>
      <c r="VT54" s="134"/>
      <c r="VU54" s="134"/>
      <c r="VV54" s="134"/>
      <c r="VW54" s="134"/>
      <c r="VX54" s="134"/>
      <c r="VY54" s="134"/>
      <c r="VZ54" s="134"/>
      <c r="WA54" s="134"/>
      <c r="WB54" s="134"/>
      <c r="WC54" s="134"/>
      <c r="WD54" s="134"/>
      <c r="WE54" s="134"/>
      <c r="WF54" s="134"/>
      <c r="WG54" s="134"/>
      <c r="WH54" s="134"/>
      <c r="WI54" s="134"/>
      <c r="WJ54" s="134"/>
      <c r="WK54" s="134"/>
      <c r="WL54" s="134"/>
      <c r="WM54" s="134"/>
      <c r="WN54" s="134"/>
      <c r="WO54" s="134"/>
      <c r="WP54" s="134"/>
      <c r="WQ54" s="134"/>
      <c r="WR54" s="134"/>
      <c r="WS54" s="134"/>
      <c r="WT54" s="134"/>
      <c r="WU54" s="134"/>
      <c r="WV54" s="134"/>
      <c r="WW54" s="134"/>
      <c r="WX54" s="134"/>
      <c r="WY54" s="134"/>
      <c r="WZ54" s="134"/>
      <c r="XA54" s="134"/>
      <c r="XB54" s="134"/>
      <c r="XC54" s="134"/>
      <c r="XD54" s="134"/>
      <c r="XE54" s="134"/>
      <c r="XF54" s="134"/>
      <c r="XG54" s="134"/>
      <c r="XH54" s="134"/>
      <c r="XI54" s="134"/>
      <c r="XJ54" s="134"/>
      <c r="XK54" s="134"/>
      <c r="XL54" s="134"/>
      <c r="XM54" s="134"/>
      <c r="XN54" s="134"/>
      <c r="XO54" s="134"/>
      <c r="XP54" s="134"/>
      <c r="XQ54" s="134"/>
      <c r="XR54" s="134"/>
      <c r="XS54" s="134"/>
      <c r="XT54" s="134"/>
      <c r="XU54" s="134"/>
      <c r="XV54" s="134"/>
      <c r="XW54" s="134"/>
      <c r="XX54" s="134"/>
      <c r="XY54" s="134"/>
      <c r="XZ54" s="134"/>
      <c r="YA54" s="134"/>
      <c r="YB54" s="134"/>
      <c r="YC54" s="134"/>
      <c r="YD54" s="134"/>
      <c r="YE54" s="134"/>
      <c r="YF54" s="134"/>
      <c r="YG54" s="134"/>
      <c r="YH54" s="134"/>
      <c r="YI54" s="134"/>
      <c r="YJ54" s="134"/>
      <c r="YK54" s="134"/>
      <c r="YL54" s="134"/>
      <c r="YM54" s="134"/>
      <c r="YN54" s="134"/>
      <c r="YO54" s="134"/>
      <c r="YP54" s="134"/>
      <c r="YQ54" s="134"/>
      <c r="YR54" s="134"/>
      <c r="YS54" s="134"/>
      <c r="YT54" s="134"/>
      <c r="YU54" s="134"/>
      <c r="YV54" s="134"/>
      <c r="YW54" s="134"/>
      <c r="YX54" s="134"/>
      <c r="YY54" s="134"/>
      <c r="YZ54" s="134"/>
      <c r="ZA54" s="134"/>
      <c r="ZB54" s="134"/>
      <c r="ZC54" s="134"/>
      <c r="ZD54" s="134"/>
      <c r="ZE54" s="134"/>
      <c r="ZF54" s="134"/>
      <c r="ZG54" s="134"/>
      <c r="ZH54" s="134"/>
      <c r="ZI54" s="134"/>
      <c r="ZJ54" s="134"/>
      <c r="ZK54" s="134"/>
      <c r="ZL54" s="134"/>
      <c r="ZM54" s="134"/>
      <c r="ZN54" s="134"/>
      <c r="ZO54" s="134"/>
      <c r="ZP54" s="134"/>
      <c r="ZQ54" s="134"/>
      <c r="ZR54" s="134"/>
      <c r="ZS54" s="134"/>
      <c r="ZT54" s="134"/>
      <c r="ZU54" s="134"/>
      <c r="ZV54" s="134"/>
      <c r="ZW54" s="134"/>
      <c r="ZX54" s="134"/>
      <c r="ZY54" s="134"/>
      <c r="ZZ54" s="134"/>
    </row>
    <row r="55" spans="1:702" hidden="1" outlineLevel="1">
      <c r="A55" s="16">
        <v>41883</v>
      </c>
      <c r="B55" s="134">
        <v>16809.21153026</v>
      </c>
      <c r="C55" s="134">
        <v>1871.0047047600001</v>
      </c>
      <c r="D55" s="134">
        <v>0.22122000999999999</v>
      </c>
      <c r="E55" s="134">
        <v>5673.9925559499998</v>
      </c>
      <c r="F55" s="134">
        <v>157.24992567999999</v>
      </c>
      <c r="G55" s="134">
        <v>91.535200660000001</v>
      </c>
      <c r="H55" s="134">
        <v>953.4855986</v>
      </c>
      <c r="I55" s="134">
        <v>3113.3397390300001</v>
      </c>
      <c r="J55" s="134">
        <v>1495.7710266500001</v>
      </c>
      <c r="K55" s="134">
        <v>52.417018319999997</v>
      </c>
      <c r="L55" s="134">
        <v>283.98620657999999</v>
      </c>
      <c r="M55" s="176" t="s">
        <v>191</v>
      </c>
      <c r="N55" s="134">
        <v>2441.9242945000001</v>
      </c>
      <c r="O55" s="134">
        <v>431.33845732999998</v>
      </c>
      <c r="P55" s="134">
        <v>12.26423207</v>
      </c>
      <c r="Q55" s="134">
        <v>9.8989469999999996E-2</v>
      </c>
      <c r="R55" s="134">
        <v>7.7260001999999997</v>
      </c>
      <c r="S55" s="134">
        <v>217.2050352</v>
      </c>
      <c r="T55" s="134">
        <v>5.6513252500000002</v>
      </c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  <c r="AE55" s="134"/>
      <c r="AF55" s="134"/>
      <c r="AG55" s="134"/>
      <c r="AH55" s="134"/>
      <c r="AI55" s="134"/>
      <c r="AJ55" s="134"/>
      <c r="AK55" s="134"/>
      <c r="AL55" s="134"/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4"/>
      <c r="AY55" s="134"/>
      <c r="AZ55" s="134"/>
      <c r="BA55" s="134"/>
      <c r="BB55" s="134"/>
      <c r="BC55" s="134"/>
      <c r="BD55" s="134"/>
      <c r="BE55" s="134"/>
      <c r="BF55" s="134"/>
      <c r="BG55" s="134"/>
      <c r="BH55" s="134"/>
      <c r="BI55" s="134"/>
      <c r="BJ55" s="134"/>
      <c r="BK55" s="134"/>
      <c r="BL55" s="134"/>
      <c r="BM55" s="134"/>
      <c r="BN55" s="134"/>
      <c r="BO55" s="134"/>
      <c r="BP55" s="134"/>
      <c r="BQ55" s="134"/>
      <c r="BR55" s="134"/>
      <c r="BS55" s="134"/>
      <c r="BT55" s="134"/>
      <c r="BU55" s="134"/>
      <c r="BV55" s="134"/>
      <c r="BW55" s="134"/>
      <c r="BX55" s="134"/>
      <c r="BY55" s="134"/>
      <c r="BZ55" s="134"/>
      <c r="CA55" s="134"/>
      <c r="CB55" s="134"/>
      <c r="CC55" s="134"/>
      <c r="CD55" s="134"/>
      <c r="CE55" s="134"/>
      <c r="CF55" s="134"/>
      <c r="CG55" s="134"/>
      <c r="CH55" s="134"/>
      <c r="CI55" s="134"/>
      <c r="CJ55" s="134"/>
      <c r="CK55" s="134"/>
      <c r="CL55" s="134"/>
      <c r="CM55" s="134"/>
      <c r="CN55" s="134"/>
      <c r="CO55" s="134"/>
      <c r="CP55" s="134"/>
      <c r="CQ55" s="134"/>
      <c r="CR55" s="134"/>
      <c r="CS55" s="134"/>
      <c r="CT55" s="134"/>
      <c r="CU55" s="134"/>
      <c r="CV55" s="134"/>
      <c r="CW55" s="134"/>
      <c r="CX55" s="134"/>
      <c r="CY55" s="134"/>
      <c r="CZ55" s="134"/>
      <c r="DA55" s="134"/>
      <c r="DB55" s="134"/>
      <c r="DC55" s="134"/>
      <c r="DD55" s="134"/>
      <c r="DE55" s="134"/>
      <c r="DF55" s="134"/>
      <c r="DG55" s="134"/>
      <c r="DH55" s="134"/>
      <c r="DI55" s="134"/>
      <c r="DJ55" s="134"/>
      <c r="DK55" s="134"/>
      <c r="DL55" s="134"/>
      <c r="DM55" s="134"/>
      <c r="DN55" s="134"/>
      <c r="DO55" s="134"/>
      <c r="DP55" s="134"/>
      <c r="DQ55" s="134"/>
      <c r="DR55" s="134"/>
      <c r="DS55" s="134"/>
      <c r="DT55" s="134"/>
      <c r="DU55" s="134"/>
      <c r="DV55" s="134"/>
      <c r="DW55" s="134"/>
      <c r="DX55" s="134"/>
      <c r="DY55" s="134"/>
      <c r="DZ55" s="134"/>
      <c r="EA55" s="134"/>
      <c r="EB55" s="134"/>
      <c r="EC55" s="134"/>
      <c r="ED55" s="134"/>
      <c r="EE55" s="134"/>
      <c r="EF55" s="134"/>
      <c r="EG55" s="134"/>
      <c r="EH55" s="134"/>
      <c r="EI55" s="134"/>
      <c r="EJ55" s="134"/>
      <c r="EK55" s="134"/>
      <c r="EL55" s="134"/>
      <c r="EM55" s="134"/>
      <c r="EN55" s="134"/>
      <c r="EO55" s="134"/>
      <c r="EP55" s="134"/>
      <c r="EQ55" s="134"/>
      <c r="ER55" s="134"/>
      <c r="ES55" s="134"/>
      <c r="ET55" s="134"/>
      <c r="EU55" s="134"/>
      <c r="EV55" s="134"/>
      <c r="EW55" s="134"/>
      <c r="EX55" s="134"/>
      <c r="EY55" s="134"/>
      <c r="EZ55" s="134"/>
      <c r="FA55" s="134"/>
      <c r="FB55" s="134"/>
      <c r="FC55" s="134"/>
      <c r="FD55" s="134"/>
      <c r="FE55" s="134"/>
      <c r="FF55" s="134"/>
      <c r="FG55" s="134"/>
      <c r="FH55" s="134"/>
      <c r="FI55" s="134"/>
      <c r="FJ55" s="134"/>
      <c r="FK55" s="134"/>
      <c r="FL55" s="134"/>
      <c r="FM55" s="134"/>
      <c r="FN55" s="134"/>
      <c r="FO55" s="134"/>
      <c r="FP55" s="134"/>
      <c r="FQ55" s="134"/>
      <c r="FR55" s="134"/>
      <c r="FS55" s="134"/>
      <c r="FT55" s="134"/>
      <c r="FU55" s="134"/>
      <c r="FV55" s="134"/>
      <c r="FW55" s="134"/>
      <c r="FX55" s="134"/>
      <c r="FY55" s="134"/>
      <c r="FZ55" s="134"/>
      <c r="GA55" s="134"/>
      <c r="GB55" s="134"/>
      <c r="GC55" s="134"/>
      <c r="GD55" s="134"/>
      <c r="GE55" s="134"/>
      <c r="GF55" s="134"/>
      <c r="GG55" s="134"/>
      <c r="GH55" s="134"/>
      <c r="GI55" s="134"/>
      <c r="GJ55" s="134"/>
      <c r="GK55" s="134"/>
      <c r="GL55" s="134"/>
      <c r="GM55" s="134"/>
      <c r="GN55" s="134"/>
      <c r="GO55" s="134"/>
      <c r="GP55" s="134"/>
      <c r="GQ55" s="134"/>
      <c r="GR55" s="134"/>
      <c r="GS55" s="134"/>
      <c r="GT55" s="134"/>
      <c r="GU55" s="134"/>
      <c r="GV55" s="134"/>
      <c r="GW55" s="134"/>
      <c r="GX55" s="134"/>
      <c r="GY55" s="134"/>
      <c r="GZ55" s="134"/>
      <c r="HA55" s="134"/>
      <c r="HB55" s="134"/>
      <c r="HC55" s="134"/>
      <c r="HD55" s="134"/>
      <c r="HE55" s="134"/>
      <c r="HF55" s="134"/>
      <c r="HG55" s="134"/>
      <c r="HH55" s="134"/>
      <c r="HI55" s="134"/>
      <c r="HJ55" s="134"/>
      <c r="HK55" s="134"/>
      <c r="HL55" s="134"/>
      <c r="HM55" s="134"/>
      <c r="HN55" s="134"/>
      <c r="HO55" s="134"/>
      <c r="HP55" s="134"/>
      <c r="HQ55" s="134"/>
      <c r="HR55" s="134"/>
      <c r="HS55" s="134"/>
      <c r="HT55" s="134"/>
      <c r="HU55" s="134"/>
      <c r="HV55" s="134"/>
      <c r="HW55" s="134"/>
      <c r="HX55" s="134"/>
      <c r="HY55" s="134"/>
      <c r="HZ55" s="134"/>
      <c r="IA55" s="134"/>
      <c r="IB55" s="134"/>
      <c r="IC55" s="134"/>
      <c r="ID55" s="134"/>
      <c r="IE55" s="134"/>
      <c r="IF55" s="134"/>
      <c r="IG55" s="134"/>
      <c r="IH55" s="134"/>
      <c r="II55" s="134"/>
      <c r="IJ55" s="134"/>
      <c r="IK55" s="134"/>
      <c r="IL55" s="134"/>
      <c r="IM55" s="134"/>
      <c r="IN55" s="134"/>
      <c r="IO55" s="134"/>
      <c r="IP55" s="134"/>
      <c r="IQ55" s="134"/>
      <c r="IR55" s="134"/>
      <c r="IS55" s="134"/>
      <c r="IT55" s="134"/>
      <c r="IU55" s="134"/>
      <c r="IV55" s="134"/>
      <c r="IW55" s="134"/>
      <c r="IX55" s="134"/>
      <c r="IY55" s="134"/>
      <c r="IZ55" s="134"/>
      <c r="JA55" s="134"/>
      <c r="JB55" s="134"/>
      <c r="JC55" s="134"/>
      <c r="JD55" s="134"/>
      <c r="JE55" s="134"/>
      <c r="JF55" s="134"/>
      <c r="JG55" s="134"/>
      <c r="JH55" s="134"/>
      <c r="JI55" s="134"/>
      <c r="JJ55" s="134"/>
      <c r="JK55" s="134"/>
      <c r="JL55" s="134"/>
      <c r="JM55" s="134"/>
      <c r="JN55" s="134"/>
      <c r="JO55" s="134"/>
      <c r="JP55" s="134"/>
      <c r="JQ55" s="134"/>
      <c r="JR55" s="134"/>
      <c r="JS55" s="134"/>
      <c r="JT55" s="134"/>
      <c r="JU55" s="134"/>
      <c r="JV55" s="134"/>
      <c r="JW55" s="134"/>
      <c r="JX55" s="134"/>
      <c r="JY55" s="134"/>
      <c r="JZ55" s="134"/>
      <c r="KA55" s="134"/>
      <c r="KB55" s="134"/>
      <c r="KC55" s="134"/>
      <c r="KD55" s="134"/>
      <c r="KE55" s="134"/>
      <c r="KF55" s="134"/>
      <c r="KG55" s="134"/>
      <c r="KH55" s="134"/>
      <c r="KI55" s="134"/>
      <c r="KJ55" s="134"/>
      <c r="KK55" s="134"/>
      <c r="KL55" s="134"/>
      <c r="KM55" s="134"/>
      <c r="KN55" s="134"/>
      <c r="KO55" s="134"/>
      <c r="KP55" s="134"/>
      <c r="KQ55" s="134"/>
      <c r="KR55" s="134"/>
      <c r="KS55" s="134"/>
      <c r="KT55" s="134"/>
      <c r="KU55" s="134"/>
      <c r="KV55" s="134"/>
      <c r="KW55" s="134"/>
      <c r="KX55" s="134"/>
      <c r="KY55" s="134"/>
      <c r="KZ55" s="134"/>
      <c r="LA55" s="134"/>
      <c r="LB55" s="134"/>
      <c r="LC55" s="134"/>
      <c r="LD55" s="134"/>
      <c r="LE55" s="134"/>
      <c r="LF55" s="134"/>
      <c r="LG55" s="134"/>
      <c r="LH55" s="134"/>
      <c r="LI55" s="134"/>
      <c r="LJ55" s="134"/>
      <c r="LK55" s="134"/>
      <c r="LL55" s="134"/>
      <c r="LM55" s="134"/>
      <c r="LN55" s="134"/>
      <c r="LO55" s="134"/>
      <c r="LP55" s="134"/>
      <c r="LQ55" s="134"/>
      <c r="LR55" s="134"/>
      <c r="LS55" s="134"/>
      <c r="LT55" s="134"/>
      <c r="LU55" s="134"/>
      <c r="LV55" s="134"/>
      <c r="LW55" s="134"/>
      <c r="LX55" s="134"/>
      <c r="LY55" s="134"/>
      <c r="LZ55" s="134"/>
      <c r="MA55" s="134"/>
      <c r="MB55" s="134"/>
      <c r="MC55" s="134"/>
      <c r="MD55" s="134"/>
      <c r="ME55" s="134"/>
      <c r="MF55" s="134"/>
      <c r="MG55" s="134"/>
      <c r="MH55" s="134"/>
      <c r="MI55" s="134"/>
      <c r="MJ55" s="134"/>
      <c r="MK55" s="134"/>
      <c r="ML55" s="134"/>
      <c r="MM55" s="134"/>
      <c r="MN55" s="134"/>
      <c r="MO55" s="134"/>
      <c r="MP55" s="134"/>
      <c r="MQ55" s="134"/>
      <c r="MR55" s="134"/>
      <c r="MS55" s="134"/>
      <c r="MT55" s="134"/>
      <c r="MU55" s="134"/>
      <c r="MV55" s="134"/>
      <c r="MW55" s="134"/>
      <c r="MX55" s="134"/>
      <c r="MY55" s="134"/>
      <c r="MZ55" s="134"/>
      <c r="NA55" s="134"/>
      <c r="NB55" s="134"/>
      <c r="NC55" s="134"/>
      <c r="ND55" s="134"/>
      <c r="NE55" s="134"/>
      <c r="NF55" s="134"/>
      <c r="NG55" s="134"/>
      <c r="NH55" s="134"/>
      <c r="NI55" s="134"/>
      <c r="NJ55" s="134"/>
      <c r="NK55" s="134"/>
      <c r="NL55" s="134"/>
      <c r="NM55" s="134"/>
      <c r="NN55" s="134"/>
      <c r="NO55" s="134"/>
      <c r="NP55" s="134"/>
      <c r="NQ55" s="134"/>
      <c r="NR55" s="134"/>
      <c r="NS55" s="134"/>
      <c r="NT55" s="134"/>
      <c r="NU55" s="134"/>
      <c r="NV55" s="134"/>
      <c r="NW55" s="134"/>
      <c r="NX55" s="134"/>
      <c r="NY55" s="134"/>
      <c r="NZ55" s="134"/>
      <c r="OA55" s="134"/>
      <c r="OB55" s="134"/>
      <c r="OC55" s="134"/>
      <c r="OD55" s="134"/>
      <c r="OE55" s="134"/>
      <c r="OF55" s="134"/>
      <c r="OG55" s="134"/>
      <c r="OH55" s="134"/>
      <c r="OI55" s="134"/>
      <c r="OJ55" s="134"/>
      <c r="OK55" s="134"/>
      <c r="OL55" s="134"/>
      <c r="OM55" s="134"/>
      <c r="ON55" s="134"/>
      <c r="OO55" s="134"/>
      <c r="OP55" s="134"/>
      <c r="OQ55" s="134"/>
      <c r="OR55" s="134"/>
      <c r="OS55" s="134"/>
      <c r="OT55" s="134"/>
      <c r="OU55" s="134"/>
      <c r="OV55" s="134"/>
      <c r="OW55" s="134"/>
      <c r="OX55" s="134"/>
      <c r="OY55" s="134"/>
      <c r="OZ55" s="134"/>
      <c r="PA55" s="134"/>
      <c r="PB55" s="134"/>
      <c r="PC55" s="134"/>
      <c r="PD55" s="134"/>
      <c r="PE55" s="134"/>
      <c r="PF55" s="134"/>
      <c r="PG55" s="134"/>
      <c r="PH55" s="134"/>
      <c r="PI55" s="134"/>
      <c r="PJ55" s="134"/>
      <c r="PK55" s="134"/>
      <c r="PL55" s="134"/>
      <c r="PM55" s="134"/>
      <c r="PN55" s="134"/>
      <c r="PO55" s="134"/>
      <c r="PP55" s="134"/>
      <c r="PQ55" s="134"/>
      <c r="PR55" s="134"/>
      <c r="PS55" s="134"/>
      <c r="PT55" s="134"/>
      <c r="PU55" s="134"/>
      <c r="PV55" s="134"/>
      <c r="PW55" s="134"/>
      <c r="PX55" s="134"/>
      <c r="PY55" s="134"/>
      <c r="PZ55" s="134"/>
      <c r="QA55" s="134"/>
      <c r="QB55" s="134"/>
      <c r="QC55" s="134"/>
      <c r="QD55" s="134"/>
      <c r="QE55" s="134"/>
      <c r="QF55" s="134"/>
      <c r="QG55" s="134"/>
      <c r="QH55" s="134"/>
      <c r="QI55" s="134"/>
      <c r="QJ55" s="134"/>
      <c r="QK55" s="134"/>
      <c r="QL55" s="134"/>
      <c r="QM55" s="134"/>
      <c r="QN55" s="134"/>
      <c r="QO55" s="134"/>
      <c r="QP55" s="134"/>
      <c r="QQ55" s="134"/>
      <c r="QR55" s="134"/>
      <c r="QS55" s="134"/>
      <c r="QT55" s="134"/>
      <c r="QU55" s="134"/>
      <c r="QV55" s="134"/>
      <c r="QW55" s="134"/>
      <c r="QX55" s="134"/>
      <c r="QY55" s="134"/>
      <c r="QZ55" s="134"/>
      <c r="RA55" s="134"/>
      <c r="RB55" s="134"/>
      <c r="RC55" s="134"/>
      <c r="RD55" s="134"/>
      <c r="RE55" s="134"/>
      <c r="RF55" s="134"/>
      <c r="RG55" s="134"/>
      <c r="RH55" s="134"/>
      <c r="RI55" s="134"/>
      <c r="RJ55" s="134"/>
      <c r="RK55" s="134"/>
      <c r="RL55" s="134"/>
      <c r="RM55" s="134"/>
      <c r="RN55" s="134"/>
      <c r="RO55" s="134"/>
      <c r="RP55" s="134"/>
      <c r="RQ55" s="134"/>
      <c r="RR55" s="134"/>
      <c r="RS55" s="134"/>
      <c r="RT55" s="134"/>
      <c r="RU55" s="134"/>
      <c r="RV55" s="134"/>
      <c r="RW55" s="134"/>
      <c r="RX55" s="134"/>
      <c r="RY55" s="134"/>
      <c r="RZ55" s="134"/>
      <c r="SA55" s="134"/>
      <c r="SB55" s="134"/>
      <c r="SC55" s="134"/>
      <c r="SD55" s="134"/>
      <c r="SE55" s="134"/>
      <c r="SF55" s="134"/>
      <c r="SG55" s="134"/>
      <c r="SH55" s="134"/>
      <c r="SI55" s="134"/>
      <c r="SJ55" s="134"/>
      <c r="SK55" s="134"/>
      <c r="SL55" s="134"/>
      <c r="SM55" s="134"/>
      <c r="SN55" s="134"/>
      <c r="SO55" s="134"/>
      <c r="SP55" s="134"/>
      <c r="SQ55" s="134"/>
      <c r="SR55" s="134"/>
      <c r="SS55" s="134"/>
      <c r="ST55" s="134"/>
      <c r="SU55" s="134"/>
      <c r="SV55" s="134"/>
      <c r="SW55" s="134"/>
      <c r="SX55" s="134"/>
      <c r="SY55" s="134"/>
      <c r="SZ55" s="134"/>
      <c r="TA55" s="134"/>
      <c r="TB55" s="134"/>
      <c r="TC55" s="134"/>
      <c r="TD55" s="134"/>
      <c r="TE55" s="134"/>
      <c r="TF55" s="134"/>
      <c r="TG55" s="134"/>
      <c r="TH55" s="134"/>
      <c r="TI55" s="134"/>
      <c r="TJ55" s="134"/>
      <c r="TK55" s="134"/>
      <c r="TL55" s="134"/>
      <c r="TM55" s="134"/>
      <c r="TN55" s="134"/>
      <c r="TO55" s="134"/>
      <c r="TP55" s="134"/>
      <c r="TQ55" s="134"/>
      <c r="TR55" s="134"/>
      <c r="TS55" s="134"/>
      <c r="TT55" s="134"/>
      <c r="TU55" s="134"/>
      <c r="TV55" s="134"/>
      <c r="TW55" s="134"/>
      <c r="TX55" s="134"/>
      <c r="TY55" s="134"/>
      <c r="TZ55" s="134"/>
      <c r="UA55" s="134"/>
      <c r="UB55" s="134"/>
      <c r="UC55" s="134"/>
      <c r="UD55" s="134"/>
      <c r="UE55" s="134"/>
      <c r="UF55" s="134"/>
      <c r="UG55" s="134"/>
      <c r="UH55" s="134"/>
      <c r="UI55" s="134"/>
      <c r="UJ55" s="134"/>
      <c r="UK55" s="134"/>
      <c r="UL55" s="134"/>
      <c r="UM55" s="134"/>
      <c r="UN55" s="134"/>
      <c r="UO55" s="134"/>
      <c r="UP55" s="134"/>
      <c r="UQ55" s="134"/>
      <c r="UR55" s="134"/>
      <c r="US55" s="134"/>
      <c r="UT55" s="134"/>
      <c r="UU55" s="134"/>
      <c r="UV55" s="134"/>
      <c r="UW55" s="134"/>
      <c r="UX55" s="134"/>
      <c r="UY55" s="134"/>
      <c r="UZ55" s="134"/>
      <c r="VA55" s="134"/>
      <c r="VB55" s="134"/>
      <c r="VC55" s="134"/>
      <c r="VD55" s="134"/>
      <c r="VE55" s="134"/>
      <c r="VF55" s="134"/>
      <c r="VG55" s="134"/>
      <c r="VH55" s="134"/>
      <c r="VI55" s="134"/>
      <c r="VJ55" s="134"/>
      <c r="VK55" s="134"/>
      <c r="VL55" s="134"/>
      <c r="VM55" s="134"/>
      <c r="VN55" s="134"/>
      <c r="VO55" s="134"/>
      <c r="VP55" s="134"/>
      <c r="VQ55" s="134"/>
      <c r="VR55" s="134"/>
      <c r="VS55" s="134"/>
      <c r="VT55" s="134"/>
      <c r="VU55" s="134"/>
      <c r="VV55" s="134"/>
      <c r="VW55" s="134"/>
      <c r="VX55" s="134"/>
      <c r="VY55" s="134"/>
      <c r="VZ55" s="134"/>
      <c r="WA55" s="134"/>
      <c r="WB55" s="134"/>
      <c r="WC55" s="134"/>
      <c r="WD55" s="134"/>
      <c r="WE55" s="134"/>
      <c r="WF55" s="134"/>
      <c r="WG55" s="134"/>
      <c r="WH55" s="134"/>
      <c r="WI55" s="134"/>
      <c r="WJ55" s="134"/>
      <c r="WK55" s="134"/>
      <c r="WL55" s="134"/>
      <c r="WM55" s="134"/>
      <c r="WN55" s="134"/>
      <c r="WO55" s="134"/>
      <c r="WP55" s="134"/>
      <c r="WQ55" s="134"/>
      <c r="WR55" s="134"/>
      <c r="WS55" s="134"/>
      <c r="WT55" s="134"/>
      <c r="WU55" s="134"/>
      <c r="WV55" s="134"/>
      <c r="WW55" s="134"/>
      <c r="WX55" s="134"/>
      <c r="WY55" s="134"/>
      <c r="WZ55" s="134"/>
      <c r="XA55" s="134"/>
      <c r="XB55" s="134"/>
      <c r="XC55" s="134"/>
      <c r="XD55" s="134"/>
      <c r="XE55" s="134"/>
      <c r="XF55" s="134"/>
      <c r="XG55" s="134"/>
      <c r="XH55" s="134"/>
      <c r="XI55" s="134"/>
      <c r="XJ55" s="134"/>
      <c r="XK55" s="134"/>
      <c r="XL55" s="134"/>
      <c r="XM55" s="134"/>
      <c r="XN55" s="134"/>
      <c r="XO55" s="134"/>
      <c r="XP55" s="134"/>
      <c r="XQ55" s="134"/>
      <c r="XR55" s="134"/>
      <c r="XS55" s="134"/>
      <c r="XT55" s="134"/>
      <c r="XU55" s="134"/>
      <c r="XV55" s="134"/>
      <c r="XW55" s="134"/>
      <c r="XX55" s="134"/>
      <c r="XY55" s="134"/>
      <c r="XZ55" s="134"/>
      <c r="YA55" s="134"/>
      <c r="YB55" s="134"/>
      <c r="YC55" s="134"/>
      <c r="YD55" s="134"/>
      <c r="YE55" s="134"/>
      <c r="YF55" s="134"/>
      <c r="YG55" s="134"/>
      <c r="YH55" s="134"/>
      <c r="YI55" s="134"/>
      <c r="YJ55" s="134"/>
      <c r="YK55" s="134"/>
      <c r="YL55" s="134"/>
      <c r="YM55" s="134"/>
      <c r="YN55" s="134"/>
      <c r="YO55" s="134"/>
      <c r="YP55" s="134"/>
      <c r="YQ55" s="134"/>
      <c r="YR55" s="134"/>
      <c r="YS55" s="134"/>
      <c r="YT55" s="134"/>
      <c r="YU55" s="134"/>
      <c r="YV55" s="134"/>
      <c r="YW55" s="134"/>
      <c r="YX55" s="134"/>
      <c r="YY55" s="134"/>
      <c r="YZ55" s="134"/>
      <c r="ZA55" s="134"/>
      <c r="ZB55" s="134"/>
      <c r="ZC55" s="134"/>
      <c r="ZD55" s="134"/>
      <c r="ZE55" s="134"/>
      <c r="ZF55" s="134"/>
      <c r="ZG55" s="134"/>
      <c r="ZH55" s="134"/>
      <c r="ZI55" s="134"/>
      <c r="ZJ55" s="134"/>
      <c r="ZK55" s="134"/>
      <c r="ZL55" s="134"/>
      <c r="ZM55" s="134"/>
      <c r="ZN55" s="134"/>
      <c r="ZO55" s="134"/>
      <c r="ZP55" s="134"/>
      <c r="ZQ55" s="134"/>
      <c r="ZR55" s="134"/>
      <c r="ZS55" s="134"/>
      <c r="ZT55" s="134"/>
      <c r="ZU55" s="134"/>
      <c r="ZV55" s="134"/>
      <c r="ZW55" s="134"/>
      <c r="ZX55" s="134"/>
      <c r="ZY55" s="134"/>
      <c r="ZZ55" s="134"/>
    </row>
    <row r="56" spans="1:702" hidden="1" outlineLevel="1">
      <c r="A56" s="16">
        <v>41913</v>
      </c>
      <c r="B56" s="134">
        <v>16684.76096417</v>
      </c>
      <c r="C56" s="134">
        <v>1952.0422419900001</v>
      </c>
      <c r="D56" s="134">
        <v>0.14108503999999999</v>
      </c>
      <c r="E56" s="134">
        <v>5649.1857758400001</v>
      </c>
      <c r="F56" s="134">
        <v>159.02612528</v>
      </c>
      <c r="G56" s="134">
        <v>89.500442000000007</v>
      </c>
      <c r="H56" s="134">
        <v>944.56979789000002</v>
      </c>
      <c r="I56" s="134">
        <v>3159.4326871799999</v>
      </c>
      <c r="J56" s="134">
        <v>1584.3887818000001</v>
      </c>
      <c r="K56" s="134">
        <v>53.233954730000001</v>
      </c>
      <c r="L56" s="134">
        <v>283.08801874</v>
      </c>
      <c r="M56" s="176" t="s">
        <v>191</v>
      </c>
      <c r="N56" s="134">
        <v>2150.8125554799999</v>
      </c>
      <c r="O56" s="134">
        <v>427.53052602999998</v>
      </c>
      <c r="P56" s="134">
        <v>4.2599643900000004</v>
      </c>
      <c r="Q56" s="134">
        <v>8.3427310000000005E-2</v>
      </c>
      <c r="R56" s="134">
        <v>7.6446115800000003</v>
      </c>
      <c r="S56" s="134">
        <v>214.20737437</v>
      </c>
      <c r="T56" s="134">
        <v>5.6135945200000004</v>
      </c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  <c r="AE56" s="134"/>
      <c r="AF56" s="134"/>
      <c r="AG56" s="134"/>
      <c r="AH56" s="134"/>
      <c r="AI56" s="134"/>
      <c r="AJ56" s="134"/>
      <c r="AK56" s="134"/>
      <c r="AL56" s="134"/>
      <c r="AM56" s="134"/>
      <c r="AN56" s="134"/>
      <c r="AO56" s="134"/>
      <c r="AP56" s="134"/>
      <c r="AQ56" s="134"/>
      <c r="AR56" s="134"/>
      <c r="AS56" s="134"/>
      <c r="AT56" s="134"/>
      <c r="AU56" s="134"/>
      <c r="AV56" s="134"/>
      <c r="AW56" s="134"/>
      <c r="AX56" s="134"/>
      <c r="AY56" s="134"/>
      <c r="AZ56" s="134"/>
      <c r="BA56" s="134"/>
      <c r="BB56" s="134"/>
      <c r="BC56" s="134"/>
      <c r="BD56" s="134"/>
      <c r="BE56" s="134"/>
      <c r="BF56" s="134"/>
      <c r="BG56" s="134"/>
      <c r="BH56" s="134"/>
      <c r="BI56" s="134"/>
      <c r="BJ56" s="134"/>
      <c r="BK56" s="134"/>
      <c r="BL56" s="134"/>
      <c r="BM56" s="134"/>
      <c r="BN56" s="134"/>
      <c r="BO56" s="134"/>
      <c r="BP56" s="134"/>
      <c r="BQ56" s="134"/>
      <c r="BR56" s="134"/>
      <c r="BS56" s="134"/>
      <c r="BT56" s="134"/>
      <c r="BU56" s="134"/>
      <c r="BV56" s="134"/>
      <c r="BW56" s="134"/>
      <c r="BX56" s="134"/>
      <c r="BY56" s="134"/>
      <c r="BZ56" s="134"/>
      <c r="CA56" s="134"/>
      <c r="CB56" s="134"/>
      <c r="CC56" s="134"/>
      <c r="CD56" s="134"/>
      <c r="CE56" s="134"/>
      <c r="CF56" s="134"/>
      <c r="CG56" s="134"/>
      <c r="CH56" s="134"/>
      <c r="CI56" s="134"/>
      <c r="CJ56" s="134"/>
      <c r="CK56" s="134"/>
      <c r="CL56" s="134"/>
      <c r="CM56" s="134"/>
      <c r="CN56" s="134"/>
      <c r="CO56" s="134"/>
      <c r="CP56" s="134"/>
      <c r="CQ56" s="134"/>
      <c r="CR56" s="134"/>
      <c r="CS56" s="134"/>
      <c r="CT56" s="134"/>
      <c r="CU56" s="134"/>
      <c r="CV56" s="134"/>
      <c r="CW56" s="134"/>
      <c r="CX56" s="134"/>
      <c r="CY56" s="134"/>
      <c r="CZ56" s="134"/>
      <c r="DA56" s="134"/>
      <c r="DB56" s="134"/>
      <c r="DC56" s="134"/>
      <c r="DD56" s="134"/>
      <c r="DE56" s="134"/>
      <c r="DF56" s="134"/>
      <c r="DG56" s="134"/>
      <c r="DH56" s="134"/>
      <c r="DI56" s="134"/>
      <c r="DJ56" s="134"/>
      <c r="DK56" s="134"/>
      <c r="DL56" s="134"/>
      <c r="DM56" s="134"/>
      <c r="DN56" s="134"/>
      <c r="DO56" s="134"/>
      <c r="DP56" s="134"/>
      <c r="DQ56" s="134"/>
      <c r="DR56" s="134"/>
      <c r="DS56" s="134"/>
      <c r="DT56" s="134"/>
      <c r="DU56" s="134"/>
      <c r="DV56" s="134"/>
      <c r="DW56" s="134"/>
      <c r="DX56" s="134"/>
      <c r="DY56" s="134"/>
      <c r="DZ56" s="134"/>
      <c r="EA56" s="134"/>
      <c r="EB56" s="134"/>
      <c r="EC56" s="134"/>
      <c r="ED56" s="134"/>
      <c r="EE56" s="134"/>
      <c r="EF56" s="134"/>
      <c r="EG56" s="134"/>
      <c r="EH56" s="134"/>
      <c r="EI56" s="134"/>
      <c r="EJ56" s="134"/>
      <c r="EK56" s="134"/>
      <c r="EL56" s="134"/>
      <c r="EM56" s="134"/>
      <c r="EN56" s="134"/>
      <c r="EO56" s="134"/>
      <c r="EP56" s="134"/>
      <c r="EQ56" s="134"/>
      <c r="ER56" s="134"/>
      <c r="ES56" s="134"/>
      <c r="ET56" s="134"/>
      <c r="EU56" s="134"/>
      <c r="EV56" s="134"/>
      <c r="EW56" s="134"/>
      <c r="EX56" s="134"/>
      <c r="EY56" s="134"/>
      <c r="EZ56" s="134"/>
      <c r="FA56" s="134"/>
      <c r="FB56" s="134"/>
      <c r="FC56" s="134"/>
      <c r="FD56" s="134"/>
      <c r="FE56" s="134"/>
      <c r="FF56" s="134"/>
      <c r="FG56" s="134"/>
      <c r="FH56" s="134"/>
      <c r="FI56" s="134"/>
      <c r="FJ56" s="134"/>
      <c r="FK56" s="134"/>
      <c r="FL56" s="134"/>
      <c r="FM56" s="134"/>
      <c r="FN56" s="134"/>
      <c r="FO56" s="134"/>
      <c r="FP56" s="134"/>
      <c r="FQ56" s="134"/>
      <c r="FR56" s="134"/>
      <c r="FS56" s="134"/>
      <c r="FT56" s="134"/>
      <c r="FU56" s="134"/>
      <c r="FV56" s="134"/>
      <c r="FW56" s="134"/>
      <c r="FX56" s="134"/>
      <c r="FY56" s="134"/>
      <c r="FZ56" s="134"/>
      <c r="GA56" s="134"/>
      <c r="GB56" s="134"/>
      <c r="GC56" s="134"/>
      <c r="GD56" s="134"/>
      <c r="GE56" s="134"/>
      <c r="GF56" s="134"/>
      <c r="GG56" s="134"/>
      <c r="GH56" s="134"/>
      <c r="GI56" s="134"/>
      <c r="GJ56" s="134"/>
      <c r="GK56" s="134"/>
      <c r="GL56" s="134"/>
      <c r="GM56" s="134"/>
      <c r="GN56" s="134"/>
      <c r="GO56" s="134"/>
      <c r="GP56" s="134"/>
      <c r="GQ56" s="134"/>
      <c r="GR56" s="134"/>
      <c r="GS56" s="134"/>
      <c r="GT56" s="134"/>
      <c r="GU56" s="134"/>
      <c r="GV56" s="134"/>
      <c r="GW56" s="134"/>
      <c r="GX56" s="134"/>
      <c r="GY56" s="134"/>
      <c r="GZ56" s="134"/>
      <c r="HA56" s="134"/>
      <c r="HB56" s="134"/>
      <c r="HC56" s="134"/>
      <c r="HD56" s="134"/>
      <c r="HE56" s="134"/>
      <c r="HF56" s="134"/>
      <c r="HG56" s="134"/>
      <c r="HH56" s="134"/>
      <c r="HI56" s="134"/>
      <c r="HJ56" s="134"/>
      <c r="HK56" s="134"/>
      <c r="HL56" s="134"/>
      <c r="HM56" s="134"/>
      <c r="HN56" s="134"/>
      <c r="HO56" s="134"/>
      <c r="HP56" s="134"/>
      <c r="HQ56" s="134"/>
      <c r="HR56" s="134"/>
      <c r="HS56" s="134"/>
      <c r="HT56" s="134"/>
      <c r="HU56" s="134"/>
      <c r="HV56" s="134"/>
      <c r="HW56" s="134"/>
      <c r="HX56" s="134"/>
      <c r="HY56" s="134"/>
      <c r="HZ56" s="134"/>
      <c r="IA56" s="134"/>
      <c r="IB56" s="134"/>
      <c r="IC56" s="134"/>
      <c r="ID56" s="134"/>
      <c r="IE56" s="134"/>
      <c r="IF56" s="134"/>
      <c r="IG56" s="134"/>
      <c r="IH56" s="134"/>
      <c r="II56" s="134"/>
      <c r="IJ56" s="134"/>
      <c r="IK56" s="134"/>
      <c r="IL56" s="134"/>
      <c r="IM56" s="134"/>
      <c r="IN56" s="134"/>
      <c r="IO56" s="134"/>
      <c r="IP56" s="134"/>
      <c r="IQ56" s="134"/>
      <c r="IR56" s="134"/>
      <c r="IS56" s="134"/>
      <c r="IT56" s="134"/>
      <c r="IU56" s="134"/>
      <c r="IV56" s="134"/>
      <c r="IW56" s="134"/>
      <c r="IX56" s="134"/>
      <c r="IY56" s="134"/>
      <c r="IZ56" s="134"/>
      <c r="JA56" s="134"/>
      <c r="JB56" s="134"/>
      <c r="JC56" s="134"/>
      <c r="JD56" s="134"/>
      <c r="JE56" s="134"/>
      <c r="JF56" s="134"/>
      <c r="JG56" s="134"/>
      <c r="JH56" s="134"/>
      <c r="JI56" s="134"/>
      <c r="JJ56" s="134"/>
      <c r="JK56" s="134"/>
      <c r="JL56" s="134"/>
      <c r="JM56" s="134"/>
      <c r="JN56" s="134"/>
      <c r="JO56" s="134"/>
      <c r="JP56" s="134"/>
      <c r="JQ56" s="134"/>
      <c r="JR56" s="134"/>
      <c r="JS56" s="134"/>
      <c r="JT56" s="134"/>
      <c r="JU56" s="134"/>
      <c r="JV56" s="134"/>
      <c r="JW56" s="134"/>
      <c r="JX56" s="134"/>
      <c r="JY56" s="134"/>
      <c r="JZ56" s="134"/>
      <c r="KA56" s="134"/>
      <c r="KB56" s="134"/>
      <c r="KC56" s="134"/>
      <c r="KD56" s="134"/>
      <c r="KE56" s="134"/>
      <c r="KF56" s="134"/>
      <c r="KG56" s="134"/>
      <c r="KH56" s="134"/>
      <c r="KI56" s="134"/>
      <c r="KJ56" s="134"/>
      <c r="KK56" s="134"/>
      <c r="KL56" s="134"/>
      <c r="KM56" s="134"/>
      <c r="KN56" s="134"/>
      <c r="KO56" s="134"/>
      <c r="KP56" s="134"/>
      <c r="KQ56" s="134"/>
      <c r="KR56" s="134"/>
      <c r="KS56" s="134"/>
      <c r="KT56" s="134"/>
      <c r="KU56" s="134"/>
      <c r="KV56" s="134"/>
      <c r="KW56" s="134"/>
      <c r="KX56" s="134"/>
      <c r="KY56" s="134"/>
      <c r="KZ56" s="134"/>
      <c r="LA56" s="134"/>
      <c r="LB56" s="134"/>
      <c r="LC56" s="134"/>
      <c r="LD56" s="134"/>
      <c r="LE56" s="134"/>
      <c r="LF56" s="134"/>
      <c r="LG56" s="134"/>
      <c r="LH56" s="134"/>
      <c r="LI56" s="134"/>
      <c r="LJ56" s="134"/>
      <c r="LK56" s="134"/>
      <c r="LL56" s="134"/>
      <c r="LM56" s="134"/>
      <c r="LN56" s="134"/>
      <c r="LO56" s="134"/>
      <c r="LP56" s="134"/>
      <c r="LQ56" s="134"/>
      <c r="LR56" s="134"/>
      <c r="LS56" s="134"/>
      <c r="LT56" s="134"/>
      <c r="LU56" s="134"/>
      <c r="LV56" s="134"/>
      <c r="LW56" s="134"/>
      <c r="LX56" s="134"/>
      <c r="LY56" s="134"/>
      <c r="LZ56" s="134"/>
      <c r="MA56" s="134"/>
      <c r="MB56" s="134"/>
      <c r="MC56" s="134"/>
      <c r="MD56" s="134"/>
      <c r="ME56" s="134"/>
      <c r="MF56" s="134"/>
      <c r="MG56" s="134"/>
      <c r="MH56" s="134"/>
      <c r="MI56" s="134"/>
      <c r="MJ56" s="134"/>
      <c r="MK56" s="134"/>
      <c r="ML56" s="134"/>
      <c r="MM56" s="134"/>
      <c r="MN56" s="134"/>
      <c r="MO56" s="134"/>
      <c r="MP56" s="134"/>
      <c r="MQ56" s="134"/>
      <c r="MR56" s="134"/>
      <c r="MS56" s="134"/>
      <c r="MT56" s="134"/>
      <c r="MU56" s="134"/>
      <c r="MV56" s="134"/>
      <c r="MW56" s="134"/>
      <c r="MX56" s="134"/>
      <c r="MY56" s="134"/>
      <c r="MZ56" s="134"/>
      <c r="NA56" s="134"/>
      <c r="NB56" s="134"/>
      <c r="NC56" s="134"/>
      <c r="ND56" s="134"/>
      <c r="NE56" s="134"/>
      <c r="NF56" s="134"/>
      <c r="NG56" s="134"/>
      <c r="NH56" s="134"/>
      <c r="NI56" s="134"/>
      <c r="NJ56" s="134"/>
      <c r="NK56" s="134"/>
      <c r="NL56" s="134"/>
      <c r="NM56" s="134"/>
      <c r="NN56" s="134"/>
      <c r="NO56" s="134"/>
      <c r="NP56" s="134"/>
      <c r="NQ56" s="134"/>
      <c r="NR56" s="134"/>
      <c r="NS56" s="134"/>
      <c r="NT56" s="134"/>
      <c r="NU56" s="134"/>
      <c r="NV56" s="134"/>
      <c r="NW56" s="134"/>
      <c r="NX56" s="134"/>
      <c r="NY56" s="134"/>
      <c r="NZ56" s="134"/>
      <c r="OA56" s="134"/>
      <c r="OB56" s="134"/>
      <c r="OC56" s="134"/>
      <c r="OD56" s="134"/>
      <c r="OE56" s="134"/>
      <c r="OF56" s="134"/>
      <c r="OG56" s="134"/>
      <c r="OH56" s="134"/>
      <c r="OI56" s="134"/>
      <c r="OJ56" s="134"/>
      <c r="OK56" s="134"/>
      <c r="OL56" s="134"/>
      <c r="OM56" s="134"/>
      <c r="ON56" s="134"/>
      <c r="OO56" s="134"/>
      <c r="OP56" s="134"/>
      <c r="OQ56" s="134"/>
      <c r="OR56" s="134"/>
      <c r="OS56" s="134"/>
      <c r="OT56" s="134"/>
      <c r="OU56" s="134"/>
      <c r="OV56" s="134"/>
      <c r="OW56" s="134"/>
      <c r="OX56" s="134"/>
      <c r="OY56" s="134"/>
      <c r="OZ56" s="134"/>
      <c r="PA56" s="134"/>
      <c r="PB56" s="134"/>
      <c r="PC56" s="134"/>
      <c r="PD56" s="134"/>
      <c r="PE56" s="134"/>
      <c r="PF56" s="134"/>
      <c r="PG56" s="134"/>
      <c r="PH56" s="134"/>
      <c r="PI56" s="134"/>
      <c r="PJ56" s="134"/>
      <c r="PK56" s="134"/>
      <c r="PL56" s="134"/>
      <c r="PM56" s="134"/>
      <c r="PN56" s="134"/>
      <c r="PO56" s="134"/>
      <c r="PP56" s="134"/>
      <c r="PQ56" s="134"/>
      <c r="PR56" s="134"/>
      <c r="PS56" s="134"/>
      <c r="PT56" s="134"/>
      <c r="PU56" s="134"/>
      <c r="PV56" s="134"/>
      <c r="PW56" s="134"/>
      <c r="PX56" s="134"/>
      <c r="PY56" s="134"/>
      <c r="PZ56" s="134"/>
      <c r="QA56" s="134"/>
      <c r="QB56" s="134"/>
      <c r="QC56" s="134"/>
      <c r="QD56" s="134"/>
      <c r="QE56" s="134"/>
      <c r="QF56" s="134"/>
      <c r="QG56" s="134"/>
      <c r="QH56" s="134"/>
      <c r="QI56" s="134"/>
      <c r="QJ56" s="134"/>
      <c r="QK56" s="134"/>
      <c r="QL56" s="134"/>
      <c r="QM56" s="134"/>
      <c r="QN56" s="134"/>
      <c r="QO56" s="134"/>
      <c r="QP56" s="134"/>
      <c r="QQ56" s="134"/>
      <c r="QR56" s="134"/>
      <c r="QS56" s="134"/>
      <c r="QT56" s="134"/>
      <c r="QU56" s="134"/>
      <c r="QV56" s="134"/>
      <c r="QW56" s="134"/>
      <c r="QX56" s="134"/>
      <c r="QY56" s="134"/>
      <c r="QZ56" s="134"/>
      <c r="RA56" s="134"/>
      <c r="RB56" s="134"/>
      <c r="RC56" s="134"/>
      <c r="RD56" s="134"/>
      <c r="RE56" s="134"/>
      <c r="RF56" s="134"/>
      <c r="RG56" s="134"/>
      <c r="RH56" s="134"/>
      <c r="RI56" s="134"/>
      <c r="RJ56" s="134"/>
      <c r="RK56" s="134"/>
      <c r="RL56" s="134"/>
      <c r="RM56" s="134"/>
      <c r="RN56" s="134"/>
      <c r="RO56" s="134"/>
      <c r="RP56" s="134"/>
      <c r="RQ56" s="134"/>
      <c r="RR56" s="134"/>
      <c r="RS56" s="134"/>
      <c r="RT56" s="134"/>
      <c r="RU56" s="134"/>
      <c r="RV56" s="134"/>
      <c r="RW56" s="134"/>
      <c r="RX56" s="134"/>
      <c r="RY56" s="134"/>
      <c r="RZ56" s="134"/>
      <c r="SA56" s="134"/>
      <c r="SB56" s="134"/>
      <c r="SC56" s="134"/>
      <c r="SD56" s="134"/>
      <c r="SE56" s="134"/>
      <c r="SF56" s="134"/>
      <c r="SG56" s="134"/>
      <c r="SH56" s="134"/>
      <c r="SI56" s="134"/>
      <c r="SJ56" s="134"/>
      <c r="SK56" s="134"/>
      <c r="SL56" s="134"/>
      <c r="SM56" s="134"/>
      <c r="SN56" s="134"/>
      <c r="SO56" s="134"/>
      <c r="SP56" s="134"/>
      <c r="SQ56" s="134"/>
      <c r="SR56" s="134"/>
      <c r="SS56" s="134"/>
      <c r="ST56" s="134"/>
      <c r="SU56" s="134"/>
      <c r="SV56" s="134"/>
      <c r="SW56" s="134"/>
      <c r="SX56" s="134"/>
      <c r="SY56" s="134"/>
      <c r="SZ56" s="134"/>
      <c r="TA56" s="134"/>
      <c r="TB56" s="134"/>
      <c r="TC56" s="134"/>
      <c r="TD56" s="134"/>
      <c r="TE56" s="134"/>
      <c r="TF56" s="134"/>
      <c r="TG56" s="134"/>
      <c r="TH56" s="134"/>
      <c r="TI56" s="134"/>
      <c r="TJ56" s="134"/>
      <c r="TK56" s="134"/>
      <c r="TL56" s="134"/>
      <c r="TM56" s="134"/>
      <c r="TN56" s="134"/>
      <c r="TO56" s="134"/>
      <c r="TP56" s="134"/>
      <c r="TQ56" s="134"/>
      <c r="TR56" s="134"/>
      <c r="TS56" s="134"/>
      <c r="TT56" s="134"/>
      <c r="TU56" s="134"/>
      <c r="TV56" s="134"/>
      <c r="TW56" s="134"/>
      <c r="TX56" s="134"/>
      <c r="TY56" s="134"/>
      <c r="TZ56" s="134"/>
      <c r="UA56" s="134"/>
      <c r="UB56" s="134"/>
      <c r="UC56" s="134"/>
      <c r="UD56" s="134"/>
      <c r="UE56" s="134"/>
      <c r="UF56" s="134"/>
      <c r="UG56" s="134"/>
      <c r="UH56" s="134"/>
      <c r="UI56" s="134"/>
      <c r="UJ56" s="134"/>
      <c r="UK56" s="134"/>
      <c r="UL56" s="134"/>
      <c r="UM56" s="134"/>
      <c r="UN56" s="134"/>
      <c r="UO56" s="134"/>
      <c r="UP56" s="134"/>
      <c r="UQ56" s="134"/>
      <c r="UR56" s="134"/>
      <c r="US56" s="134"/>
      <c r="UT56" s="134"/>
      <c r="UU56" s="134"/>
      <c r="UV56" s="134"/>
      <c r="UW56" s="134"/>
      <c r="UX56" s="134"/>
      <c r="UY56" s="134"/>
      <c r="UZ56" s="134"/>
      <c r="VA56" s="134"/>
      <c r="VB56" s="134"/>
      <c r="VC56" s="134"/>
      <c r="VD56" s="134"/>
      <c r="VE56" s="134"/>
      <c r="VF56" s="134"/>
      <c r="VG56" s="134"/>
      <c r="VH56" s="134"/>
      <c r="VI56" s="134"/>
      <c r="VJ56" s="134"/>
      <c r="VK56" s="134"/>
      <c r="VL56" s="134"/>
      <c r="VM56" s="134"/>
      <c r="VN56" s="134"/>
      <c r="VO56" s="134"/>
      <c r="VP56" s="134"/>
      <c r="VQ56" s="134"/>
      <c r="VR56" s="134"/>
      <c r="VS56" s="134"/>
      <c r="VT56" s="134"/>
      <c r="VU56" s="134"/>
      <c r="VV56" s="134"/>
      <c r="VW56" s="134"/>
      <c r="VX56" s="134"/>
      <c r="VY56" s="134"/>
      <c r="VZ56" s="134"/>
      <c r="WA56" s="134"/>
      <c r="WB56" s="134"/>
      <c r="WC56" s="134"/>
      <c r="WD56" s="134"/>
      <c r="WE56" s="134"/>
      <c r="WF56" s="134"/>
      <c r="WG56" s="134"/>
      <c r="WH56" s="134"/>
      <c r="WI56" s="134"/>
      <c r="WJ56" s="134"/>
      <c r="WK56" s="134"/>
      <c r="WL56" s="134"/>
      <c r="WM56" s="134"/>
      <c r="WN56" s="134"/>
      <c r="WO56" s="134"/>
      <c r="WP56" s="134"/>
      <c r="WQ56" s="134"/>
      <c r="WR56" s="134"/>
      <c r="WS56" s="134"/>
      <c r="WT56" s="134"/>
      <c r="WU56" s="134"/>
      <c r="WV56" s="134"/>
      <c r="WW56" s="134"/>
      <c r="WX56" s="134"/>
      <c r="WY56" s="134"/>
      <c r="WZ56" s="134"/>
      <c r="XA56" s="134"/>
      <c r="XB56" s="134"/>
      <c r="XC56" s="134"/>
      <c r="XD56" s="134"/>
      <c r="XE56" s="134"/>
      <c r="XF56" s="134"/>
      <c r="XG56" s="134"/>
      <c r="XH56" s="134"/>
      <c r="XI56" s="134"/>
      <c r="XJ56" s="134"/>
      <c r="XK56" s="134"/>
      <c r="XL56" s="134"/>
      <c r="XM56" s="134"/>
      <c r="XN56" s="134"/>
      <c r="XO56" s="134"/>
      <c r="XP56" s="134"/>
      <c r="XQ56" s="134"/>
      <c r="XR56" s="134"/>
      <c r="XS56" s="134"/>
      <c r="XT56" s="134"/>
      <c r="XU56" s="134"/>
      <c r="XV56" s="134"/>
      <c r="XW56" s="134"/>
      <c r="XX56" s="134"/>
      <c r="XY56" s="134"/>
      <c r="XZ56" s="134"/>
      <c r="YA56" s="134"/>
      <c r="YB56" s="134"/>
      <c r="YC56" s="134"/>
      <c r="YD56" s="134"/>
      <c r="YE56" s="134"/>
      <c r="YF56" s="134"/>
      <c r="YG56" s="134"/>
      <c r="YH56" s="134"/>
      <c r="YI56" s="134"/>
      <c r="YJ56" s="134"/>
      <c r="YK56" s="134"/>
      <c r="YL56" s="134"/>
      <c r="YM56" s="134"/>
      <c r="YN56" s="134"/>
      <c r="YO56" s="134"/>
      <c r="YP56" s="134"/>
      <c r="YQ56" s="134"/>
      <c r="YR56" s="134"/>
      <c r="YS56" s="134"/>
      <c r="YT56" s="134"/>
      <c r="YU56" s="134"/>
      <c r="YV56" s="134"/>
      <c r="YW56" s="134"/>
      <c r="YX56" s="134"/>
      <c r="YY56" s="134"/>
      <c r="YZ56" s="134"/>
      <c r="ZA56" s="134"/>
      <c r="ZB56" s="134"/>
      <c r="ZC56" s="134"/>
      <c r="ZD56" s="134"/>
      <c r="ZE56" s="134"/>
      <c r="ZF56" s="134"/>
      <c r="ZG56" s="134"/>
      <c r="ZH56" s="134"/>
      <c r="ZI56" s="134"/>
      <c r="ZJ56" s="134"/>
      <c r="ZK56" s="134"/>
      <c r="ZL56" s="134"/>
      <c r="ZM56" s="134"/>
      <c r="ZN56" s="134"/>
      <c r="ZO56" s="134"/>
      <c r="ZP56" s="134"/>
      <c r="ZQ56" s="134"/>
      <c r="ZR56" s="134"/>
      <c r="ZS56" s="134"/>
      <c r="ZT56" s="134"/>
      <c r="ZU56" s="134"/>
      <c r="ZV56" s="134"/>
      <c r="ZW56" s="134"/>
      <c r="ZX56" s="134"/>
      <c r="ZY56" s="134"/>
      <c r="ZZ56" s="134"/>
    </row>
    <row r="57" spans="1:702" hidden="1" outlineLevel="1">
      <c r="A57" s="16">
        <v>41944</v>
      </c>
      <c r="B57" s="134">
        <v>17658.26200853</v>
      </c>
      <c r="C57" s="134">
        <v>2002.5347462499999</v>
      </c>
      <c r="D57" s="134">
        <v>0.12347871000000001</v>
      </c>
      <c r="E57" s="134">
        <v>6201.0179772499996</v>
      </c>
      <c r="F57" s="134">
        <v>176.26927914000001</v>
      </c>
      <c r="G57" s="134">
        <v>93.672203190000005</v>
      </c>
      <c r="H57" s="134">
        <v>992.09335855999996</v>
      </c>
      <c r="I57" s="134">
        <v>3336.0460897299999</v>
      </c>
      <c r="J57" s="134">
        <v>1770.4511051300001</v>
      </c>
      <c r="K57" s="134">
        <v>62.435693370000003</v>
      </c>
      <c r="L57" s="134">
        <v>318.56250739000001</v>
      </c>
      <c r="M57" s="176" t="s">
        <v>191</v>
      </c>
      <c r="N57" s="134">
        <v>1975.06338504</v>
      </c>
      <c r="O57" s="134">
        <v>476.20374133000001</v>
      </c>
      <c r="P57" s="134">
        <v>4.6862428200000004</v>
      </c>
      <c r="Q57" s="134">
        <v>8.5082130000000006E-2</v>
      </c>
      <c r="R57" s="134">
        <v>7.8796713900000004</v>
      </c>
      <c r="S57" s="134">
        <v>234.81415992000001</v>
      </c>
      <c r="T57" s="134">
        <v>6.3232871800000003</v>
      </c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  <c r="AE57" s="134"/>
      <c r="AF57" s="134"/>
      <c r="AG57" s="134"/>
      <c r="AH57" s="134"/>
      <c r="AI57" s="134"/>
      <c r="AJ57" s="134"/>
      <c r="AK57" s="134"/>
      <c r="AL57" s="134"/>
      <c r="AM57" s="134"/>
      <c r="AN57" s="134"/>
      <c r="AO57" s="134"/>
      <c r="AP57" s="134"/>
      <c r="AQ57" s="134"/>
      <c r="AR57" s="134"/>
      <c r="AS57" s="134"/>
      <c r="AT57" s="134"/>
      <c r="AU57" s="134"/>
      <c r="AV57" s="134"/>
      <c r="AW57" s="134"/>
      <c r="AX57" s="134"/>
      <c r="AY57" s="134"/>
      <c r="AZ57" s="134"/>
      <c r="BA57" s="134"/>
      <c r="BB57" s="134"/>
      <c r="BC57" s="134"/>
      <c r="BD57" s="134"/>
      <c r="BE57" s="134"/>
      <c r="BF57" s="134"/>
      <c r="BG57" s="134"/>
      <c r="BH57" s="134"/>
      <c r="BI57" s="134"/>
      <c r="BJ57" s="134"/>
      <c r="BK57" s="134"/>
      <c r="BL57" s="134"/>
      <c r="BM57" s="134"/>
      <c r="BN57" s="134"/>
      <c r="BO57" s="134"/>
      <c r="BP57" s="134"/>
      <c r="BQ57" s="134"/>
      <c r="BR57" s="134"/>
      <c r="BS57" s="134"/>
      <c r="BT57" s="134"/>
      <c r="BU57" s="134"/>
      <c r="BV57" s="134"/>
      <c r="BW57" s="134"/>
      <c r="BX57" s="134"/>
      <c r="BY57" s="134"/>
      <c r="BZ57" s="134"/>
      <c r="CA57" s="134"/>
      <c r="CB57" s="134"/>
      <c r="CC57" s="134"/>
      <c r="CD57" s="134"/>
      <c r="CE57" s="134"/>
      <c r="CF57" s="134"/>
      <c r="CG57" s="134"/>
      <c r="CH57" s="134"/>
      <c r="CI57" s="134"/>
      <c r="CJ57" s="134"/>
      <c r="CK57" s="134"/>
      <c r="CL57" s="134"/>
      <c r="CM57" s="134"/>
      <c r="CN57" s="134"/>
      <c r="CO57" s="134"/>
      <c r="CP57" s="134"/>
      <c r="CQ57" s="134"/>
      <c r="CR57" s="134"/>
      <c r="CS57" s="134"/>
      <c r="CT57" s="134"/>
      <c r="CU57" s="134"/>
      <c r="CV57" s="134"/>
      <c r="CW57" s="134"/>
      <c r="CX57" s="134"/>
      <c r="CY57" s="134"/>
      <c r="CZ57" s="134"/>
      <c r="DA57" s="134"/>
      <c r="DB57" s="134"/>
      <c r="DC57" s="134"/>
      <c r="DD57" s="134"/>
      <c r="DE57" s="134"/>
      <c r="DF57" s="134"/>
      <c r="DG57" s="134"/>
      <c r="DH57" s="134"/>
      <c r="DI57" s="134"/>
      <c r="DJ57" s="134"/>
      <c r="DK57" s="134"/>
      <c r="DL57" s="134"/>
      <c r="DM57" s="134"/>
      <c r="DN57" s="134"/>
      <c r="DO57" s="134"/>
      <c r="DP57" s="134"/>
      <c r="DQ57" s="134"/>
      <c r="DR57" s="134"/>
      <c r="DS57" s="134"/>
      <c r="DT57" s="134"/>
      <c r="DU57" s="134"/>
      <c r="DV57" s="134"/>
      <c r="DW57" s="134"/>
      <c r="DX57" s="134"/>
      <c r="DY57" s="134"/>
      <c r="DZ57" s="134"/>
      <c r="EA57" s="134"/>
      <c r="EB57" s="134"/>
      <c r="EC57" s="134"/>
      <c r="ED57" s="134"/>
      <c r="EE57" s="134"/>
      <c r="EF57" s="134"/>
      <c r="EG57" s="134"/>
      <c r="EH57" s="134"/>
      <c r="EI57" s="134"/>
      <c r="EJ57" s="134"/>
      <c r="EK57" s="134"/>
      <c r="EL57" s="134"/>
      <c r="EM57" s="134"/>
      <c r="EN57" s="134"/>
      <c r="EO57" s="134"/>
      <c r="EP57" s="134"/>
      <c r="EQ57" s="134"/>
      <c r="ER57" s="134"/>
      <c r="ES57" s="134"/>
      <c r="ET57" s="134"/>
      <c r="EU57" s="134"/>
      <c r="EV57" s="134"/>
      <c r="EW57" s="134"/>
      <c r="EX57" s="134"/>
      <c r="EY57" s="134"/>
      <c r="EZ57" s="134"/>
      <c r="FA57" s="134"/>
      <c r="FB57" s="134"/>
      <c r="FC57" s="134"/>
      <c r="FD57" s="134"/>
      <c r="FE57" s="134"/>
      <c r="FF57" s="134"/>
      <c r="FG57" s="134"/>
      <c r="FH57" s="134"/>
      <c r="FI57" s="134"/>
      <c r="FJ57" s="134"/>
      <c r="FK57" s="134"/>
      <c r="FL57" s="134"/>
      <c r="FM57" s="134"/>
      <c r="FN57" s="134"/>
      <c r="FO57" s="134"/>
      <c r="FP57" s="134"/>
      <c r="FQ57" s="134"/>
      <c r="FR57" s="134"/>
      <c r="FS57" s="134"/>
      <c r="FT57" s="134"/>
      <c r="FU57" s="134"/>
      <c r="FV57" s="134"/>
      <c r="FW57" s="134"/>
      <c r="FX57" s="134"/>
      <c r="FY57" s="134"/>
      <c r="FZ57" s="134"/>
      <c r="GA57" s="134"/>
      <c r="GB57" s="134"/>
      <c r="GC57" s="134"/>
      <c r="GD57" s="134"/>
      <c r="GE57" s="134"/>
      <c r="GF57" s="134"/>
      <c r="GG57" s="134"/>
      <c r="GH57" s="134"/>
      <c r="GI57" s="134"/>
      <c r="GJ57" s="134"/>
      <c r="GK57" s="134"/>
      <c r="GL57" s="134"/>
      <c r="GM57" s="134"/>
      <c r="GN57" s="134"/>
      <c r="GO57" s="134"/>
      <c r="GP57" s="134"/>
      <c r="GQ57" s="134"/>
      <c r="GR57" s="134"/>
      <c r="GS57" s="134"/>
      <c r="GT57" s="134"/>
      <c r="GU57" s="134"/>
      <c r="GV57" s="134"/>
      <c r="GW57" s="134"/>
      <c r="GX57" s="134"/>
      <c r="GY57" s="134"/>
      <c r="GZ57" s="134"/>
      <c r="HA57" s="134"/>
      <c r="HB57" s="134"/>
      <c r="HC57" s="134"/>
      <c r="HD57" s="134"/>
      <c r="HE57" s="134"/>
      <c r="HF57" s="134"/>
      <c r="HG57" s="134"/>
      <c r="HH57" s="134"/>
      <c r="HI57" s="134"/>
      <c r="HJ57" s="134"/>
      <c r="HK57" s="134"/>
      <c r="HL57" s="134"/>
      <c r="HM57" s="134"/>
      <c r="HN57" s="134"/>
      <c r="HO57" s="134"/>
      <c r="HP57" s="134"/>
      <c r="HQ57" s="134"/>
      <c r="HR57" s="134"/>
      <c r="HS57" s="134"/>
      <c r="HT57" s="134"/>
      <c r="HU57" s="134"/>
      <c r="HV57" s="134"/>
      <c r="HW57" s="134"/>
      <c r="HX57" s="134"/>
      <c r="HY57" s="134"/>
      <c r="HZ57" s="134"/>
      <c r="IA57" s="134"/>
      <c r="IB57" s="134"/>
      <c r="IC57" s="134"/>
      <c r="ID57" s="134"/>
      <c r="IE57" s="134"/>
      <c r="IF57" s="134"/>
      <c r="IG57" s="134"/>
      <c r="IH57" s="134"/>
      <c r="II57" s="134"/>
      <c r="IJ57" s="134"/>
      <c r="IK57" s="134"/>
      <c r="IL57" s="134"/>
      <c r="IM57" s="134"/>
      <c r="IN57" s="134"/>
      <c r="IO57" s="134"/>
      <c r="IP57" s="134"/>
      <c r="IQ57" s="134"/>
      <c r="IR57" s="134"/>
      <c r="IS57" s="134"/>
      <c r="IT57" s="134"/>
      <c r="IU57" s="134"/>
      <c r="IV57" s="134"/>
      <c r="IW57" s="134"/>
      <c r="IX57" s="134"/>
      <c r="IY57" s="134"/>
      <c r="IZ57" s="134"/>
      <c r="JA57" s="134"/>
      <c r="JB57" s="134"/>
      <c r="JC57" s="134"/>
      <c r="JD57" s="134"/>
      <c r="JE57" s="134"/>
      <c r="JF57" s="134"/>
      <c r="JG57" s="134"/>
      <c r="JH57" s="134"/>
      <c r="JI57" s="134"/>
      <c r="JJ57" s="134"/>
      <c r="JK57" s="134"/>
      <c r="JL57" s="134"/>
      <c r="JM57" s="134"/>
      <c r="JN57" s="134"/>
      <c r="JO57" s="134"/>
      <c r="JP57" s="134"/>
      <c r="JQ57" s="134"/>
      <c r="JR57" s="134"/>
      <c r="JS57" s="134"/>
      <c r="JT57" s="134"/>
      <c r="JU57" s="134"/>
      <c r="JV57" s="134"/>
      <c r="JW57" s="134"/>
      <c r="JX57" s="134"/>
      <c r="JY57" s="134"/>
      <c r="JZ57" s="134"/>
      <c r="KA57" s="134"/>
      <c r="KB57" s="134"/>
      <c r="KC57" s="134"/>
      <c r="KD57" s="134"/>
      <c r="KE57" s="134"/>
      <c r="KF57" s="134"/>
      <c r="KG57" s="134"/>
      <c r="KH57" s="134"/>
      <c r="KI57" s="134"/>
      <c r="KJ57" s="134"/>
      <c r="KK57" s="134"/>
      <c r="KL57" s="134"/>
      <c r="KM57" s="134"/>
      <c r="KN57" s="134"/>
      <c r="KO57" s="134"/>
      <c r="KP57" s="134"/>
      <c r="KQ57" s="134"/>
      <c r="KR57" s="134"/>
      <c r="KS57" s="134"/>
      <c r="KT57" s="134"/>
      <c r="KU57" s="134"/>
      <c r="KV57" s="134"/>
      <c r="KW57" s="134"/>
      <c r="KX57" s="134"/>
      <c r="KY57" s="134"/>
      <c r="KZ57" s="134"/>
      <c r="LA57" s="134"/>
      <c r="LB57" s="134"/>
      <c r="LC57" s="134"/>
      <c r="LD57" s="134"/>
      <c r="LE57" s="134"/>
      <c r="LF57" s="134"/>
      <c r="LG57" s="134"/>
      <c r="LH57" s="134"/>
      <c r="LI57" s="134"/>
      <c r="LJ57" s="134"/>
      <c r="LK57" s="134"/>
      <c r="LL57" s="134"/>
      <c r="LM57" s="134"/>
      <c r="LN57" s="134"/>
      <c r="LO57" s="134"/>
      <c r="LP57" s="134"/>
      <c r="LQ57" s="134"/>
      <c r="LR57" s="134"/>
      <c r="LS57" s="134"/>
      <c r="LT57" s="134"/>
      <c r="LU57" s="134"/>
      <c r="LV57" s="134"/>
      <c r="LW57" s="134"/>
      <c r="LX57" s="134"/>
      <c r="LY57" s="134"/>
      <c r="LZ57" s="134"/>
      <c r="MA57" s="134"/>
      <c r="MB57" s="134"/>
      <c r="MC57" s="134"/>
      <c r="MD57" s="134"/>
      <c r="ME57" s="134"/>
      <c r="MF57" s="134"/>
      <c r="MG57" s="134"/>
      <c r="MH57" s="134"/>
      <c r="MI57" s="134"/>
      <c r="MJ57" s="134"/>
      <c r="MK57" s="134"/>
      <c r="ML57" s="134"/>
      <c r="MM57" s="134"/>
      <c r="MN57" s="134"/>
      <c r="MO57" s="134"/>
      <c r="MP57" s="134"/>
      <c r="MQ57" s="134"/>
      <c r="MR57" s="134"/>
      <c r="MS57" s="134"/>
      <c r="MT57" s="134"/>
      <c r="MU57" s="134"/>
      <c r="MV57" s="134"/>
      <c r="MW57" s="134"/>
      <c r="MX57" s="134"/>
      <c r="MY57" s="134"/>
      <c r="MZ57" s="134"/>
      <c r="NA57" s="134"/>
      <c r="NB57" s="134"/>
      <c r="NC57" s="134"/>
      <c r="ND57" s="134"/>
      <c r="NE57" s="134"/>
      <c r="NF57" s="134"/>
      <c r="NG57" s="134"/>
      <c r="NH57" s="134"/>
      <c r="NI57" s="134"/>
      <c r="NJ57" s="134"/>
      <c r="NK57" s="134"/>
      <c r="NL57" s="134"/>
      <c r="NM57" s="134"/>
      <c r="NN57" s="134"/>
      <c r="NO57" s="134"/>
      <c r="NP57" s="134"/>
      <c r="NQ57" s="134"/>
      <c r="NR57" s="134"/>
      <c r="NS57" s="134"/>
      <c r="NT57" s="134"/>
      <c r="NU57" s="134"/>
      <c r="NV57" s="134"/>
      <c r="NW57" s="134"/>
      <c r="NX57" s="134"/>
      <c r="NY57" s="134"/>
      <c r="NZ57" s="134"/>
      <c r="OA57" s="134"/>
      <c r="OB57" s="134"/>
      <c r="OC57" s="134"/>
      <c r="OD57" s="134"/>
      <c r="OE57" s="134"/>
      <c r="OF57" s="134"/>
      <c r="OG57" s="134"/>
      <c r="OH57" s="134"/>
      <c r="OI57" s="134"/>
      <c r="OJ57" s="134"/>
      <c r="OK57" s="134"/>
      <c r="OL57" s="134"/>
      <c r="OM57" s="134"/>
      <c r="ON57" s="134"/>
      <c r="OO57" s="134"/>
      <c r="OP57" s="134"/>
      <c r="OQ57" s="134"/>
      <c r="OR57" s="134"/>
      <c r="OS57" s="134"/>
      <c r="OT57" s="134"/>
      <c r="OU57" s="134"/>
      <c r="OV57" s="134"/>
      <c r="OW57" s="134"/>
      <c r="OX57" s="134"/>
      <c r="OY57" s="134"/>
      <c r="OZ57" s="134"/>
      <c r="PA57" s="134"/>
      <c r="PB57" s="134"/>
      <c r="PC57" s="134"/>
      <c r="PD57" s="134"/>
      <c r="PE57" s="134"/>
      <c r="PF57" s="134"/>
      <c r="PG57" s="134"/>
      <c r="PH57" s="134"/>
      <c r="PI57" s="134"/>
      <c r="PJ57" s="134"/>
      <c r="PK57" s="134"/>
      <c r="PL57" s="134"/>
      <c r="PM57" s="134"/>
      <c r="PN57" s="134"/>
      <c r="PO57" s="134"/>
      <c r="PP57" s="134"/>
      <c r="PQ57" s="134"/>
      <c r="PR57" s="134"/>
      <c r="PS57" s="134"/>
      <c r="PT57" s="134"/>
      <c r="PU57" s="134"/>
      <c r="PV57" s="134"/>
      <c r="PW57" s="134"/>
      <c r="PX57" s="134"/>
      <c r="PY57" s="134"/>
      <c r="PZ57" s="134"/>
      <c r="QA57" s="134"/>
      <c r="QB57" s="134"/>
      <c r="QC57" s="134"/>
      <c r="QD57" s="134"/>
      <c r="QE57" s="134"/>
      <c r="QF57" s="134"/>
      <c r="QG57" s="134"/>
      <c r="QH57" s="134"/>
      <c r="QI57" s="134"/>
      <c r="QJ57" s="134"/>
      <c r="QK57" s="134"/>
      <c r="QL57" s="134"/>
      <c r="QM57" s="134"/>
      <c r="QN57" s="134"/>
      <c r="QO57" s="134"/>
      <c r="QP57" s="134"/>
      <c r="QQ57" s="134"/>
      <c r="QR57" s="134"/>
      <c r="QS57" s="134"/>
      <c r="QT57" s="134"/>
      <c r="QU57" s="134"/>
      <c r="QV57" s="134"/>
      <c r="QW57" s="134"/>
      <c r="QX57" s="134"/>
      <c r="QY57" s="134"/>
      <c r="QZ57" s="134"/>
      <c r="RA57" s="134"/>
      <c r="RB57" s="134"/>
      <c r="RC57" s="134"/>
      <c r="RD57" s="134"/>
      <c r="RE57" s="134"/>
      <c r="RF57" s="134"/>
      <c r="RG57" s="134"/>
      <c r="RH57" s="134"/>
      <c r="RI57" s="134"/>
      <c r="RJ57" s="134"/>
      <c r="RK57" s="134"/>
      <c r="RL57" s="134"/>
      <c r="RM57" s="134"/>
      <c r="RN57" s="134"/>
      <c r="RO57" s="134"/>
      <c r="RP57" s="134"/>
      <c r="RQ57" s="134"/>
      <c r="RR57" s="134"/>
      <c r="RS57" s="134"/>
      <c r="RT57" s="134"/>
      <c r="RU57" s="134"/>
      <c r="RV57" s="134"/>
      <c r="RW57" s="134"/>
      <c r="RX57" s="134"/>
      <c r="RY57" s="134"/>
      <c r="RZ57" s="134"/>
      <c r="SA57" s="134"/>
      <c r="SB57" s="134"/>
      <c r="SC57" s="134"/>
      <c r="SD57" s="134"/>
      <c r="SE57" s="134"/>
      <c r="SF57" s="134"/>
      <c r="SG57" s="134"/>
      <c r="SH57" s="134"/>
      <c r="SI57" s="134"/>
      <c r="SJ57" s="134"/>
      <c r="SK57" s="134"/>
      <c r="SL57" s="134"/>
      <c r="SM57" s="134"/>
      <c r="SN57" s="134"/>
      <c r="SO57" s="134"/>
      <c r="SP57" s="134"/>
      <c r="SQ57" s="134"/>
      <c r="SR57" s="134"/>
      <c r="SS57" s="134"/>
      <c r="ST57" s="134"/>
      <c r="SU57" s="134"/>
      <c r="SV57" s="134"/>
      <c r="SW57" s="134"/>
      <c r="SX57" s="134"/>
      <c r="SY57" s="134"/>
      <c r="SZ57" s="134"/>
      <c r="TA57" s="134"/>
      <c r="TB57" s="134"/>
      <c r="TC57" s="134"/>
      <c r="TD57" s="134"/>
      <c r="TE57" s="134"/>
      <c r="TF57" s="134"/>
      <c r="TG57" s="134"/>
      <c r="TH57" s="134"/>
      <c r="TI57" s="134"/>
      <c r="TJ57" s="134"/>
      <c r="TK57" s="134"/>
      <c r="TL57" s="134"/>
      <c r="TM57" s="134"/>
      <c r="TN57" s="134"/>
      <c r="TO57" s="134"/>
      <c r="TP57" s="134"/>
      <c r="TQ57" s="134"/>
      <c r="TR57" s="134"/>
      <c r="TS57" s="134"/>
      <c r="TT57" s="134"/>
      <c r="TU57" s="134"/>
      <c r="TV57" s="134"/>
      <c r="TW57" s="134"/>
      <c r="TX57" s="134"/>
      <c r="TY57" s="134"/>
      <c r="TZ57" s="134"/>
      <c r="UA57" s="134"/>
      <c r="UB57" s="134"/>
      <c r="UC57" s="134"/>
      <c r="UD57" s="134"/>
      <c r="UE57" s="134"/>
      <c r="UF57" s="134"/>
      <c r="UG57" s="134"/>
      <c r="UH57" s="134"/>
      <c r="UI57" s="134"/>
      <c r="UJ57" s="134"/>
      <c r="UK57" s="134"/>
      <c r="UL57" s="134"/>
      <c r="UM57" s="134"/>
      <c r="UN57" s="134"/>
      <c r="UO57" s="134"/>
      <c r="UP57" s="134"/>
      <c r="UQ57" s="134"/>
      <c r="UR57" s="134"/>
      <c r="US57" s="134"/>
      <c r="UT57" s="134"/>
      <c r="UU57" s="134"/>
      <c r="UV57" s="134"/>
      <c r="UW57" s="134"/>
      <c r="UX57" s="134"/>
      <c r="UY57" s="134"/>
      <c r="UZ57" s="134"/>
      <c r="VA57" s="134"/>
      <c r="VB57" s="134"/>
      <c r="VC57" s="134"/>
      <c r="VD57" s="134"/>
      <c r="VE57" s="134"/>
      <c r="VF57" s="134"/>
      <c r="VG57" s="134"/>
      <c r="VH57" s="134"/>
      <c r="VI57" s="134"/>
      <c r="VJ57" s="134"/>
      <c r="VK57" s="134"/>
      <c r="VL57" s="134"/>
      <c r="VM57" s="134"/>
      <c r="VN57" s="134"/>
      <c r="VO57" s="134"/>
      <c r="VP57" s="134"/>
      <c r="VQ57" s="134"/>
      <c r="VR57" s="134"/>
      <c r="VS57" s="134"/>
      <c r="VT57" s="134"/>
      <c r="VU57" s="134"/>
      <c r="VV57" s="134"/>
      <c r="VW57" s="134"/>
      <c r="VX57" s="134"/>
      <c r="VY57" s="134"/>
      <c r="VZ57" s="134"/>
      <c r="WA57" s="134"/>
      <c r="WB57" s="134"/>
      <c r="WC57" s="134"/>
      <c r="WD57" s="134"/>
      <c r="WE57" s="134"/>
      <c r="WF57" s="134"/>
      <c r="WG57" s="134"/>
      <c r="WH57" s="134"/>
      <c r="WI57" s="134"/>
      <c r="WJ57" s="134"/>
      <c r="WK57" s="134"/>
      <c r="WL57" s="134"/>
      <c r="WM57" s="134"/>
      <c r="WN57" s="134"/>
      <c r="WO57" s="134"/>
      <c r="WP57" s="134"/>
      <c r="WQ57" s="134"/>
      <c r="WR57" s="134"/>
      <c r="WS57" s="134"/>
      <c r="WT57" s="134"/>
      <c r="WU57" s="134"/>
      <c r="WV57" s="134"/>
      <c r="WW57" s="134"/>
      <c r="WX57" s="134"/>
      <c r="WY57" s="134"/>
      <c r="WZ57" s="134"/>
      <c r="XA57" s="134"/>
      <c r="XB57" s="134"/>
      <c r="XC57" s="134"/>
      <c r="XD57" s="134"/>
      <c r="XE57" s="134"/>
      <c r="XF57" s="134"/>
      <c r="XG57" s="134"/>
      <c r="XH57" s="134"/>
      <c r="XI57" s="134"/>
      <c r="XJ57" s="134"/>
      <c r="XK57" s="134"/>
      <c r="XL57" s="134"/>
      <c r="XM57" s="134"/>
      <c r="XN57" s="134"/>
      <c r="XO57" s="134"/>
      <c r="XP57" s="134"/>
      <c r="XQ57" s="134"/>
      <c r="XR57" s="134"/>
      <c r="XS57" s="134"/>
      <c r="XT57" s="134"/>
      <c r="XU57" s="134"/>
      <c r="XV57" s="134"/>
      <c r="XW57" s="134"/>
      <c r="XX57" s="134"/>
      <c r="XY57" s="134"/>
      <c r="XZ57" s="134"/>
      <c r="YA57" s="134"/>
      <c r="YB57" s="134"/>
      <c r="YC57" s="134"/>
      <c r="YD57" s="134"/>
      <c r="YE57" s="134"/>
      <c r="YF57" s="134"/>
      <c r="YG57" s="134"/>
      <c r="YH57" s="134"/>
      <c r="YI57" s="134"/>
      <c r="YJ57" s="134"/>
      <c r="YK57" s="134"/>
      <c r="YL57" s="134"/>
      <c r="YM57" s="134"/>
      <c r="YN57" s="134"/>
      <c r="YO57" s="134"/>
      <c r="YP57" s="134"/>
      <c r="YQ57" s="134"/>
      <c r="YR57" s="134"/>
      <c r="YS57" s="134"/>
      <c r="YT57" s="134"/>
      <c r="YU57" s="134"/>
      <c r="YV57" s="134"/>
      <c r="YW57" s="134"/>
      <c r="YX57" s="134"/>
      <c r="YY57" s="134"/>
      <c r="YZ57" s="134"/>
      <c r="ZA57" s="134"/>
      <c r="ZB57" s="134"/>
      <c r="ZC57" s="134"/>
      <c r="ZD57" s="134"/>
      <c r="ZE57" s="134"/>
      <c r="ZF57" s="134"/>
      <c r="ZG57" s="134"/>
      <c r="ZH57" s="134"/>
      <c r="ZI57" s="134"/>
      <c r="ZJ57" s="134"/>
      <c r="ZK57" s="134"/>
      <c r="ZL57" s="134"/>
      <c r="ZM57" s="134"/>
      <c r="ZN57" s="134"/>
      <c r="ZO57" s="134"/>
      <c r="ZP57" s="134"/>
      <c r="ZQ57" s="134"/>
      <c r="ZR57" s="134"/>
      <c r="ZS57" s="134"/>
      <c r="ZT57" s="134"/>
      <c r="ZU57" s="134"/>
      <c r="ZV57" s="134"/>
      <c r="ZW57" s="134"/>
      <c r="ZX57" s="134"/>
      <c r="ZY57" s="134"/>
      <c r="ZZ57" s="134"/>
    </row>
    <row r="58" spans="1:702" hidden="1" outlineLevel="1">
      <c r="A58" s="16">
        <v>41974</v>
      </c>
      <c r="B58" s="134">
        <v>18490.70703075</v>
      </c>
      <c r="C58" s="134">
        <v>2047.3858899300001</v>
      </c>
      <c r="D58" s="134">
        <v>7.8827040999999998</v>
      </c>
      <c r="E58" s="134">
        <v>7061.5390700600001</v>
      </c>
      <c r="F58" s="134">
        <v>175.06563532000001</v>
      </c>
      <c r="G58" s="134">
        <v>96.754259439999998</v>
      </c>
      <c r="H58" s="134">
        <v>1028.9626916699999</v>
      </c>
      <c r="I58" s="134">
        <v>3281.4501785399998</v>
      </c>
      <c r="J58" s="134">
        <v>1822.0612975900001</v>
      </c>
      <c r="K58" s="134">
        <v>66.646962590000001</v>
      </c>
      <c r="L58" s="134">
        <v>318.07689923999999</v>
      </c>
      <c r="M58" s="176" t="s">
        <v>191</v>
      </c>
      <c r="N58" s="134">
        <v>1850.91012142</v>
      </c>
      <c r="O58" s="134">
        <v>463.77881701000001</v>
      </c>
      <c r="P58" s="134">
        <v>13.3533288</v>
      </c>
      <c r="Q58" s="134">
        <v>9.9288349999999997E-2</v>
      </c>
      <c r="R58" s="134">
        <v>7.7972727500000003</v>
      </c>
      <c r="S58" s="134">
        <v>241.66922585</v>
      </c>
      <c r="T58" s="134">
        <v>7.2733880900000001</v>
      </c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  <c r="BH58" s="134"/>
      <c r="BI58" s="134"/>
      <c r="BJ58" s="134"/>
      <c r="BK58" s="134"/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/>
      <c r="CH58" s="134"/>
      <c r="CI58" s="134"/>
      <c r="CJ58" s="134"/>
      <c r="CK58" s="134"/>
      <c r="CL58" s="134"/>
      <c r="CM58" s="134"/>
      <c r="CN58" s="134"/>
      <c r="CO58" s="134"/>
      <c r="CP58" s="134"/>
      <c r="CQ58" s="134"/>
      <c r="CR58" s="134"/>
      <c r="CS58" s="134"/>
      <c r="CT58" s="134"/>
      <c r="CU58" s="134"/>
      <c r="CV58" s="134"/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134"/>
      <c r="DO58" s="134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/>
      <c r="EQ58" s="134"/>
      <c r="ER58" s="134"/>
      <c r="ES58" s="134"/>
      <c r="ET58" s="134"/>
      <c r="EU58" s="134"/>
      <c r="EV58" s="134"/>
      <c r="EW58" s="134"/>
      <c r="EX58" s="134"/>
      <c r="EY58" s="134"/>
      <c r="EZ58" s="134"/>
      <c r="FA58" s="134"/>
      <c r="FB58" s="134"/>
      <c r="FC58" s="134"/>
      <c r="FD58" s="134"/>
      <c r="FE58" s="134"/>
      <c r="FF58" s="134"/>
      <c r="FG58" s="134"/>
      <c r="FH58" s="134"/>
      <c r="FI58" s="134"/>
      <c r="FJ58" s="134"/>
      <c r="FK58" s="134"/>
      <c r="FL58" s="134"/>
      <c r="FM58" s="134"/>
      <c r="FN58" s="134"/>
      <c r="FO58" s="134"/>
      <c r="FP58" s="134"/>
      <c r="FQ58" s="134"/>
      <c r="FR58" s="134"/>
      <c r="FS58" s="134"/>
      <c r="FT58" s="134"/>
      <c r="FU58" s="134"/>
      <c r="FV58" s="134"/>
      <c r="FW58" s="134"/>
      <c r="FX58" s="134"/>
      <c r="FY58" s="134"/>
      <c r="FZ58" s="134"/>
      <c r="GA58" s="134"/>
      <c r="GB58" s="134"/>
      <c r="GC58" s="134"/>
      <c r="GD58" s="134"/>
      <c r="GE58" s="134"/>
      <c r="GF58" s="134"/>
      <c r="GG58" s="134"/>
      <c r="GH58" s="134"/>
      <c r="GI58" s="134"/>
      <c r="GJ58" s="134"/>
      <c r="GK58" s="134"/>
      <c r="GL58" s="134"/>
      <c r="GM58" s="134"/>
      <c r="GN58" s="134"/>
      <c r="GO58" s="134"/>
      <c r="GP58" s="134"/>
      <c r="GQ58" s="134"/>
      <c r="GR58" s="134"/>
      <c r="GS58" s="134"/>
      <c r="GT58" s="134"/>
      <c r="GU58" s="134"/>
      <c r="GV58" s="134"/>
      <c r="GW58" s="134"/>
      <c r="GX58" s="134"/>
      <c r="GY58" s="134"/>
      <c r="GZ58" s="134"/>
      <c r="HA58" s="134"/>
      <c r="HB58" s="134"/>
      <c r="HC58" s="134"/>
      <c r="HD58" s="134"/>
      <c r="HE58" s="134"/>
      <c r="HF58" s="134"/>
      <c r="HG58" s="134"/>
      <c r="HH58" s="134"/>
      <c r="HI58" s="134"/>
      <c r="HJ58" s="134"/>
      <c r="HK58" s="134"/>
      <c r="HL58" s="134"/>
      <c r="HM58" s="134"/>
      <c r="HN58" s="134"/>
      <c r="HO58" s="134"/>
      <c r="HP58" s="134"/>
      <c r="HQ58" s="134"/>
      <c r="HR58" s="134"/>
      <c r="HS58" s="134"/>
      <c r="HT58" s="134"/>
      <c r="HU58" s="134"/>
      <c r="HV58" s="134"/>
      <c r="HW58" s="134"/>
      <c r="HX58" s="134"/>
      <c r="HY58" s="134"/>
      <c r="HZ58" s="134"/>
      <c r="IA58" s="134"/>
      <c r="IB58" s="134"/>
      <c r="IC58" s="134"/>
      <c r="ID58" s="134"/>
      <c r="IE58" s="134"/>
      <c r="IF58" s="134"/>
      <c r="IG58" s="134"/>
      <c r="IH58" s="134"/>
      <c r="II58" s="134"/>
      <c r="IJ58" s="134"/>
      <c r="IK58" s="134"/>
      <c r="IL58" s="134"/>
      <c r="IM58" s="134"/>
      <c r="IN58" s="134"/>
      <c r="IO58" s="134"/>
      <c r="IP58" s="134"/>
      <c r="IQ58" s="134"/>
      <c r="IR58" s="134"/>
      <c r="IS58" s="134"/>
      <c r="IT58" s="134"/>
      <c r="IU58" s="134"/>
      <c r="IV58" s="134"/>
      <c r="IW58" s="134"/>
      <c r="IX58" s="134"/>
      <c r="IY58" s="134"/>
      <c r="IZ58" s="134"/>
      <c r="JA58" s="134"/>
      <c r="JB58" s="134"/>
      <c r="JC58" s="134"/>
      <c r="JD58" s="134"/>
      <c r="JE58" s="134"/>
      <c r="JF58" s="134"/>
      <c r="JG58" s="134"/>
      <c r="JH58" s="134"/>
      <c r="JI58" s="134"/>
      <c r="JJ58" s="134"/>
      <c r="JK58" s="134"/>
      <c r="JL58" s="134"/>
      <c r="JM58" s="134"/>
      <c r="JN58" s="134"/>
      <c r="JO58" s="134"/>
      <c r="JP58" s="134"/>
      <c r="JQ58" s="134"/>
      <c r="JR58" s="134"/>
      <c r="JS58" s="134"/>
      <c r="JT58" s="134"/>
      <c r="JU58" s="134"/>
      <c r="JV58" s="134"/>
      <c r="JW58" s="134"/>
      <c r="JX58" s="134"/>
      <c r="JY58" s="134"/>
      <c r="JZ58" s="134"/>
      <c r="KA58" s="134"/>
      <c r="KB58" s="134"/>
      <c r="KC58" s="134"/>
      <c r="KD58" s="134"/>
      <c r="KE58" s="134"/>
      <c r="KF58" s="134"/>
      <c r="KG58" s="134"/>
      <c r="KH58" s="134"/>
      <c r="KI58" s="134"/>
      <c r="KJ58" s="134"/>
      <c r="KK58" s="134"/>
      <c r="KL58" s="134"/>
      <c r="KM58" s="134"/>
      <c r="KN58" s="134"/>
      <c r="KO58" s="134"/>
      <c r="KP58" s="134"/>
      <c r="KQ58" s="134"/>
      <c r="KR58" s="134"/>
      <c r="KS58" s="134"/>
      <c r="KT58" s="134"/>
      <c r="KU58" s="134"/>
      <c r="KV58" s="134"/>
      <c r="KW58" s="134"/>
      <c r="KX58" s="134"/>
      <c r="KY58" s="134"/>
      <c r="KZ58" s="134"/>
      <c r="LA58" s="134"/>
      <c r="LB58" s="134"/>
      <c r="LC58" s="134"/>
      <c r="LD58" s="134"/>
      <c r="LE58" s="134"/>
      <c r="LF58" s="134"/>
      <c r="LG58" s="134"/>
      <c r="LH58" s="134"/>
      <c r="LI58" s="134"/>
      <c r="LJ58" s="134"/>
      <c r="LK58" s="134"/>
      <c r="LL58" s="134"/>
      <c r="LM58" s="134"/>
      <c r="LN58" s="134"/>
      <c r="LO58" s="134"/>
      <c r="LP58" s="134"/>
      <c r="LQ58" s="134"/>
      <c r="LR58" s="134"/>
      <c r="LS58" s="134"/>
      <c r="LT58" s="134"/>
      <c r="LU58" s="134"/>
      <c r="LV58" s="134"/>
      <c r="LW58" s="134"/>
      <c r="LX58" s="134"/>
      <c r="LY58" s="134"/>
      <c r="LZ58" s="134"/>
      <c r="MA58" s="134"/>
      <c r="MB58" s="134"/>
      <c r="MC58" s="134"/>
      <c r="MD58" s="134"/>
      <c r="ME58" s="134"/>
      <c r="MF58" s="134"/>
      <c r="MG58" s="134"/>
      <c r="MH58" s="134"/>
      <c r="MI58" s="134"/>
      <c r="MJ58" s="134"/>
      <c r="MK58" s="134"/>
      <c r="ML58" s="134"/>
      <c r="MM58" s="134"/>
      <c r="MN58" s="134"/>
      <c r="MO58" s="134"/>
      <c r="MP58" s="134"/>
      <c r="MQ58" s="134"/>
      <c r="MR58" s="134"/>
      <c r="MS58" s="134"/>
      <c r="MT58" s="134"/>
      <c r="MU58" s="134"/>
      <c r="MV58" s="134"/>
      <c r="MW58" s="134"/>
      <c r="MX58" s="134"/>
      <c r="MY58" s="134"/>
      <c r="MZ58" s="134"/>
      <c r="NA58" s="134"/>
      <c r="NB58" s="134"/>
      <c r="NC58" s="134"/>
      <c r="ND58" s="134"/>
      <c r="NE58" s="134"/>
      <c r="NF58" s="134"/>
      <c r="NG58" s="134"/>
      <c r="NH58" s="134"/>
      <c r="NI58" s="134"/>
      <c r="NJ58" s="134"/>
      <c r="NK58" s="134"/>
      <c r="NL58" s="134"/>
      <c r="NM58" s="134"/>
      <c r="NN58" s="134"/>
      <c r="NO58" s="134"/>
      <c r="NP58" s="134"/>
      <c r="NQ58" s="134"/>
      <c r="NR58" s="134"/>
      <c r="NS58" s="134"/>
      <c r="NT58" s="134"/>
      <c r="NU58" s="134"/>
      <c r="NV58" s="134"/>
      <c r="NW58" s="134"/>
      <c r="NX58" s="134"/>
      <c r="NY58" s="134"/>
      <c r="NZ58" s="134"/>
      <c r="OA58" s="134"/>
      <c r="OB58" s="134"/>
      <c r="OC58" s="134"/>
      <c r="OD58" s="134"/>
      <c r="OE58" s="134"/>
      <c r="OF58" s="134"/>
      <c r="OG58" s="134"/>
      <c r="OH58" s="134"/>
      <c r="OI58" s="134"/>
      <c r="OJ58" s="134"/>
      <c r="OK58" s="134"/>
      <c r="OL58" s="134"/>
      <c r="OM58" s="134"/>
      <c r="ON58" s="134"/>
      <c r="OO58" s="134"/>
      <c r="OP58" s="134"/>
      <c r="OQ58" s="134"/>
      <c r="OR58" s="134"/>
      <c r="OS58" s="134"/>
      <c r="OT58" s="134"/>
      <c r="OU58" s="134"/>
      <c r="OV58" s="134"/>
      <c r="OW58" s="134"/>
      <c r="OX58" s="134"/>
      <c r="OY58" s="134"/>
      <c r="OZ58" s="134"/>
      <c r="PA58" s="134"/>
      <c r="PB58" s="134"/>
      <c r="PC58" s="134"/>
      <c r="PD58" s="134"/>
      <c r="PE58" s="134"/>
      <c r="PF58" s="134"/>
      <c r="PG58" s="134"/>
      <c r="PH58" s="134"/>
      <c r="PI58" s="134"/>
      <c r="PJ58" s="134"/>
      <c r="PK58" s="134"/>
      <c r="PL58" s="134"/>
      <c r="PM58" s="134"/>
      <c r="PN58" s="134"/>
      <c r="PO58" s="134"/>
      <c r="PP58" s="134"/>
      <c r="PQ58" s="134"/>
      <c r="PR58" s="134"/>
      <c r="PS58" s="134"/>
      <c r="PT58" s="134"/>
      <c r="PU58" s="134"/>
      <c r="PV58" s="134"/>
      <c r="PW58" s="134"/>
      <c r="PX58" s="134"/>
      <c r="PY58" s="134"/>
      <c r="PZ58" s="134"/>
      <c r="QA58" s="134"/>
      <c r="QB58" s="134"/>
      <c r="QC58" s="134"/>
      <c r="QD58" s="134"/>
      <c r="QE58" s="134"/>
      <c r="QF58" s="134"/>
      <c r="QG58" s="134"/>
      <c r="QH58" s="134"/>
      <c r="QI58" s="134"/>
      <c r="QJ58" s="134"/>
      <c r="QK58" s="134"/>
      <c r="QL58" s="134"/>
      <c r="QM58" s="134"/>
      <c r="QN58" s="134"/>
      <c r="QO58" s="134"/>
      <c r="QP58" s="134"/>
      <c r="QQ58" s="134"/>
      <c r="QR58" s="134"/>
      <c r="QS58" s="134"/>
      <c r="QT58" s="134"/>
      <c r="QU58" s="134"/>
      <c r="QV58" s="134"/>
      <c r="QW58" s="134"/>
      <c r="QX58" s="134"/>
      <c r="QY58" s="134"/>
      <c r="QZ58" s="134"/>
      <c r="RA58" s="134"/>
      <c r="RB58" s="134"/>
      <c r="RC58" s="134"/>
      <c r="RD58" s="134"/>
      <c r="RE58" s="134"/>
      <c r="RF58" s="134"/>
      <c r="RG58" s="134"/>
      <c r="RH58" s="134"/>
      <c r="RI58" s="134"/>
      <c r="RJ58" s="134"/>
      <c r="RK58" s="134"/>
      <c r="RL58" s="134"/>
      <c r="RM58" s="134"/>
      <c r="RN58" s="134"/>
      <c r="RO58" s="134"/>
      <c r="RP58" s="134"/>
      <c r="RQ58" s="134"/>
      <c r="RR58" s="134"/>
      <c r="RS58" s="134"/>
      <c r="RT58" s="134"/>
      <c r="RU58" s="134"/>
      <c r="RV58" s="134"/>
      <c r="RW58" s="134"/>
      <c r="RX58" s="134"/>
      <c r="RY58" s="134"/>
      <c r="RZ58" s="134"/>
      <c r="SA58" s="134"/>
      <c r="SB58" s="134"/>
      <c r="SC58" s="134"/>
      <c r="SD58" s="134"/>
      <c r="SE58" s="134"/>
      <c r="SF58" s="134"/>
      <c r="SG58" s="134"/>
      <c r="SH58" s="134"/>
      <c r="SI58" s="134"/>
      <c r="SJ58" s="134"/>
      <c r="SK58" s="134"/>
      <c r="SL58" s="134"/>
      <c r="SM58" s="134"/>
      <c r="SN58" s="134"/>
      <c r="SO58" s="134"/>
      <c r="SP58" s="134"/>
      <c r="SQ58" s="134"/>
      <c r="SR58" s="134"/>
      <c r="SS58" s="134"/>
      <c r="ST58" s="134"/>
      <c r="SU58" s="134"/>
      <c r="SV58" s="134"/>
      <c r="SW58" s="134"/>
      <c r="SX58" s="134"/>
      <c r="SY58" s="134"/>
      <c r="SZ58" s="134"/>
      <c r="TA58" s="134"/>
      <c r="TB58" s="134"/>
      <c r="TC58" s="134"/>
      <c r="TD58" s="134"/>
      <c r="TE58" s="134"/>
      <c r="TF58" s="134"/>
      <c r="TG58" s="134"/>
      <c r="TH58" s="134"/>
      <c r="TI58" s="134"/>
      <c r="TJ58" s="134"/>
      <c r="TK58" s="134"/>
      <c r="TL58" s="134"/>
      <c r="TM58" s="134"/>
      <c r="TN58" s="134"/>
      <c r="TO58" s="134"/>
      <c r="TP58" s="134"/>
      <c r="TQ58" s="134"/>
      <c r="TR58" s="134"/>
      <c r="TS58" s="134"/>
      <c r="TT58" s="134"/>
      <c r="TU58" s="134"/>
      <c r="TV58" s="134"/>
      <c r="TW58" s="134"/>
      <c r="TX58" s="134"/>
      <c r="TY58" s="134"/>
      <c r="TZ58" s="134"/>
      <c r="UA58" s="134"/>
      <c r="UB58" s="134"/>
      <c r="UC58" s="134"/>
      <c r="UD58" s="134"/>
      <c r="UE58" s="134"/>
      <c r="UF58" s="134"/>
      <c r="UG58" s="134"/>
      <c r="UH58" s="134"/>
      <c r="UI58" s="134"/>
      <c r="UJ58" s="134"/>
      <c r="UK58" s="134"/>
      <c r="UL58" s="134"/>
      <c r="UM58" s="134"/>
      <c r="UN58" s="134"/>
      <c r="UO58" s="134"/>
      <c r="UP58" s="134"/>
      <c r="UQ58" s="134"/>
      <c r="UR58" s="134"/>
      <c r="US58" s="134"/>
      <c r="UT58" s="134"/>
      <c r="UU58" s="134"/>
      <c r="UV58" s="134"/>
      <c r="UW58" s="134"/>
      <c r="UX58" s="134"/>
      <c r="UY58" s="134"/>
      <c r="UZ58" s="134"/>
      <c r="VA58" s="134"/>
      <c r="VB58" s="134"/>
      <c r="VC58" s="134"/>
      <c r="VD58" s="134"/>
      <c r="VE58" s="134"/>
      <c r="VF58" s="134"/>
      <c r="VG58" s="134"/>
      <c r="VH58" s="134"/>
      <c r="VI58" s="134"/>
      <c r="VJ58" s="134"/>
      <c r="VK58" s="134"/>
      <c r="VL58" s="134"/>
      <c r="VM58" s="134"/>
      <c r="VN58" s="134"/>
      <c r="VO58" s="134"/>
      <c r="VP58" s="134"/>
      <c r="VQ58" s="134"/>
      <c r="VR58" s="134"/>
      <c r="VS58" s="134"/>
      <c r="VT58" s="134"/>
      <c r="VU58" s="134"/>
      <c r="VV58" s="134"/>
      <c r="VW58" s="134"/>
      <c r="VX58" s="134"/>
      <c r="VY58" s="134"/>
      <c r="VZ58" s="134"/>
      <c r="WA58" s="134"/>
      <c r="WB58" s="134"/>
      <c r="WC58" s="134"/>
      <c r="WD58" s="134"/>
      <c r="WE58" s="134"/>
      <c r="WF58" s="134"/>
      <c r="WG58" s="134"/>
      <c r="WH58" s="134"/>
      <c r="WI58" s="134"/>
      <c r="WJ58" s="134"/>
      <c r="WK58" s="134"/>
      <c r="WL58" s="134"/>
      <c r="WM58" s="134"/>
      <c r="WN58" s="134"/>
      <c r="WO58" s="134"/>
      <c r="WP58" s="134"/>
      <c r="WQ58" s="134"/>
      <c r="WR58" s="134"/>
      <c r="WS58" s="134"/>
      <c r="WT58" s="134"/>
      <c r="WU58" s="134"/>
      <c r="WV58" s="134"/>
      <c r="WW58" s="134"/>
      <c r="WX58" s="134"/>
      <c r="WY58" s="134"/>
      <c r="WZ58" s="134"/>
      <c r="XA58" s="134"/>
      <c r="XB58" s="134"/>
      <c r="XC58" s="134"/>
      <c r="XD58" s="134"/>
      <c r="XE58" s="134"/>
      <c r="XF58" s="134"/>
      <c r="XG58" s="134"/>
      <c r="XH58" s="134"/>
      <c r="XI58" s="134"/>
      <c r="XJ58" s="134"/>
      <c r="XK58" s="134"/>
      <c r="XL58" s="134"/>
      <c r="XM58" s="134"/>
      <c r="XN58" s="134"/>
      <c r="XO58" s="134"/>
      <c r="XP58" s="134"/>
      <c r="XQ58" s="134"/>
      <c r="XR58" s="134"/>
      <c r="XS58" s="134"/>
      <c r="XT58" s="134"/>
      <c r="XU58" s="134"/>
      <c r="XV58" s="134"/>
      <c r="XW58" s="134"/>
      <c r="XX58" s="134"/>
      <c r="XY58" s="134"/>
      <c r="XZ58" s="134"/>
      <c r="YA58" s="134"/>
      <c r="YB58" s="134"/>
      <c r="YC58" s="134"/>
      <c r="YD58" s="134"/>
      <c r="YE58" s="134"/>
      <c r="YF58" s="134"/>
      <c r="YG58" s="134"/>
      <c r="YH58" s="134"/>
      <c r="YI58" s="134"/>
      <c r="YJ58" s="134"/>
      <c r="YK58" s="134"/>
      <c r="YL58" s="134"/>
      <c r="YM58" s="134"/>
      <c r="YN58" s="134"/>
      <c r="YO58" s="134"/>
      <c r="YP58" s="134"/>
      <c r="YQ58" s="134"/>
      <c r="YR58" s="134"/>
      <c r="YS58" s="134"/>
      <c r="YT58" s="134"/>
      <c r="YU58" s="134"/>
      <c r="YV58" s="134"/>
      <c r="YW58" s="134"/>
      <c r="YX58" s="134"/>
      <c r="YY58" s="134"/>
      <c r="YZ58" s="134"/>
      <c r="ZA58" s="134"/>
      <c r="ZB58" s="134"/>
      <c r="ZC58" s="134"/>
      <c r="ZD58" s="134"/>
      <c r="ZE58" s="134"/>
      <c r="ZF58" s="134"/>
      <c r="ZG58" s="134"/>
      <c r="ZH58" s="134"/>
      <c r="ZI58" s="134"/>
      <c r="ZJ58" s="134"/>
      <c r="ZK58" s="134"/>
      <c r="ZL58" s="134"/>
      <c r="ZM58" s="134"/>
      <c r="ZN58" s="134"/>
      <c r="ZO58" s="134"/>
      <c r="ZP58" s="134"/>
      <c r="ZQ58" s="134"/>
      <c r="ZR58" s="134"/>
      <c r="ZS58" s="134"/>
      <c r="ZT58" s="134"/>
      <c r="ZU58" s="134"/>
      <c r="ZV58" s="134"/>
      <c r="ZW58" s="134"/>
      <c r="ZX58" s="134"/>
      <c r="ZY58" s="134"/>
      <c r="ZZ58" s="134"/>
    </row>
    <row r="59" spans="1:702" hidden="1" outlineLevel="1">
      <c r="A59" s="16">
        <v>42005</v>
      </c>
      <c r="B59" s="134">
        <v>18547.752355749999</v>
      </c>
      <c r="C59" s="134">
        <v>2055.7197641500002</v>
      </c>
      <c r="D59" s="134">
        <v>7.8600967199999996</v>
      </c>
      <c r="E59" s="134">
        <v>7055.8069657400001</v>
      </c>
      <c r="F59" s="134">
        <v>166.85026012</v>
      </c>
      <c r="G59" s="134">
        <v>98.039537429999996</v>
      </c>
      <c r="H59" s="134">
        <v>1042.34172921</v>
      </c>
      <c r="I59" s="134">
        <v>3270.1291848000001</v>
      </c>
      <c r="J59" s="134">
        <v>1841.38351597</v>
      </c>
      <c r="K59" s="134">
        <v>67.825335010000003</v>
      </c>
      <c r="L59" s="134">
        <v>341.63536749000002</v>
      </c>
      <c r="M59" s="176" t="s">
        <v>191</v>
      </c>
      <c r="N59" s="134">
        <v>1852.4001364999999</v>
      </c>
      <c r="O59" s="134">
        <v>475.40542216</v>
      </c>
      <c r="P59" s="134">
        <v>21.969530580000001</v>
      </c>
      <c r="Q59" s="134">
        <v>9.6766759999999993E-2</v>
      </c>
      <c r="R59" s="134">
        <v>7.68687583</v>
      </c>
      <c r="S59" s="134">
        <v>235.31904225</v>
      </c>
      <c r="T59" s="134">
        <v>7.2828250299999997</v>
      </c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  <c r="BA59" s="134"/>
      <c r="BB59" s="134"/>
      <c r="BC59" s="134"/>
      <c r="BD59" s="134"/>
      <c r="BE59" s="134"/>
      <c r="BF59" s="134"/>
      <c r="BG59" s="134"/>
      <c r="BH59" s="134"/>
      <c r="BI59" s="134"/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34"/>
      <c r="CF59" s="134"/>
      <c r="CG59" s="134"/>
      <c r="CH59" s="134"/>
      <c r="CI59" s="134"/>
      <c r="CJ59" s="134"/>
      <c r="CK59" s="134"/>
      <c r="CL59" s="134"/>
      <c r="CM59" s="134"/>
      <c r="CN59" s="134"/>
      <c r="CO59" s="134"/>
      <c r="CP59" s="134"/>
      <c r="CQ59" s="134"/>
      <c r="CR59" s="134"/>
      <c r="CS59" s="134"/>
      <c r="CT59" s="134"/>
      <c r="CU59" s="134"/>
      <c r="CV59" s="134"/>
      <c r="CW59" s="134"/>
      <c r="CX59" s="134"/>
      <c r="CY59" s="134"/>
      <c r="CZ59" s="134"/>
      <c r="DA59" s="134"/>
      <c r="DB59" s="134"/>
      <c r="DC59" s="134"/>
      <c r="DD59" s="134"/>
      <c r="DE59" s="134"/>
      <c r="DF59" s="134"/>
      <c r="DG59" s="134"/>
      <c r="DH59" s="134"/>
      <c r="DI59" s="134"/>
      <c r="DJ59" s="134"/>
      <c r="DK59" s="134"/>
      <c r="DL59" s="134"/>
      <c r="DM59" s="134"/>
      <c r="DN59" s="134"/>
      <c r="DO59" s="134"/>
      <c r="DP59" s="134"/>
      <c r="DQ59" s="134"/>
      <c r="DR59" s="134"/>
      <c r="DS59" s="134"/>
      <c r="DT59" s="134"/>
      <c r="DU59" s="134"/>
      <c r="DV59" s="134"/>
      <c r="DW59" s="134"/>
      <c r="DX59" s="134"/>
      <c r="DY59" s="134"/>
      <c r="DZ59" s="134"/>
      <c r="EA59" s="134"/>
      <c r="EB59" s="134"/>
      <c r="EC59" s="134"/>
      <c r="ED59" s="134"/>
      <c r="EE59" s="134"/>
      <c r="EF59" s="134"/>
      <c r="EG59" s="134"/>
      <c r="EH59" s="134"/>
      <c r="EI59" s="134"/>
      <c r="EJ59" s="134"/>
      <c r="EK59" s="134"/>
      <c r="EL59" s="134"/>
      <c r="EM59" s="134"/>
      <c r="EN59" s="134"/>
      <c r="EO59" s="134"/>
      <c r="EP59" s="134"/>
      <c r="EQ59" s="134"/>
      <c r="ER59" s="134"/>
      <c r="ES59" s="134"/>
      <c r="ET59" s="134"/>
      <c r="EU59" s="134"/>
      <c r="EV59" s="134"/>
      <c r="EW59" s="134"/>
      <c r="EX59" s="134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  <c r="FY59" s="134"/>
      <c r="FZ59" s="134"/>
      <c r="GA59" s="134"/>
      <c r="GB59" s="134"/>
      <c r="GC59" s="134"/>
      <c r="GD59" s="134"/>
      <c r="GE59" s="134"/>
      <c r="GF59" s="134"/>
      <c r="GG59" s="134"/>
      <c r="GH59" s="134"/>
      <c r="GI59" s="134"/>
      <c r="GJ59" s="134"/>
      <c r="GK59" s="134"/>
      <c r="GL59" s="134"/>
      <c r="GM59" s="134"/>
      <c r="GN59" s="134"/>
      <c r="GO59" s="134"/>
      <c r="GP59" s="134"/>
      <c r="GQ59" s="134"/>
      <c r="GR59" s="134"/>
      <c r="GS59" s="134"/>
      <c r="GT59" s="134"/>
      <c r="GU59" s="134"/>
      <c r="GV59" s="134"/>
      <c r="GW59" s="134"/>
      <c r="GX59" s="134"/>
      <c r="GY59" s="134"/>
      <c r="GZ59" s="134"/>
      <c r="HA59" s="134"/>
      <c r="HB59" s="134"/>
      <c r="HC59" s="134"/>
      <c r="HD59" s="134"/>
      <c r="HE59" s="134"/>
      <c r="HF59" s="134"/>
      <c r="HG59" s="134"/>
      <c r="HH59" s="134"/>
      <c r="HI59" s="134"/>
      <c r="HJ59" s="134"/>
      <c r="HK59" s="134"/>
      <c r="HL59" s="134"/>
      <c r="HM59" s="134"/>
      <c r="HN59" s="134"/>
      <c r="HO59" s="134"/>
      <c r="HP59" s="134"/>
      <c r="HQ59" s="134"/>
      <c r="HR59" s="134"/>
      <c r="HS59" s="134"/>
      <c r="HT59" s="134"/>
      <c r="HU59" s="134"/>
      <c r="HV59" s="134"/>
      <c r="HW59" s="134"/>
      <c r="HX59" s="134"/>
      <c r="HY59" s="134"/>
      <c r="HZ59" s="134"/>
      <c r="IA59" s="134"/>
      <c r="IB59" s="134"/>
      <c r="IC59" s="134"/>
      <c r="ID59" s="134"/>
      <c r="IE59" s="134"/>
      <c r="IF59" s="134"/>
      <c r="IG59" s="134"/>
      <c r="IH59" s="134"/>
      <c r="II59" s="134"/>
      <c r="IJ59" s="134"/>
      <c r="IK59" s="134"/>
      <c r="IL59" s="134"/>
      <c r="IM59" s="134"/>
      <c r="IN59" s="134"/>
      <c r="IO59" s="134"/>
      <c r="IP59" s="134"/>
      <c r="IQ59" s="134"/>
      <c r="IR59" s="134"/>
      <c r="IS59" s="134"/>
      <c r="IT59" s="134"/>
      <c r="IU59" s="134"/>
      <c r="IV59" s="134"/>
      <c r="IW59" s="134"/>
      <c r="IX59" s="134"/>
      <c r="IY59" s="134"/>
      <c r="IZ59" s="134"/>
      <c r="JA59" s="134"/>
      <c r="JB59" s="134"/>
      <c r="JC59" s="134"/>
      <c r="JD59" s="134"/>
      <c r="JE59" s="134"/>
      <c r="JF59" s="134"/>
      <c r="JG59" s="134"/>
      <c r="JH59" s="134"/>
      <c r="JI59" s="134"/>
      <c r="JJ59" s="134"/>
      <c r="JK59" s="134"/>
      <c r="JL59" s="134"/>
      <c r="JM59" s="134"/>
      <c r="JN59" s="134"/>
      <c r="JO59" s="134"/>
      <c r="JP59" s="134"/>
      <c r="JQ59" s="134"/>
      <c r="JR59" s="134"/>
      <c r="JS59" s="134"/>
      <c r="JT59" s="134"/>
      <c r="JU59" s="134"/>
      <c r="JV59" s="134"/>
      <c r="JW59" s="134"/>
      <c r="JX59" s="134"/>
      <c r="JY59" s="134"/>
      <c r="JZ59" s="134"/>
      <c r="KA59" s="134"/>
      <c r="KB59" s="134"/>
      <c r="KC59" s="134"/>
      <c r="KD59" s="134"/>
      <c r="KE59" s="134"/>
      <c r="KF59" s="134"/>
      <c r="KG59" s="134"/>
      <c r="KH59" s="134"/>
      <c r="KI59" s="134"/>
      <c r="KJ59" s="134"/>
      <c r="KK59" s="134"/>
      <c r="KL59" s="134"/>
      <c r="KM59" s="134"/>
      <c r="KN59" s="134"/>
      <c r="KO59" s="134"/>
      <c r="KP59" s="134"/>
      <c r="KQ59" s="134"/>
      <c r="KR59" s="134"/>
      <c r="KS59" s="134"/>
      <c r="KT59" s="134"/>
      <c r="KU59" s="134"/>
      <c r="KV59" s="134"/>
      <c r="KW59" s="134"/>
      <c r="KX59" s="134"/>
      <c r="KY59" s="134"/>
      <c r="KZ59" s="134"/>
      <c r="LA59" s="134"/>
      <c r="LB59" s="134"/>
      <c r="LC59" s="134"/>
      <c r="LD59" s="134"/>
      <c r="LE59" s="134"/>
      <c r="LF59" s="134"/>
      <c r="LG59" s="134"/>
      <c r="LH59" s="134"/>
      <c r="LI59" s="134"/>
      <c r="LJ59" s="134"/>
      <c r="LK59" s="134"/>
      <c r="LL59" s="134"/>
      <c r="LM59" s="134"/>
      <c r="LN59" s="134"/>
      <c r="LO59" s="134"/>
      <c r="LP59" s="134"/>
      <c r="LQ59" s="134"/>
      <c r="LR59" s="134"/>
      <c r="LS59" s="134"/>
      <c r="LT59" s="134"/>
      <c r="LU59" s="134"/>
      <c r="LV59" s="134"/>
      <c r="LW59" s="134"/>
      <c r="LX59" s="134"/>
      <c r="LY59" s="134"/>
      <c r="LZ59" s="134"/>
      <c r="MA59" s="134"/>
      <c r="MB59" s="134"/>
      <c r="MC59" s="134"/>
      <c r="MD59" s="134"/>
      <c r="ME59" s="134"/>
      <c r="MF59" s="134"/>
      <c r="MG59" s="134"/>
      <c r="MH59" s="134"/>
      <c r="MI59" s="134"/>
      <c r="MJ59" s="134"/>
      <c r="MK59" s="134"/>
      <c r="ML59" s="134"/>
      <c r="MM59" s="134"/>
      <c r="MN59" s="134"/>
      <c r="MO59" s="134"/>
      <c r="MP59" s="134"/>
      <c r="MQ59" s="134"/>
      <c r="MR59" s="134"/>
      <c r="MS59" s="134"/>
      <c r="MT59" s="134"/>
      <c r="MU59" s="134"/>
      <c r="MV59" s="134"/>
      <c r="MW59" s="134"/>
      <c r="MX59" s="134"/>
      <c r="MY59" s="134"/>
      <c r="MZ59" s="134"/>
      <c r="NA59" s="134"/>
      <c r="NB59" s="134"/>
      <c r="NC59" s="134"/>
      <c r="ND59" s="134"/>
      <c r="NE59" s="134"/>
      <c r="NF59" s="134"/>
      <c r="NG59" s="134"/>
      <c r="NH59" s="134"/>
      <c r="NI59" s="134"/>
      <c r="NJ59" s="134"/>
      <c r="NK59" s="134"/>
      <c r="NL59" s="134"/>
      <c r="NM59" s="134"/>
      <c r="NN59" s="134"/>
      <c r="NO59" s="134"/>
      <c r="NP59" s="134"/>
      <c r="NQ59" s="134"/>
      <c r="NR59" s="134"/>
      <c r="NS59" s="134"/>
      <c r="NT59" s="134"/>
      <c r="NU59" s="134"/>
      <c r="NV59" s="134"/>
      <c r="NW59" s="134"/>
      <c r="NX59" s="134"/>
      <c r="NY59" s="134"/>
      <c r="NZ59" s="134"/>
      <c r="OA59" s="134"/>
      <c r="OB59" s="134"/>
      <c r="OC59" s="134"/>
      <c r="OD59" s="134"/>
      <c r="OE59" s="134"/>
      <c r="OF59" s="134"/>
      <c r="OG59" s="134"/>
      <c r="OH59" s="134"/>
      <c r="OI59" s="134"/>
      <c r="OJ59" s="134"/>
      <c r="OK59" s="134"/>
      <c r="OL59" s="134"/>
      <c r="OM59" s="134"/>
      <c r="ON59" s="134"/>
      <c r="OO59" s="134"/>
      <c r="OP59" s="134"/>
      <c r="OQ59" s="134"/>
      <c r="OR59" s="134"/>
      <c r="OS59" s="134"/>
      <c r="OT59" s="134"/>
      <c r="OU59" s="134"/>
      <c r="OV59" s="134"/>
      <c r="OW59" s="134"/>
      <c r="OX59" s="134"/>
      <c r="OY59" s="134"/>
      <c r="OZ59" s="134"/>
      <c r="PA59" s="134"/>
      <c r="PB59" s="134"/>
      <c r="PC59" s="134"/>
      <c r="PD59" s="134"/>
      <c r="PE59" s="134"/>
      <c r="PF59" s="134"/>
      <c r="PG59" s="134"/>
      <c r="PH59" s="134"/>
      <c r="PI59" s="134"/>
      <c r="PJ59" s="134"/>
      <c r="PK59" s="134"/>
      <c r="PL59" s="134"/>
      <c r="PM59" s="134"/>
      <c r="PN59" s="134"/>
      <c r="PO59" s="134"/>
      <c r="PP59" s="134"/>
      <c r="PQ59" s="134"/>
      <c r="PR59" s="134"/>
      <c r="PS59" s="134"/>
      <c r="PT59" s="134"/>
      <c r="PU59" s="134"/>
      <c r="PV59" s="134"/>
      <c r="PW59" s="134"/>
      <c r="PX59" s="134"/>
      <c r="PY59" s="134"/>
      <c r="PZ59" s="134"/>
      <c r="QA59" s="134"/>
      <c r="QB59" s="134"/>
      <c r="QC59" s="134"/>
      <c r="QD59" s="134"/>
      <c r="QE59" s="134"/>
      <c r="QF59" s="134"/>
      <c r="QG59" s="134"/>
      <c r="QH59" s="134"/>
      <c r="QI59" s="134"/>
      <c r="QJ59" s="134"/>
      <c r="QK59" s="134"/>
      <c r="QL59" s="134"/>
      <c r="QM59" s="134"/>
      <c r="QN59" s="134"/>
      <c r="QO59" s="134"/>
      <c r="QP59" s="134"/>
      <c r="QQ59" s="134"/>
      <c r="QR59" s="134"/>
      <c r="QS59" s="134"/>
      <c r="QT59" s="134"/>
      <c r="QU59" s="134"/>
      <c r="QV59" s="134"/>
      <c r="QW59" s="134"/>
      <c r="QX59" s="134"/>
      <c r="QY59" s="134"/>
      <c r="QZ59" s="134"/>
      <c r="RA59" s="134"/>
      <c r="RB59" s="134"/>
      <c r="RC59" s="134"/>
      <c r="RD59" s="134"/>
      <c r="RE59" s="134"/>
      <c r="RF59" s="134"/>
      <c r="RG59" s="134"/>
      <c r="RH59" s="134"/>
      <c r="RI59" s="134"/>
      <c r="RJ59" s="134"/>
      <c r="RK59" s="134"/>
      <c r="RL59" s="134"/>
      <c r="RM59" s="134"/>
      <c r="RN59" s="134"/>
      <c r="RO59" s="134"/>
      <c r="RP59" s="134"/>
      <c r="RQ59" s="134"/>
      <c r="RR59" s="134"/>
      <c r="RS59" s="134"/>
      <c r="RT59" s="134"/>
      <c r="RU59" s="134"/>
      <c r="RV59" s="134"/>
      <c r="RW59" s="134"/>
      <c r="RX59" s="134"/>
      <c r="RY59" s="134"/>
      <c r="RZ59" s="134"/>
      <c r="SA59" s="134"/>
      <c r="SB59" s="134"/>
      <c r="SC59" s="134"/>
      <c r="SD59" s="134"/>
      <c r="SE59" s="134"/>
      <c r="SF59" s="134"/>
      <c r="SG59" s="134"/>
      <c r="SH59" s="134"/>
      <c r="SI59" s="134"/>
      <c r="SJ59" s="134"/>
      <c r="SK59" s="134"/>
      <c r="SL59" s="134"/>
      <c r="SM59" s="134"/>
      <c r="SN59" s="134"/>
      <c r="SO59" s="134"/>
      <c r="SP59" s="134"/>
      <c r="SQ59" s="134"/>
      <c r="SR59" s="134"/>
      <c r="SS59" s="134"/>
      <c r="ST59" s="134"/>
      <c r="SU59" s="134"/>
      <c r="SV59" s="134"/>
      <c r="SW59" s="134"/>
      <c r="SX59" s="134"/>
      <c r="SY59" s="134"/>
      <c r="SZ59" s="134"/>
      <c r="TA59" s="134"/>
      <c r="TB59" s="134"/>
      <c r="TC59" s="134"/>
      <c r="TD59" s="134"/>
      <c r="TE59" s="134"/>
      <c r="TF59" s="134"/>
      <c r="TG59" s="134"/>
      <c r="TH59" s="134"/>
      <c r="TI59" s="134"/>
      <c r="TJ59" s="134"/>
      <c r="TK59" s="134"/>
      <c r="TL59" s="134"/>
      <c r="TM59" s="134"/>
      <c r="TN59" s="134"/>
      <c r="TO59" s="134"/>
      <c r="TP59" s="134"/>
      <c r="TQ59" s="134"/>
      <c r="TR59" s="134"/>
      <c r="TS59" s="134"/>
      <c r="TT59" s="134"/>
      <c r="TU59" s="134"/>
      <c r="TV59" s="134"/>
      <c r="TW59" s="134"/>
      <c r="TX59" s="134"/>
      <c r="TY59" s="134"/>
      <c r="TZ59" s="134"/>
      <c r="UA59" s="134"/>
      <c r="UB59" s="134"/>
      <c r="UC59" s="134"/>
      <c r="UD59" s="134"/>
      <c r="UE59" s="134"/>
      <c r="UF59" s="134"/>
      <c r="UG59" s="134"/>
      <c r="UH59" s="134"/>
      <c r="UI59" s="134"/>
      <c r="UJ59" s="134"/>
      <c r="UK59" s="134"/>
      <c r="UL59" s="134"/>
      <c r="UM59" s="134"/>
      <c r="UN59" s="134"/>
      <c r="UO59" s="134"/>
      <c r="UP59" s="134"/>
      <c r="UQ59" s="134"/>
      <c r="UR59" s="134"/>
      <c r="US59" s="134"/>
      <c r="UT59" s="134"/>
      <c r="UU59" s="134"/>
      <c r="UV59" s="134"/>
      <c r="UW59" s="134"/>
      <c r="UX59" s="134"/>
      <c r="UY59" s="134"/>
      <c r="UZ59" s="134"/>
      <c r="VA59" s="134"/>
      <c r="VB59" s="134"/>
      <c r="VC59" s="134"/>
      <c r="VD59" s="134"/>
      <c r="VE59" s="134"/>
      <c r="VF59" s="134"/>
      <c r="VG59" s="134"/>
      <c r="VH59" s="134"/>
      <c r="VI59" s="134"/>
      <c r="VJ59" s="134"/>
      <c r="VK59" s="134"/>
      <c r="VL59" s="134"/>
      <c r="VM59" s="134"/>
      <c r="VN59" s="134"/>
      <c r="VO59" s="134"/>
      <c r="VP59" s="134"/>
      <c r="VQ59" s="134"/>
      <c r="VR59" s="134"/>
      <c r="VS59" s="134"/>
      <c r="VT59" s="134"/>
      <c r="VU59" s="134"/>
      <c r="VV59" s="134"/>
      <c r="VW59" s="134"/>
      <c r="VX59" s="134"/>
      <c r="VY59" s="134"/>
      <c r="VZ59" s="134"/>
      <c r="WA59" s="134"/>
      <c r="WB59" s="134"/>
      <c r="WC59" s="134"/>
      <c r="WD59" s="134"/>
      <c r="WE59" s="134"/>
      <c r="WF59" s="134"/>
      <c r="WG59" s="134"/>
      <c r="WH59" s="134"/>
      <c r="WI59" s="134"/>
      <c r="WJ59" s="134"/>
      <c r="WK59" s="134"/>
      <c r="WL59" s="134"/>
      <c r="WM59" s="134"/>
      <c r="WN59" s="134"/>
      <c r="WO59" s="134"/>
      <c r="WP59" s="134"/>
      <c r="WQ59" s="134"/>
      <c r="WR59" s="134"/>
      <c r="WS59" s="134"/>
      <c r="WT59" s="134"/>
      <c r="WU59" s="134"/>
      <c r="WV59" s="134"/>
      <c r="WW59" s="134"/>
      <c r="WX59" s="134"/>
      <c r="WY59" s="134"/>
      <c r="WZ59" s="134"/>
      <c r="XA59" s="134"/>
      <c r="XB59" s="134"/>
      <c r="XC59" s="134"/>
      <c r="XD59" s="134"/>
      <c r="XE59" s="134"/>
      <c r="XF59" s="134"/>
      <c r="XG59" s="134"/>
      <c r="XH59" s="134"/>
      <c r="XI59" s="134"/>
      <c r="XJ59" s="134"/>
      <c r="XK59" s="134"/>
      <c r="XL59" s="134"/>
      <c r="XM59" s="134"/>
      <c r="XN59" s="134"/>
      <c r="XO59" s="134"/>
      <c r="XP59" s="134"/>
      <c r="XQ59" s="134"/>
      <c r="XR59" s="134"/>
      <c r="XS59" s="134"/>
      <c r="XT59" s="134"/>
      <c r="XU59" s="134"/>
      <c r="XV59" s="134"/>
      <c r="XW59" s="134"/>
      <c r="XX59" s="134"/>
      <c r="XY59" s="134"/>
      <c r="XZ59" s="134"/>
      <c r="YA59" s="134"/>
      <c r="YB59" s="134"/>
      <c r="YC59" s="134"/>
      <c r="YD59" s="134"/>
      <c r="YE59" s="134"/>
      <c r="YF59" s="134"/>
      <c r="YG59" s="134"/>
      <c r="YH59" s="134"/>
      <c r="YI59" s="134"/>
      <c r="YJ59" s="134"/>
      <c r="YK59" s="134"/>
      <c r="YL59" s="134"/>
      <c r="YM59" s="134"/>
      <c r="YN59" s="134"/>
      <c r="YO59" s="134"/>
      <c r="YP59" s="134"/>
      <c r="YQ59" s="134"/>
      <c r="YR59" s="134"/>
      <c r="YS59" s="134"/>
      <c r="YT59" s="134"/>
      <c r="YU59" s="134"/>
      <c r="YV59" s="134"/>
      <c r="YW59" s="134"/>
      <c r="YX59" s="134"/>
      <c r="YY59" s="134"/>
      <c r="YZ59" s="134"/>
      <c r="ZA59" s="134"/>
      <c r="ZB59" s="134"/>
      <c r="ZC59" s="134"/>
      <c r="ZD59" s="134"/>
      <c r="ZE59" s="134"/>
      <c r="ZF59" s="134"/>
      <c r="ZG59" s="134"/>
      <c r="ZH59" s="134"/>
      <c r="ZI59" s="134"/>
      <c r="ZJ59" s="134"/>
      <c r="ZK59" s="134"/>
      <c r="ZL59" s="134"/>
      <c r="ZM59" s="134"/>
      <c r="ZN59" s="134"/>
      <c r="ZO59" s="134"/>
      <c r="ZP59" s="134"/>
      <c r="ZQ59" s="134"/>
      <c r="ZR59" s="134"/>
      <c r="ZS59" s="134"/>
      <c r="ZT59" s="134"/>
      <c r="ZU59" s="134"/>
      <c r="ZV59" s="134"/>
      <c r="ZW59" s="134"/>
      <c r="ZX59" s="134"/>
      <c r="ZY59" s="134"/>
      <c r="ZZ59" s="134"/>
    </row>
    <row r="60" spans="1:702" hidden="1" outlineLevel="1">
      <c r="A60" s="16">
        <v>42036</v>
      </c>
      <c r="B60" s="134">
        <v>25294.343009069999</v>
      </c>
      <c r="C60" s="134">
        <v>2341.0457009500001</v>
      </c>
      <c r="D60" s="134">
        <v>7.7166732800000002</v>
      </c>
      <c r="E60" s="134">
        <v>9771.9285790199992</v>
      </c>
      <c r="F60" s="134">
        <v>267.31560134</v>
      </c>
      <c r="G60" s="134">
        <v>126.90954670000001</v>
      </c>
      <c r="H60" s="134">
        <v>1575.48658789</v>
      </c>
      <c r="I60" s="134">
        <v>4321.3027207300001</v>
      </c>
      <c r="J60" s="134">
        <v>2885.3718440100001</v>
      </c>
      <c r="K60" s="134">
        <v>116.29554518</v>
      </c>
      <c r="L60" s="134">
        <v>517.92225793</v>
      </c>
      <c r="M60" s="176" t="s">
        <v>191</v>
      </c>
      <c r="N60" s="134">
        <v>2270.5313098299998</v>
      </c>
      <c r="O60" s="134">
        <v>704.25831232999997</v>
      </c>
      <c r="P60" s="134">
        <v>17.1950064</v>
      </c>
      <c r="Q60" s="134">
        <v>0.30653015</v>
      </c>
      <c r="R60" s="134">
        <v>9.3723827600000007</v>
      </c>
      <c r="S60" s="134">
        <v>351.91326021999998</v>
      </c>
      <c r="T60" s="134">
        <v>9.4711503500000003</v>
      </c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134"/>
      <c r="AQ60" s="134"/>
      <c r="AR60" s="134"/>
      <c r="AS60" s="134"/>
      <c r="AT60" s="134"/>
      <c r="AU60" s="134"/>
      <c r="AV60" s="134"/>
      <c r="AW60" s="134"/>
      <c r="AX60" s="134"/>
      <c r="AY60" s="134"/>
      <c r="AZ60" s="134"/>
      <c r="BA60" s="134"/>
      <c r="BB60" s="134"/>
      <c r="BC60" s="134"/>
      <c r="BD60" s="134"/>
      <c r="BE60" s="134"/>
      <c r="BF60" s="134"/>
      <c r="BG60" s="134"/>
      <c r="BH60" s="134"/>
      <c r="BI60" s="134"/>
      <c r="BJ60" s="134"/>
      <c r="BK60" s="134"/>
      <c r="BL60" s="134"/>
      <c r="BM60" s="134"/>
      <c r="BN60" s="134"/>
      <c r="BO60" s="134"/>
      <c r="BP60" s="134"/>
      <c r="BQ60" s="134"/>
      <c r="BR60" s="134"/>
      <c r="BS60" s="134"/>
      <c r="BT60" s="134"/>
      <c r="BU60" s="134"/>
      <c r="BV60" s="134"/>
      <c r="BW60" s="134"/>
      <c r="BX60" s="134"/>
      <c r="BY60" s="134"/>
      <c r="BZ60" s="134"/>
      <c r="CA60" s="134"/>
      <c r="CB60" s="134"/>
      <c r="CC60" s="134"/>
      <c r="CD60" s="134"/>
      <c r="CE60" s="134"/>
      <c r="CF60" s="134"/>
      <c r="CG60" s="134"/>
      <c r="CH60" s="134"/>
      <c r="CI60" s="134"/>
      <c r="CJ60" s="134"/>
      <c r="CK60" s="134"/>
      <c r="CL60" s="134"/>
      <c r="CM60" s="134"/>
      <c r="CN60" s="134"/>
      <c r="CO60" s="134"/>
      <c r="CP60" s="134"/>
      <c r="CQ60" s="134"/>
      <c r="CR60" s="134"/>
      <c r="CS60" s="134"/>
      <c r="CT60" s="134"/>
      <c r="CU60" s="134"/>
      <c r="CV60" s="134"/>
      <c r="CW60" s="134"/>
      <c r="CX60" s="134"/>
      <c r="CY60" s="134"/>
      <c r="CZ60" s="134"/>
      <c r="DA60" s="134"/>
      <c r="DB60" s="134"/>
      <c r="DC60" s="134"/>
      <c r="DD60" s="134"/>
      <c r="DE60" s="134"/>
      <c r="DF60" s="134"/>
      <c r="DG60" s="134"/>
      <c r="DH60" s="134"/>
      <c r="DI60" s="134"/>
      <c r="DJ60" s="134"/>
      <c r="DK60" s="134"/>
      <c r="DL60" s="134"/>
      <c r="DM60" s="134"/>
      <c r="DN60" s="134"/>
      <c r="DO60" s="134"/>
      <c r="DP60" s="134"/>
      <c r="DQ60" s="134"/>
      <c r="DR60" s="134"/>
      <c r="DS60" s="134"/>
      <c r="DT60" s="134"/>
      <c r="DU60" s="134"/>
      <c r="DV60" s="134"/>
      <c r="DW60" s="134"/>
      <c r="DX60" s="134"/>
      <c r="DY60" s="134"/>
      <c r="DZ60" s="134"/>
      <c r="EA60" s="134"/>
      <c r="EB60" s="134"/>
      <c r="EC60" s="134"/>
      <c r="ED60" s="134"/>
      <c r="EE60" s="134"/>
      <c r="EF60" s="134"/>
      <c r="EG60" s="134"/>
      <c r="EH60" s="134"/>
      <c r="EI60" s="134"/>
      <c r="EJ60" s="134"/>
      <c r="EK60" s="134"/>
      <c r="EL60" s="134"/>
      <c r="EM60" s="134"/>
      <c r="EN60" s="134"/>
      <c r="EO60" s="134"/>
      <c r="EP60" s="134"/>
      <c r="EQ60" s="134"/>
      <c r="ER60" s="134"/>
      <c r="ES60" s="134"/>
      <c r="ET60" s="134"/>
      <c r="EU60" s="134"/>
      <c r="EV60" s="134"/>
      <c r="EW60" s="134"/>
      <c r="EX60" s="134"/>
      <c r="EY60" s="134"/>
      <c r="EZ60" s="134"/>
      <c r="FA60" s="134"/>
      <c r="FB60" s="134"/>
      <c r="FC60" s="134"/>
      <c r="FD60" s="134"/>
      <c r="FE60" s="134"/>
      <c r="FF60" s="134"/>
      <c r="FG60" s="134"/>
      <c r="FH60" s="134"/>
      <c r="FI60" s="134"/>
      <c r="FJ60" s="134"/>
      <c r="FK60" s="134"/>
      <c r="FL60" s="134"/>
      <c r="FM60" s="134"/>
      <c r="FN60" s="134"/>
      <c r="FO60" s="134"/>
      <c r="FP60" s="134"/>
      <c r="FQ60" s="134"/>
      <c r="FR60" s="134"/>
      <c r="FS60" s="134"/>
      <c r="FT60" s="134"/>
      <c r="FU60" s="134"/>
      <c r="FV60" s="134"/>
      <c r="FW60" s="134"/>
      <c r="FX60" s="134"/>
      <c r="FY60" s="134"/>
      <c r="FZ60" s="134"/>
      <c r="GA60" s="134"/>
      <c r="GB60" s="134"/>
      <c r="GC60" s="134"/>
      <c r="GD60" s="134"/>
      <c r="GE60" s="134"/>
      <c r="GF60" s="134"/>
      <c r="GG60" s="134"/>
      <c r="GH60" s="134"/>
      <c r="GI60" s="134"/>
      <c r="GJ60" s="134"/>
      <c r="GK60" s="134"/>
      <c r="GL60" s="134"/>
      <c r="GM60" s="134"/>
      <c r="GN60" s="134"/>
      <c r="GO60" s="134"/>
      <c r="GP60" s="134"/>
      <c r="GQ60" s="134"/>
      <c r="GR60" s="134"/>
      <c r="GS60" s="134"/>
      <c r="GT60" s="134"/>
      <c r="GU60" s="134"/>
      <c r="GV60" s="134"/>
      <c r="GW60" s="134"/>
      <c r="GX60" s="134"/>
      <c r="GY60" s="134"/>
      <c r="GZ60" s="134"/>
      <c r="HA60" s="134"/>
      <c r="HB60" s="134"/>
      <c r="HC60" s="134"/>
      <c r="HD60" s="134"/>
      <c r="HE60" s="134"/>
      <c r="HF60" s="134"/>
      <c r="HG60" s="134"/>
      <c r="HH60" s="134"/>
      <c r="HI60" s="134"/>
      <c r="HJ60" s="134"/>
      <c r="HK60" s="134"/>
      <c r="HL60" s="134"/>
      <c r="HM60" s="134"/>
      <c r="HN60" s="134"/>
      <c r="HO60" s="134"/>
      <c r="HP60" s="134"/>
      <c r="HQ60" s="134"/>
      <c r="HR60" s="134"/>
      <c r="HS60" s="134"/>
      <c r="HT60" s="134"/>
      <c r="HU60" s="134"/>
      <c r="HV60" s="134"/>
      <c r="HW60" s="134"/>
      <c r="HX60" s="134"/>
      <c r="HY60" s="134"/>
      <c r="HZ60" s="134"/>
      <c r="IA60" s="134"/>
      <c r="IB60" s="134"/>
      <c r="IC60" s="134"/>
      <c r="ID60" s="134"/>
      <c r="IE60" s="134"/>
      <c r="IF60" s="134"/>
      <c r="IG60" s="134"/>
      <c r="IH60" s="134"/>
      <c r="II60" s="134"/>
      <c r="IJ60" s="134"/>
      <c r="IK60" s="134"/>
      <c r="IL60" s="134"/>
      <c r="IM60" s="134"/>
      <c r="IN60" s="134"/>
      <c r="IO60" s="134"/>
      <c r="IP60" s="134"/>
      <c r="IQ60" s="134"/>
      <c r="IR60" s="134"/>
      <c r="IS60" s="134"/>
      <c r="IT60" s="134"/>
      <c r="IU60" s="134"/>
      <c r="IV60" s="134"/>
      <c r="IW60" s="134"/>
      <c r="IX60" s="134"/>
      <c r="IY60" s="134"/>
      <c r="IZ60" s="134"/>
      <c r="JA60" s="134"/>
      <c r="JB60" s="134"/>
      <c r="JC60" s="134"/>
      <c r="JD60" s="134"/>
      <c r="JE60" s="134"/>
      <c r="JF60" s="134"/>
      <c r="JG60" s="134"/>
      <c r="JH60" s="134"/>
      <c r="JI60" s="134"/>
      <c r="JJ60" s="134"/>
      <c r="JK60" s="134"/>
      <c r="JL60" s="134"/>
      <c r="JM60" s="134"/>
      <c r="JN60" s="134"/>
      <c r="JO60" s="134"/>
      <c r="JP60" s="134"/>
      <c r="JQ60" s="134"/>
      <c r="JR60" s="134"/>
      <c r="JS60" s="134"/>
      <c r="JT60" s="134"/>
      <c r="JU60" s="134"/>
      <c r="JV60" s="134"/>
      <c r="JW60" s="134"/>
      <c r="JX60" s="134"/>
      <c r="JY60" s="134"/>
      <c r="JZ60" s="134"/>
      <c r="KA60" s="134"/>
      <c r="KB60" s="134"/>
      <c r="KC60" s="134"/>
      <c r="KD60" s="134"/>
      <c r="KE60" s="134"/>
      <c r="KF60" s="134"/>
      <c r="KG60" s="134"/>
      <c r="KH60" s="134"/>
      <c r="KI60" s="134"/>
      <c r="KJ60" s="134"/>
      <c r="KK60" s="134"/>
      <c r="KL60" s="134"/>
      <c r="KM60" s="134"/>
      <c r="KN60" s="134"/>
      <c r="KO60" s="134"/>
      <c r="KP60" s="134"/>
      <c r="KQ60" s="134"/>
      <c r="KR60" s="134"/>
      <c r="KS60" s="134"/>
      <c r="KT60" s="134"/>
      <c r="KU60" s="134"/>
      <c r="KV60" s="134"/>
      <c r="KW60" s="134"/>
      <c r="KX60" s="134"/>
      <c r="KY60" s="134"/>
      <c r="KZ60" s="134"/>
      <c r="LA60" s="134"/>
      <c r="LB60" s="134"/>
      <c r="LC60" s="134"/>
      <c r="LD60" s="134"/>
      <c r="LE60" s="134"/>
      <c r="LF60" s="134"/>
      <c r="LG60" s="134"/>
      <c r="LH60" s="134"/>
      <c r="LI60" s="134"/>
      <c r="LJ60" s="134"/>
      <c r="LK60" s="134"/>
      <c r="LL60" s="134"/>
      <c r="LM60" s="134"/>
      <c r="LN60" s="134"/>
      <c r="LO60" s="134"/>
      <c r="LP60" s="134"/>
      <c r="LQ60" s="134"/>
      <c r="LR60" s="134"/>
      <c r="LS60" s="134"/>
      <c r="LT60" s="134"/>
      <c r="LU60" s="134"/>
      <c r="LV60" s="134"/>
      <c r="LW60" s="134"/>
      <c r="LX60" s="134"/>
      <c r="LY60" s="134"/>
      <c r="LZ60" s="134"/>
      <c r="MA60" s="134"/>
      <c r="MB60" s="134"/>
      <c r="MC60" s="134"/>
      <c r="MD60" s="134"/>
      <c r="ME60" s="134"/>
      <c r="MF60" s="134"/>
      <c r="MG60" s="134"/>
      <c r="MH60" s="134"/>
      <c r="MI60" s="134"/>
      <c r="MJ60" s="134"/>
      <c r="MK60" s="134"/>
      <c r="ML60" s="134"/>
      <c r="MM60" s="134"/>
      <c r="MN60" s="134"/>
      <c r="MO60" s="134"/>
      <c r="MP60" s="134"/>
      <c r="MQ60" s="134"/>
      <c r="MR60" s="134"/>
      <c r="MS60" s="134"/>
      <c r="MT60" s="134"/>
      <c r="MU60" s="134"/>
      <c r="MV60" s="134"/>
      <c r="MW60" s="134"/>
      <c r="MX60" s="134"/>
      <c r="MY60" s="134"/>
      <c r="MZ60" s="134"/>
      <c r="NA60" s="134"/>
      <c r="NB60" s="134"/>
      <c r="NC60" s="134"/>
      <c r="ND60" s="134"/>
      <c r="NE60" s="134"/>
      <c r="NF60" s="134"/>
      <c r="NG60" s="134"/>
      <c r="NH60" s="134"/>
      <c r="NI60" s="134"/>
      <c r="NJ60" s="134"/>
      <c r="NK60" s="134"/>
      <c r="NL60" s="134"/>
      <c r="NM60" s="134"/>
      <c r="NN60" s="134"/>
      <c r="NO60" s="134"/>
      <c r="NP60" s="134"/>
      <c r="NQ60" s="134"/>
      <c r="NR60" s="134"/>
      <c r="NS60" s="134"/>
      <c r="NT60" s="134"/>
      <c r="NU60" s="134"/>
      <c r="NV60" s="134"/>
      <c r="NW60" s="134"/>
      <c r="NX60" s="134"/>
      <c r="NY60" s="134"/>
      <c r="NZ60" s="134"/>
      <c r="OA60" s="134"/>
      <c r="OB60" s="134"/>
      <c r="OC60" s="134"/>
      <c r="OD60" s="134"/>
      <c r="OE60" s="134"/>
      <c r="OF60" s="134"/>
      <c r="OG60" s="134"/>
      <c r="OH60" s="134"/>
      <c r="OI60" s="134"/>
      <c r="OJ60" s="134"/>
      <c r="OK60" s="134"/>
      <c r="OL60" s="134"/>
      <c r="OM60" s="134"/>
      <c r="ON60" s="134"/>
      <c r="OO60" s="134"/>
      <c r="OP60" s="134"/>
      <c r="OQ60" s="134"/>
      <c r="OR60" s="134"/>
      <c r="OS60" s="134"/>
      <c r="OT60" s="134"/>
      <c r="OU60" s="134"/>
      <c r="OV60" s="134"/>
      <c r="OW60" s="134"/>
      <c r="OX60" s="134"/>
      <c r="OY60" s="134"/>
      <c r="OZ60" s="134"/>
      <c r="PA60" s="134"/>
      <c r="PB60" s="134"/>
      <c r="PC60" s="134"/>
      <c r="PD60" s="134"/>
      <c r="PE60" s="134"/>
      <c r="PF60" s="134"/>
      <c r="PG60" s="134"/>
      <c r="PH60" s="134"/>
      <c r="PI60" s="134"/>
      <c r="PJ60" s="134"/>
      <c r="PK60" s="134"/>
      <c r="PL60" s="134"/>
      <c r="PM60" s="134"/>
      <c r="PN60" s="134"/>
      <c r="PO60" s="134"/>
      <c r="PP60" s="134"/>
      <c r="PQ60" s="134"/>
      <c r="PR60" s="134"/>
      <c r="PS60" s="134"/>
      <c r="PT60" s="134"/>
      <c r="PU60" s="134"/>
      <c r="PV60" s="134"/>
      <c r="PW60" s="134"/>
      <c r="PX60" s="134"/>
      <c r="PY60" s="134"/>
      <c r="PZ60" s="134"/>
      <c r="QA60" s="134"/>
      <c r="QB60" s="134"/>
      <c r="QC60" s="134"/>
      <c r="QD60" s="134"/>
      <c r="QE60" s="134"/>
      <c r="QF60" s="134"/>
      <c r="QG60" s="134"/>
      <c r="QH60" s="134"/>
      <c r="QI60" s="134"/>
      <c r="QJ60" s="134"/>
      <c r="QK60" s="134"/>
      <c r="QL60" s="134"/>
      <c r="QM60" s="134"/>
      <c r="QN60" s="134"/>
      <c r="QO60" s="134"/>
      <c r="QP60" s="134"/>
      <c r="QQ60" s="134"/>
      <c r="QR60" s="134"/>
      <c r="QS60" s="134"/>
      <c r="QT60" s="134"/>
      <c r="QU60" s="134"/>
      <c r="QV60" s="134"/>
      <c r="QW60" s="134"/>
      <c r="QX60" s="134"/>
      <c r="QY60" s="134"/>
      <c r="QZ60" s="134"/>
      <c r="RA60" s="134"/>
      <c r="RB60" s="134"/>
      <c r="RC60" s="134"/>
      <c r="RD60" s="134"/>
      <c r="RE60" s="134"/>
      <c r="RF60" s="134"/>
      <c r="RG60" s="134"/>
      <c r="RH60" s="134"/>
      <c r="RI60" s="134"/>
      <c r="RJ60" s="134"/>
      <c r="RK60" s="134"/>
      <c r="RL60" s="134"/>
      <c r="RM60" s="134"/>
      <c r="RN60" s="134"/>
      <c r="RO60" s="134"/>
      <c r="RP60" s="134"/>
      <c r="RQ60" s="134"/>
      <c r="RR60" s="134"/>
      <c r="RS60" s="134"/>
      <c r="RT60" s="134"/>
      <c r="RU60" s="134"/>
      <c r="RV60" s="134"/>
      <c r="RW60" s="134"/>
      <c r="RX60" s="134"/>
      <c r="RY60" s="134"/>
      <c r="RZ60" s="134"/>
      <c r="SA60" s="134"/>
      <c r="SB60" s="134"/>
      <c r="SC60" s="134"/>
      <c r="SD60" s="134"/>
      <c r="SE60" s="134"/>
      <c r="SF60" s="134"/>
      <c r="SG60" s="134"/>
      <c r="SH60" s="134"/>
      <c r="SI60" s="134"/>
      <c r="SJ60" s="134"/>
      <c r="SK60" s="134"/>
      <c r="SL60" s="134"/>
      <c r="SM60" s="134"/>
      <c r="SN60" s="134"/>
      <c r="SO60" s="134"/>
      <c r="SP60" s="134"/>
      <c r="SQ60" s="134"/>
      <c r="SR60" s="134"/>
      <c r="SS60" s="134"/>
      <c r="ST60" s="134"/>
      <c r="SU60" s="134"/>
      <c r="SV60" s="134"/>
      <c r="SW60" s="134"/>
      <c r="SX60" s="134"/>
      <c r="SY60" s="134"/>
      <c r="SZ60" s="134"/>
      <c r="TA60" s="134"/>
      <c r="TB60" s="134"/>
      <c r="TC60" s="134"/>
      <c r="TD60" s="134"/>
      <c r="TE60" s="134"/>
      <c r="TF60" s="134"/>
      <c r="TG60" s="134"/>
      <c r="TH60" s="134"/>
      <c r="TI60" s="134"/>
      <c r="TJ60" s="134"/>
      <c r="TK60" s="134"/>
      <c r="TL60" s="134"/>
      <c r="TM60" s="134"/>
      <c r="TN60" s="134"/>
      <c r="TO60" s="134"/>
      <c r="TP60" s="134"/>
      <c r="TQ60" s="134"/>
      <c r="TR60" s="134"/>
      <c r="TS60" s="134"/>
      <c r="TT60" s="134"/>
      <c r="TU60" s="134"/>
      <c r="TV60" s="134"/>
      <c r="TW60" s="134"/>
      <c r="TX60" s="134"/>
      <c r="TY60" s="134"/>
      <c r="TZ60" s="134"/>
      <c r="UA60" s="134"/>
      <c r="UB60" s="134"/>
      <c r="UC60" s="134"/>
      <c r="UD60" s="134"/>
      <c r="UE60" s="134"/>
      <c r="UF60" s="134"/>
      <c r="UG60" s="134"/>
      <c r="UH60" s="134"/>
      <c r="UI60" s="134"/>
      <c r="UJ60" s="134"/>
      <c r="UK60" s="134"/>
      <c r="UL60" s="134"/>
      <c r="UM60" s="134"/>
      <c r="UN60" s="134"/>
      <c r="UO60" s="134"/>
      <c r="UP60" s="134"/>
      <c r="UQ60" s="134"/>
      <c r="UR60" s="134"/>
      <c r="US60" s="134"/>
      <c r="UT60" s="134"/>
      <c r="UU60" s="134"/>
      <c r="UV60" s="134"/>
      <c r="UW60" s="134"/>
      <c r="UX60" s="134"/>
      <c r="UY60" s="134"/>
      <c r="UZ60" s="134"/>
      <c r="VA60" s="134"/>
      <c r="VB60" s="134"/>
      <c r="VC60" s="134"/>
      <c r="VD60" s="134"/>
      <c r="VE60" s="134"/>
      <c r="VF60" s="134"/>
      <c r="VG60" s="134"/>
      <c r="VH60" s="134"/>
      <c r="VI60" s="134"/>
      <c r="VJ60" s="134"/>
      <c r="VK60" s="134"/>
      <c r="VL60" s="134"/>
      <c r="VM60" s="134"/>
      <c r="VN60" s="134"/>
      <c r="VO60" s="134"/>
      <c r="VP60" s="134"/>
      <c r="VQ60" s="134"/>
      <c r="VR60" s="134"/>
      <c r="VS60" s="134"/>
      <c r="VT60" s="134"/>
      <c r="VU60" s="134"/>
      <c r="VV60" s="134"/>
      <c r="VW60" s="134"/>
      <c r="VX60" s="134"/>
      <c r="VY60" s="134"/>
      <c r="VZ60" s="134"/>
      <c r="WA60" s="134"/>
      <c r="WB60" s="134"/>
      <c r="WC60" s="134"/>
      <c r="WD60" s="134"/>
      <c r="WE60" s="134"/>
      <c r="WF60" s="134"/>
      <c r="WG60" s="134"/>
      <c r="WH60" s="134"/>
      <c r="WI60" s="134"/>
      <c r="WJ60" s="134"/>
      <c r="WK60" s="134"/>
      <c r="WL60" s="134"/>
      <c r="WM60" s="134"/>
      <c r="WN60" s="134"/>
      <c r="WO60" s="134"/>
      <c r="WP60" s="134"/>
      <c r="WQ60" s="134"/>
      <c r="WR60" s="134"/>
      <c r="WS60" s="134"/>
      <c r="WT60" s="134"/>
      <c r="WU60" s="134"/>
      <c r="WV60" s="134"/>
      <c r="WW60" s="134"/>
      <c r="WX60" s="134"/>
      <c r="WY60" s="134"/>
      <c r="WZ60" s="134"/>
      <c r="XA60" s="134"/>
      <c r="XB60" s="134"/>
      <c r="XC60" s="134"/>
      <c r="XD60" s="134"/>
      <c r="XE60" s="134"/>
      <c r="XF60" s="134"/>
      <c r="XG60" s="134"/>
      <c r="XH60" s="134"/>
      <c r="XI60" s="134"/>
      <c r="XJ60" s="134"/>
      <c r="XK60" s="134"/>
      <c r="XL60" s="134"/>
      <c r="XM60" s="134"/>
      <c r="XN60" s="134"/>
      <c r="XO60" s="134"/>
      <c r="XP60" s="134"/>
      <c r="XQ60" s="134"/>
      <c r="XR60" s="134"/>
      <c r="XS60" s="134"/>
      <c r="XT60" s="134"/>
      <c r="XU60" s="134"/>
      <c r="XV60" s="134"/>
      <c r="XW60" s="134"/>
      <c r="XX60" s="134"/>
      <c r="XY60" s="134"/>
      <c r="XZ60" s="134"/>
      <c r="YA60" s="134"/>
      <c r="YB60" s="134"/>
      <c r="YC60" s="134"/>
      <c r="YD60" s="134"/>
      <c r="YE60" s="134"/>
      <c r="YF60" s="134"/>
      <c r="YG60" s="134"/>
      <c r="YH60" s="134"/>
      <c r="YI60" s="134"/>
      <c r="YJ60" s="134"/>
      <c r="YK60" s="134"/>
      <c r="YL60" s="134"/>
      <c r="YM60" s="134"/>
      <c r="YN60" s="134"/>
      <c r="YO60" s="134"/>
      <c r="YP60" s="134"/>
      <c r="YQ60" s="134"/>
      <c r="YR60" s="134"/>
      <c r="YS60" s="134"/>
      <c r="YT60" s="134"/>
      <c r="YU60" s="134"/>
      <c r="YV60" s="134"/>
      <c r="YW60" s="134"/>
      <c r="YX60" s="134"/>
      <c r="YY60" s="134"/>
      <c r="YZ60" s="134"/>
      <c r="ZA60" s="134"/>
      <c r="ZB60" s="134"/>
      <c r="ZC60" s="134"/>
      <c r="ZD60" s="134"/>
      <c r="ZE60" s="134"/>
      <c r="ZF60" s="134"/>
      <c r="ZG60" s="134"/>
      <c r="ZH60" s="134"/>
      <c r="ZI60" s="134"/>
      <c r="ZJ60" s="134"/>
      <c r="ZK60" s="134"/>
      <c r="ZL60" s="134"/>
      <c r="ZM60" s="134"/>
      <c r="ZN60" s="134"/>
      <c r="ZO60" s="134"/>
      <c r="ZP60" s="134"/>
      <c r="ZQ60" s="134"/>
      <c r="ZR60" s="134"/>
      <c r="ZS60" s="134"/>
      <c r="ZT60" s="134"/>
      <c r="ZU60" s="134"/>
      <c r="ZV60" s="134"/>
      <c r="ZW60" s="134"/>
      <c r="ZX60" s="134"/>
      <c r="ZY60" s="134"/>
      <c r="ZZ60" s="134"/>
    </row>
    <row r="61" spans="1:702" hidden="1" outlineLevel="1">
      <c r="A61" s="16">
        <v>42064</v>
      </c>
      <c r="B61" s="134">
        <v>22623.767172010001</v>
      </c>
      <c r="C61" s="134">
        <v>2230.8388297000001</v>
      </c>
      <c r="D61" s="134">
        <v>7.6234664499999996</v>
      </c>
      <c r="E61" s="134">
        <v>8658.3082810199994</v>
      </c>
      <c r="F61" s="134">
        <v>210.50499141</v>
      </c>
      <c r="G61" s="134">
        <v>111.43925308999999</v>
      </c>
      <c r="H61" s="134">
        <v>1387.3548780000001</v>
      </c>
      <c r="I61" s="134">
        <v>3922.6997793</v>
      </c>
      <c r="J61" s="134">
        <v>2455.2195184399998</v>
      </c>
      <c r="K61" s="134">
        <v>98.332282620000001</v>
      </c>
      <c r="L61" s="134">
        <v>500.69804880999999</v>
      </c>
      <c r="M61" s="176" t="s">
        <v>191</v>
      </c>
      <c r="N61" s="134">
        <v>2078.9594423799999</v>
      </c>
      <c r="O61" s="134">
        <v>636.01907133999998</v>
      </c>
      <c r="P61" s="134">
        <v>6.65190283</v>
      </c>
      <c r="Q61" s="134">
        <v>0.29153874000000002</v>
      </c>
      <c r="R61" s="134">
        <v>8.4472633300000002</v>
      </c>
      <c r="S61" s="134">
        <v>301.48915183000003</v>
      </c>
      <c r="T61" s="134">
        <v>8.8894727200000005</v>
      </c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  <c r="AE61" s="134"/>
      <c r="AF61" s="134"/>
      <c r="AG61" s="134"/>
      <c r="AH61" s="134"/>
      <c r="AI61" s="134"/>
      <c r="AJ61" s="134"/>
      <c r="AK61" s="134"/>
      <c r="AL61" s="134"/>
      <c r="AM61" s="134"/>
      <c r="AN61" s="134"/>
      <c r="AO61" s="134"/>
      <c r="AP61" s="134"/>
      <c r="AQ61" s="134"/>
      <c r="AR61" s="134"/>
      <c r="AS61" s="134"/>
      <c r="AT61" s="134"/>
      <c r="AU61" s="134"/>
      <c r="AV61" s="134"/>
      <c r="AW61" s="134"/>
      <c r="AX61" s="134"/>
      <c r="AY61" s="134"/>
      <c r="AZ61" s="134"/>
      <c r="BA61" s="134"/>
      <c r="BB61" s="134"/>
      <c r="BC61" s="134"/>
      <c r="BD61" s="134"/>
      <c r="BE61" s="134"/>
      <c r="BF61" s="134"/>
      <c r="BG61" s="134"/>
      <c r="BH61" s="134"/>
      <c r="BI61" s="134"/>
      <c r="BJ61" s="134"/>
      <c r="BK61" s="134"/>
      <c r="BL61" s="134"/>
      <c r="BM61" s="134"/>
      <c r="BN61" s="134"/>
      <c r="BO61" s="134"/>
      <c r="BP61" s="134"/>
      <c r="BQ61" s="134"/>
      <c r="BR61" s="134"/>
      <c r="BS61" s="134"/>
      <c r="BT61" s="134"/>
      <c r="BU61" s="134"/>
      <c r="BV61" s="134"/>
      <c r="BW61" s="134"/>
      <c r="BX61" s="134"/>
      <c r="BY61" s="134"/>
      <c r="BZ61" s="134"/>
      <c r="CA61" s="134"/>
      <c r="CB61" s="134"/>
      <c r="CC61" s="134"/>
      <c r="CD61" s="134"/>
      <c r="CE61" s="134"/>
      <c r="CF61" s="134"/>
      <c r="CG61" s="134"/>
      <c r="CH61" s="134"/>
      <c r="CI61" s="134"/>
      <c r="CJ61" s="134"/>
      <c r="CK61" s="134"/>
      <c r="CL61" s="134"/>
      <c r="CM61" s="134"/>
      <c r="CN61" s="134"/>
      <c r="CO61" s="134"/>
      <c r="CP61" s="134"/>
      <c r="CQ61" s="134"/>
      <c r="CR61" s="134"/>
      <c r="CS61" s="134"/>
      <c r="CT61" s="134"/>
      <c r="CU61" s="134"/>
      <c r="CV61" s="134"/>
      <c r="CW61" s="134"/>
      <c r="CX61" s="134"/>
      <c r="CY61" s="134"/>
      <c r="CZ61" s="134"/>
      <c r="DA61" s="134"/>
      <c r="DB61" s="134"/>
      <c r="DC61" s="134"/>
      <c r="DD61" s="134"/>
      <c r="DE61" s="134"/>
      <c r="DF61" s="134"/>
      <c r="DG61" s="134"/>
      <c r="DH61" s="134"/>
      <c r="DI61" s="134"/>
      <c r="DJ61" s="134"/>
      <c r="DK61" s="134"/>
      <c r="DL61" s="134"/>
      <c r="DM61" s="134"/>
      <c r="DN61" s="134"/>
      <c r="DO61" s="134"/>
      <c r="DP61" s="134"/>
      <c r="DQ61" s="134"/>
      <c r="DR61" s="134"/>
      <c r="DS61" s="134"/>
      <c r="DT61" s="134"/>
      <c r="DU61" s="134"/>
      <c r="DV61" s="134"/>
      <c r="DW61" s="134"/>
      <c r="DX61" s="134"/>
      <c r="DY61" s="134"/>
      <c r="DZ61" s="134"/>
      <c r="EA61" s="134"/>
      <c r="EB61" s="134"/>
      <c r="EC61" s="134"/>
      <c r="ED61" s="134"/>
      <c r="EE61" s="134"/>
      <c r="EF61" s="134"/>
      <c r="EG61" s="134"/>
      <c r="EH61" s="134"/>
      <c r="EI61" s="134"/>
      <c r="EJ61" s="134"/>
      <c r="EK61" s="134"/>
      <c r="EL61" s="134"/>
      <c r="EM61" s="134"/>
      <c r="EN61" s="134"/>
      <c r="EO61" s="134"/>
      <c r="EP61" s="134"/>
      <c r="EQ61" s="134"/>
      <c r="ER61" s="134"/>
      <c r="ES61" s="134"/>
      <c r="ET61" s="134"/>
      <c r="EU61" s="134"/>
      <c r="EV61" s="134"/>
      <c r="EW61" s="134"/>
      <c r="EX61" s="134"/>
      <c r="EY61" s="134"/>
      <c r="EZ61" s="134"/>
      <c r="FA61" s="134"/>
      <c r="FB61" s="134"/>
      <c r="FC61" s="134"/>
      <c r="FD61" s="134"/>
      <c r="FE61" s="134"/>
      <c r="FF61" s="134"/>
      <c r="FG61" s="134"/>
      <c r="FH61" s="134"/>
      <c r="FI61" s="134"/>
      <c r="FJ61" s="134"/>
      <c r="FK61" s="134"/>
      <c r="FL61" s="134"/>
      <c r="FM61" s="134"/>
      <c r="FN61" s="134"/>
      <c r="FO61" s="134"/>
      <c r="FP61" s="134"/>
      <c r="FQ61" s="134"/>
      <c r="FR61" s="134"/>
      <c r="FS61" s="134"/>
      <c r="FT61" s="134"/>
      <c r="FU61" s="134"/>
      <c r="FV61" s="134"/>
      <c r="FW61" s="134"/>
      <c r="FX61" s="134"/>
      <c r="FY61" s="134"/>
      <c r="FZ61" s="134"/>
      <c r="GA61" s="134"/>
      <c r="GB61" s="134"/>
      <c r="GC61" s="134"/>
      <c r="GD61" s="134"/>
      <c r="GE61" s="134"/>
      <c r="GF61" s="134"/>
      <c r="GG61" s="134"/>
      <c r="GH61" s="134"/>
      <c r="GI61" s="134"/>
      <c r="GJ61" s="134"/>
      <c r="GK61" s="134"/>
      <c r="GL61" s="134"/>
      <c r="GM61" s="134"/>
      <c r="GN61" s="134"/>
      <c r="GO61" s="134"/>
      <c r="GP61" s="134"/>
      <c r="GQ61" s="134"/>
      <c r="GR61" s="134"/>
      <c r="GS61" s="134"/>
      <c r="GT61" s="134"/>
      <c r="GU61" s="134"/>
      <c r="GV61" s="134"/>
      <c r="GW61" s="134"/>
      <c r="GX61" s="134"/>
      <c r="GY61" s="134"/>
      <c r="GZ61" s="134"/>
      <c r="HA61" s="134"/>
      <c r="HB61" s="134"/>
      <c r="HC61" s="134"/>
      <c r="HD61" s="134"/>
      <c r="HE61" s="134"/>
      <c r="HF61" s="134"/>
      <c r="HG61" s="134"/>
      <c r="HH61" s="134"/>
      <c r="HI61" s="134"/>
      <c r="HJ61" s="134"/>
      <c r="HK61" s="134"/>
      <c r="HL61" s="134"/>
      <c r="HM61" s="134"/>
      <c r="HN61" s="134"/>
      <c r="HO61" s="134"/>
      <c r="HP61" s="134"/>
      <c r="HQ61" s="134"/>
      <c r="HR61" s="134"/>
      <c r="HS61" s="134"/>
      <c r="HT61" s="134"/>
      <c r="HU61" s="134"/>
      <c r="HV61" s="134"/>
      <c r="HW61" s="134"/>
      <c r="HX61" s="134"/>
      <c r="HY61" s="134"/>
      <c r="HZ61" s="134"/>
      <c r="IA61" s="134"/>
      <c r="IB61" s="134"/>
      <c r="IC61" s="134"/>
      <c r="ID61" s="134"/>
      <c r="IE61" s="134"/>
      <c r="IF61" s="134"/>
      <c r="IG61" s="134"/>
      <c r="IH61" s="134"/>
      <c r="II61" s="134"/>
      <c r="IJ61" s="134"/>
      <c r="IK61" s="134"/>
      <c r="IL61" s="134"/>
      <c r="IM61" s="134"/>
      <c r="IN61" s="134"/>
      <c r="IO61" s="134"/>
      <c r="IP61" s="134"/>
      <c r="IQ61" s="134"/>
      <c r="IR61" s="134"/>
      <c r="IS61" s="134"/>
      <c r="IT61" s="134"/>
      <c r="IU61" s="134"/>
      <c r="IV61" s="134"/>
      <c r="IW61" s="134"/>
      <c r="IX61" s="134"/>
      <c r="IY61" s="134"/>
      <c r="IZ61" s="134"/>
      <c r="JA61" s="134"/>
      <c r="JB61" s="134"/>
      <c r="JC61" s="134"/>
      <c r="JD61" s="134"/>
      <c r="JE61" s="134"/>
      <c r="JF61" s="134"/>
      <c r="JG61" s="134"/>
      <c r="JH61" s="134"/>
      <c r="JI61" s="134"/>
      <c r="JJ61" s="134"/>
      <c r="JK61" s="134"/>
      <c r="JL61" s="134"/>
      <c r="JM61" s="134"/>
      <c r="JN61" s="134"/>
      <c r="JO61" s="134"/>
      <c r="JP61" s="134"/>
      <c r="JQ61" s="134"/>
      <c r="JR61" s="134"/>
      <c r="JS61" s="134"/>
      <c r="JT61" s="134"/>
      <c r="JU61" s="134"/>
      <c r="JV61" s="134"/>
      <c r="JW61" s="134"/>
      <c r="JX61" s="134"/>
      <c r="JY61" s="134"/>
      <c r="JZ61" s="134"/>
      <c r="KA61" s="134"/>
      <c r="KB61" s="134"/>
      <c r="KC61" s="134"/>
      <c r="KD61" s="134"/>
      <c r="KE61" s="134"/>
      <c r="KF61" s="134"/>
      <c r="KG61" s="134"/>
      <c r="KH61" s="134"/>
      <c r="KI61" s="134"/>
      <c r="KJ61" s="134"/>
      <c r="KK61" s="134"/>
      <c r="KL61" s="134"/>
      <c r="KM61" s="134"/>
      <c r="KN61" s="134"/>
      <c r="KO61" s="134"/>
      <c r="KP61" s="134"/>
      <c r="KQ61" s="134"/>
      <c r="KR61" s="134"/>
      <c r="KS61" s="134"/>
      <c r="KT61" s="134"/>
      <c r="KU61" s="134"/>
      <c r="KV61" s="134"/>
      <c r="KW61" s="134"/>
      <c r="KX61" s="134"/>
      <c r="KY61" s="134"/>
      <c r="KZ61" s="134"/>
      <c r="LA61" s="134"/>
      <c r="LB61" s="134"/>
      <c r="LC61" s="134"/>
      <c r="LD61" s="134"/>
      <c r="LE61" s="134"/>
      <c r="LF61" s="134"/>
      <c r="LG61" s="134"/>
      <c r="LH61" s="134"/>
      <c r="LI61" s="134"/>
      <c r="LJ61" s="134"/>
      <c r="LK61" s="134"/>
      <c r="LL61" s="134"/>
      <c r="LM61" s="134"/>
      <c r="LN61" s="134"/>
      <c r="LO61" s="134"/>
      <c r="LP61" s="134"/>
      <c r="LQ61" s="134"/>
      <c r="LR61" s="134"/>
      <c r="LS61" s="134"/>
      <c r="LT61" s="134"/>
      <c r="LU61" s="134"/>
      <c r="LV61" s="134"/>
      <c r="LW61" s="134"/>
      <c r="LX61" s="134"/>
      <c r="LY61" s="134"/>
      <c r="LZ61" s="134"/>
      <c r="MA61" s="134"/>
      <c r="MB61" s="134"/>
      <c r="MC61" s="134"/>
      <c r="MD61" s="134"/>
      <c r="ME61" s="134"/>
      <c r="MF61" s="134"/>
      <c r="MG61" s="134"/>
      <c r="MH61" s="134"/>
      <c r="MI61" s="134"/>
      <c r="MJ61" s="134"/>
      <c r="MK61" s="134"/>
      <c r="ML61" s="134"/>
      <c r="MM61" s="134"/>
      <c r="MN61" s="134"/>
      <c r="MO61" s="134"/>
      <c r="MP61" s="134"/>
      <c r="MQ61" s="134"/>
      <c r="MR61" s="134"/>
      <c r="MS61" s="134"/>
      <c r="MT61" s="134"/>
      <c r="MU61" s="134"/>
      <c r="MV61" s="134"/>
      <c r="MW61" s="134"/>
      <c r="MX61" s="134"/>
      <c r="MY61" s="134"/>
      <c r="MZ61" s="134"/>
      <c r="NA61" s="134"/>
      <c r="NB61" s="134"/>
      <c r="NC61" s="134"/>
      <c r="ND61" s="134"/>
      <c r="NE61" s="134"/>
      <c r="NF61" s="134"/>
      <c r="NG61" s="134"/>
      <c r="NH61" s="134"/>
      <c r="NI61" s="134"/>
      <c r="NJ61" s="134"/>
      <c r="NK61" s="134"/>
      <c r="NL61" s="134"/>
      <c r="NM61" s="134"/>
      <c r="NN61" s="134"/>
      <c r="NO61" s="134"/>
      <c r="NP61" s="134"/>
      <c r="NQ61" s="134"/>
      <c r="NR61" s="134"/>
      <c r="NS61" s="134"/>
      <c r="NT61" s="134"/>
      <c r="NU61" s="134"/>
      <c r="NV61" s="134"/>
      <c r="NW61" s="134"/>
      <c r="NX61" s="134"/>
      <c r="NY61" s="134"/>
      <c r="NZ61" s="134"/>
      <c r="OA61" s="134"/>
      <c r="OB61" s="134"/>
      <c r="OC61" s="134"/>
      <c r="OD61" s="134"/>
      <c r="OE61" s="134"/>
      <c r="OF61" s="134"/>
      <c r="OG61" s="134"/>
      <c r="OH61" s="134"/>
      <c r="OI61" s="134"/>
      <c r="OJ61" s="134"/>
      <c r="OK61" s="134"/>
      <c r="OL61" s="134"/>
      <c r="OM61" s="134"/>
      <c r="ON61" s="134"/>
      <c r="OO61" s="134"/>
      <c r="OP61" s="134"/>
      <c r="OQ61" s="134"/>
      <c r="OR61" s="134"/>
      <c r="OS61" s="134"/>
      <c r="OT61" s="134"/>
      <c r="OU61" s="134"/>
      <c r="OV61" s="134"/>
      <c r="OW61" s="134"/>
      <c r="OX61" s="134"/>
      <c r="OY61" s="134"/>
      <c r="OZ61" s="134"/>
      <c r="PA61" s="134"/>
      <c r="PB61" s="134"/>
      <c r="PC61" s="134"/>
      <c r="PD61" s="134"/>
      <c r="PE61" s="134"/>
      <c r="PF61" s="134"/>
      <c r="PG61" s="134"/>
      <c r="PH61" s="134"/>
      <c r="PI61" s="134"/>
      <c r="PJ61" s="134"/>
      <c r="PK61" s="134"/>
      <c r="PL61" s="134"/>
      <c r="PM61" s="134"/>
      <c r="PN61" s="134"/>
      <c r="PO61" s="134"/>
      <c r="PP61" s="134"/>
      <c r="PQ61" s="134"/>
      <c r="PR61" s="134"/>
      <c r="PS61" s="134"/>
      <c r="PT61" s="134"/>
      <c r="PU61" s="134"/>
      <c r="PV61" s="134"/>
      <c r="PW61" s="134"/>
      <c r="PX61" s="134"/>
      <c r="PY61" s="134"/>
      <c r="PZ61" s="134"/>
      <c r="QA61" s="134"/>
      <c r="QB61" s="134"/>
      <c r="QC61" s="134"/>
      <c r="QD61" s="134"/>
      <c r="QE61" s="134"/>
      <c r="QF61" s="134"/>
      <c r="QG61" s="134"/>
      <c r="QH61" s="134"/>
      <c r="QI61" s="134"/>
      <c r="QJ61" s="134"/>
      <c r="QK61" s="134"/>
      <c r="QL61" s="134"/>
      <c r="QM61" s="134"/>
      <c r="QN61" s="134"/>
      <c r="QO61" s="134"/>
      <c r="QP61" s="134"/>
      <c r="QQ61" s="134"/>
      <c r="QR61" s="134"/>
      <c r="QS61" s="134"/>
      <c r="QT61" s="134"/>
      <c r="QU61" s="134"/>
      <c r="QV61" s="134"/>
      <c r="QW61" s="134"/>
      <c r="QX61" s="134"/>
      <c r="QY61" s="134"/>
      <c r="QZ61" s="134"/>
      <c r="RA61" s="134"/>
      <c r="RB61" s="134"/>
      <c r="RC61" s="134"/>
      <c r="RD61" s="134"/>
      <c r="RE61" s="134"/>
      <c r="RF61" s="134"/>
      <c r="RG61" s="134"/>
      <c r="RH61" s="134"/>
      <c r="RI61" s="134"/>
      <c r="RJ61" s="134"/>
      <c r="RK61" s="134"/>
      <c r="RL61" s="134"/>
      <c r="RM61" s="134"/>
      <c r="RN61" s="134"/>
      <c r="RO61" s="134"/>
      <c r="RP61" s="134"/>
      <c r="RQ61" s="134"/>
      <c r="RR61" s="134"/>
      <c r="RS61" s="134"/>
      <c r="RT61" s="134"/>
      <c r="RU61" s="134"/>
      <c r="RV61" s="134"/>
      <c r="RW61" s="134"/>
      <c r="RX61" s="134"/>
      <c r="RY61" s="134"/>
      <c r="RZ61" s="134"/>
      <c r="SA61" s="134"/>
      <c r="SB61" s="134"/>
      <c r="SC61" s="134"/>
      <c r="SD61" s="134"/>
      <c r="SE61" s="134"/>
      <c r="SF61" s="134"/>
      <c r="SG61" s="134"/>
      <c r="SH61" s="134"/>
      <c r="SI61" s="134"/>
      <c r="SJ61" s="134"/>
      <c r="SK61" s="134"/>
      <c r="SL61" s="134"/>
      <c r="SM61" s="134"/>
      <c r="SN61" s="134"/>
      <c r="SO61" s="134"/>
      <c r="SP61" s="134"/>
      <c r="SQ61" s="134"/>
      <c r="SR61" s="134"/>
      <c r="SS61" s="134"/>
      <c r="ST61" s="134"/>
      <c r="SU61" s="134"/>
      <c r="SV61" s="134"/>
      <c r="SW61" s="134"/>
      <c r="SX61" s="134"/>
      <c r="SY61" s="134"/>
      <c r="SZ61" s="134"/>
      <c r="TA61" s="134"/>
      <c r="TB61" s="134"/>
      <c r="TC61" s="134"/>
      <c r="TD61" s="134"/>
      <c r="TE61" s="134"/>
      <c r="TF61" s="134"/>
      <c r="TG61" s="134"/>
      <c r="TH61" s="134"/>
      <c r="TI61" s="134"/>
      <c r="TJ61" s="134"/>
      <c r="TK61" s="134"/>
      <c r="TL61" s="134"/>
      <c r="TM61" s="134"/>
      <c r="TN61" s="134"/>
      <c r="TO61" s="134"/>
      <c r="TP61" s="134"/>
      <c r="TQ61" s="134"/>
      <c r="TR61" s="134"/>
      <c r="TS61" s="134"/>
      <c r="TT61" s="134"/>
      <c r="TU61" s="134"/>
      <c r="TV61" s="134"/>
      <c r="TW61" s="134"/>
      <c r="TX61" s="134"/>
      <c r="TY61" s="134"/>
      <c r="TZ61" s="134"/>
      <c r="UA61" s="134"/>
      <c r="UB61" s="134"/>
      <c r="UC61" s="134"/>
      <c r="UD61" s="134"/>
      <c r="UE61" s="134"/>
      <c r="UF61" s="134"/>
      <c r="UG61" s="134"/>
      <c r="UH61" s="134"/>
      <c r="UI61" s="134"/>
      <c r="UJ61" s="134"/>
      <c r="UK61" s="134"/>
      <c r="UL61" s="134"/>
      <c r="UM61" s="134"/>
      <c r="UN61" s="134"/>
      <c r="UO61" s="134"/>
      <c r="UP61" s="134"/>
      <c r="UQ61" s="134"/>
      <c r="UR61" s="134"/>
      <c r="US61" s="134"/>
      <c r="UT61" s="134"/>
      <c r="UU61" s="134"/>
      <c r="UV61" s="134"/>
      <c r="UW61" s="134"/>
      <c r="UX61" s="134"/>
      <c r="UY61" s="134"/>
      <c r="UZ61" s="134"/>
      <c r="VA61" s="134"/>
      <c r="VB61" s="134"/>
      <c r="VC61" s="134"/>
      <c r="VD61" s="134"/>
      <c r="VE61" s="134"/>
      <c r="VF61" s="134"/>
      <c r="VG61" s="134"/>
      <c r="VH61" s="134"/>
      <c r="VI61" s="134"/>
      <c r="VJ61" s="134"/>
      <c r="VK61" s="134"/>
      <c r="VL61" s="134"/>
      <c r="VM61" s="134"/>
      <c r="VN61" s="134"/>
      <c r="VO61" s="134"/>
      <c r="VP61" s="134"/>
      <c r="VQ61" s="134"/>
      <c r="VR61" s="134"/>
      <c r="VS61" s="134"/>
      <c r="VT61" s="134"/>
      <c r="VU61" s="134"/>
      <c r="VV61" s="134"/>
      <c r="VW61" s="134"/>
      <c r="VX61" s="134"/>
      <c r="VY61" s="134"/>
      <c r="VZ61" s="134"/>
      <c r="WA61" s="134"/>
      <c r="WB61" s="134"/>
      <c r="WC61" s="134"/>
      <c r="WD61" s="134"/>
      <c r="WE61" s="134"/>
      <c r="WF61" s="134"/>
      <c r="WG61" s="134"/>
      <c r="WH61" s="134"/>
      <c r="WI61" s="134"/>
      <c r="WJ61" s="134"/>
      <c r="WK61" s="134"/>
      <c r="WL61" s="134"/>
      <c r="WM61" s="134"/>
      <c r="WN61" s="134"/>
      <c r="WO61" s="134"/>
      <c r="WP61" s="134"/>
      <c r="WQ61" s="134"/>
      <c r="WR61" s="134"/>
      <c r="WS61" s="134"/>
      <c r="WT61" s="134"/>
      <c r="WU61" s="134"/>
      <c r="WV61" s="134"/>
      <c r="WW61" s="134"/>
      <c r="WX61" s="134"/>
      <c r="WY61" s="134"/>
      <c r="WZ61" s="134"/>
      <c r="XA61" s="134"/>
      <c r="XB61" s="134"/>
      <c r="XC61" s="134"/>
      <c r="XD61" s="134"/>
      <c r="XE61" s="134"/>
      <c r="XF61" s="134"/>
      <c r="XG61" s="134"/>
      <c r="XH61" s="134"/>
      <c r="XI61" s="134"/>
      <c r="XJ61" s="134"/>
      <c r="XK61" s="134"/>
      <c r="XL61" s="134"/>
      <c r="XM61" s="134"/>
      <c r="XN61" s="134"/>
      <c r="XO61" s="134"/>
      <c r="XP61" s="134"/>
      <c r="XQ61" s="134"/>
      <c r="XR61" s="134"/>
      <c r="XS61" s="134"/>
      <c r="XT61" s="134"/>
      <c r="XU61" s="134"/>
      <c r="XV61" s="134"/>
      <c r="XW61" s="134"/>
      <c r="XX61" s="134"/>
      <c r="XY61" s="134"/>
      <c r="XZ61" s="134"/>
      <c r="YA61" s="134"/>
      <c r="YB61" s="134"/>
      <c r="YC61" s="134"/>
      <c r="YD61" s="134"/>
      <c r="YE61" s="134"/>
      <c r="YF61" s="134"/>
      <c r="YG61" s="134"/>
      <c r="YH61" s="134"/>
      <c r="YI61" s="134"/>
      <c r="YJ61" s="134"/>
      <c r="YK61" s="134"/>
      <c r="YL61" s="134"/>
      <c r="YM61" s="134"/>
      <c r="YN61" s="134"/>
      <c r="YO61" s="134"/>
      <c r="YP61" s="134"/>
      <c r="YQ61" s="134"/>
      <c r="YR61" s="134"/>
      <c r="YS61" s="134"/>
      <c r="YT61" s="134"/>
      <c r="YU61" s="134"/>
      <c r="YV61" s="134"/>
      <c r="YW61" s="134"/>
      <c r="YX61" s="134"/>
      <c r="YY61" s="134"/>
      <c r="YZ61" s="134"/>
      <c r="ZA61" s="134"/>
      <c r="ZB61" s="134"/>
      <c r="ZC61" s="134"/>
      <c r="ZD61" s="134"/>
      <c r="ZE61" s="134"/>
      <c r="ZF61" s="134"/>
      <c r="ZG61" s="134"/>
      <c r="ZH61" s="134"/>
      <c r="ZI61" s="134"/>
      <c r="ZJ61" s="134"/>
      <c r="ZK61" s="134"/>
      <c r="ZL61" s="134"/>
      <c r="ZM61" s="134"/>
      <c r="ZN61" s="134"/>
      <c r="ZO61" s="134"/>
      <c r="ZP61" s="134"/>
      <c r="ZQ61" s="134"/>
      <c r="ZR61" s="134"/>
      <c r="ZS61" s="134"/>
      <c r="ZT61" s="134"/>
      <c r="ZU61" s="134"/>
      <c r="ZV61" s="134"/>
      <c r="ZW61" s="134"/>
      <c r="ZX61" s="134"/>
      <c r="ZY61" s="134"/>
      <c r="ZZ61" s="134"/>
    </row>
    <row r="62" spans="1:702" hidden="1" outlineLevel="1">
      <c r="A62" s="16">
        <v>42095</v>
      </c>
      <c r="B62" s="134">
        <v>20967.573676979999</v>
      </c>
      <c r="C62" s="134">
        <v>2061.9425898099998</v>
      </c>
      <c r="D62" s="134">
        <v>6.2560641500000003</v>
      </c>
      <c r="E62" s="134">
        <v>7994.3662251599999</v>
      </c>
      <c r="F62" s="134">
        <v>186.94286443999999</v>
      </c>
      <c r="G62" s="134">
        <v>101.67094727999999</v>
      </c>
      <c r="H62" s="134">
        <v>1293.8799684799999</v>
      </c>
      <c r="I62" s="134">
        <v>3640.8077328099998</v>
      </c>
      <c r="J62" s="134">
        <v>2236.3351900399998</v>
      </c>
      <c r="K62" s="134">
        <v>88.641546090000006</v>
      </c>
      <c r="L62" s="134">
        <v>466.51150218999999</v>
      </c>
      <c r="M62" s="176" t="s">
        <v>191</v>
      </c>
      <c r="N62" s="134">
        <v>2001.27824452</v>
      </c>
      <c r="O62" s="134">
        <v>587.02531541999997</v>
      </c>
      <c r="P62" s="134">
        <v>6.0875383300000001</v>
      </c>
      <c r="Q62" s="134">
        <v>0.29340117999999998</v>
      </c>
      <c r="R62" s="134">
        <v>8.2752374700000004</v>
      </c>
      <c r="S62" s="134">
        <v>278.36275351</v>
      </c>
      <c r="T62" s="134">
        <v>8.8965560999999997</v>
      </c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  <c r="AE62" s="134"/>
      <c r="AF62" s="134"/>
      <c r="AG62" s="134"/>
      <c r="AH62" s="134"/>
      <c r="AI62" s="134"/>
      <c r="AJ62" s="134"/>
      <c r="AK62" s="134"/>
      <c r="AL62" s="134"/>
      <c r="AM62" s="134"/>
      <c r="AN62" s="134"/>
      <c r="AO62" s="134"/>
      <c r="AP62" s="134"/>
      <c r="AQ62" s="134"/>
      <c r="AR62" s="134"/>
      <c r="AS62" s="134"/>
      <c r="AT62" s="134"/>
      <c r="AU62" s="134"/>
      <c r="AV62" s="134"/>
      <c r="AW62" s="134"/>
      <c r="AX62" s="134"/>
      <c r="AY62" s="134"/>
      <c r="AZ62" s="134"/>
      <c r="BA62" s="134"/>
      <c r="BB62" s="134"/>
      <c r="BC62" s="134"/>
      <c r="BD62" s="134"/>
      <c r="BE62" s="134"/>
      <c r="BF62" s="134"/>
      <c r="BG62" s="134"/>
      <c r="BH62" s="134"/>
      <c r="BI62" s="134"/>
      <c r="BJ62" s="134"/>
      <c r="BK62" s="134"/>
      <c r="BL62" s="134"/>
      <c r="BM62" s="134"/>
      <c r="BN62" s="134"/>
      <c r="BO62" s="134"/>
      <c r="BP62" s="134"/>
      <c r="BQ62" s="134"/>
      <c r="BR62" s="134"/>
      <c r="BS62" s="134"/>
      <c r="BT62" s="134"/>
      <c r="BU62" s="134"/>
      <c r="BV62" s="134"/>
      <c r="BW62" s="134"/>
      <c r="BX62" s="134"/>
      <c r="BY62" s="134"/>
      <c r="BZ62" s="134"/>
      <c r="CA62" s="134"/>
      <c r="CB62" s="134"/>
      <c r="CC62" s="134"/>
      <c r="CD62" s="134"/>
      <c r="CE62" s="134"/>
      <c r="CF62" s="134"/>
      <c r="CG62" s="134"/>
      <c r="CH62" s="134"/>
      <c r="CI62" s="134"/>
      <c r="CJ62" s="134"/>
      <c r="CK62" s="134"/>
      <c r="CL62" s="134"/>
      <c r="CM62" s="134"/>
      <c r="CN62" s="134"/>
      <c r="CO62" s="134"/>
      <c r="CP62" s="134"/>
      <c r="CQ62" s="134"/>
      <c r="CR62" s="134"/>
      <c r="CS62" s="134"/>
      <c r="CT62" s="134"/>
      <c r="CU62" s="134"/>
      <c r="CV62" s="134"/>
      <c r="CW62" s="134"/>
      <c r="CX62" s="134"/>
      <c r="CY62" s="134"/>
      <c r="CZ62" s="134"/>
      <c r="DA62" s="134"/>
      <c r="DB62" s="134"/>
      <c r="DC62" s="134"/>
      <c r="DD62" s="134"/>
      <c r="DE62" s="134"/>
      <c r="DF62" s="134"/>
      <c r="DG62" s="134"/>
      <c r="DH62" s="134"/>
      <c r="DI62" s="134"/>
      <c r="DJ62" s="134"/>
      <c r="DK62" s="134"/>
      <c r="DL62" s="134"/>
      <c r="DM62" s="134"/>
      <c r="DN62" s="134"/>
      <c r="DO62" s="134"/>
      <c r="DP62" s="134"/>
      <c r="DQ62" s="134"/>
      <c r="DR62" s="134"/>
      <c r="DS62" s="134"/>
      <c r="DT62" s="134"/>
      <c r="DU62" s="134"/>
      <c r="DV62" s="134"/>
      <c r="DW62" s="134"/>
      <c r="DX62" s="134"/>
      <c r="DY62" s="134"/>
      <c r="DZ62" s="134"/>
      <c r="EA62" s="134"/>
      <c r="EB62" s="134"/>
      <c r="EC62" s="134"/>
      <c r="ED62" s="134"/>
      <c r="EE62" s="134"/>
      <c r="EF62" s="134"/>
      <c r="EG62" s="134"/>
      <c r="EH62" s="134"/>
      <c r="EI62" s="134"/>
      <c r="EJ62" s="134"/>
      <c r="EK62" s="134"/>
      <c r="EL62" s="134"/>
      <c r="EM62" s="134"/>
      <c r="EN62" s="134"/>
      <c r="EO62" s="134"/>
      <c r="EP62" s="134"/>
      <c r="EQ62" s="134"/>
      <c r="ER62" s="134"/>
      <c r="ES62" s="134"/>
      <c r="ET62" s="134"/>
      <c r="EU62" s="134"/>
      <c r="EV62" s="134"/>
      <c r="EW62" s="134"/>
      <c r="EX62" s="134"/>
      <c r="EY62" s="134"/>
      <c r="EZ62" s="134"/>
      <c r="FA62" s="134"/>
      <c r="FB62" s="134"/>
      <c r="FC62" s="134"/>
      <c r="FD62" s="134"/>
      <c r="FE62" s="134"/>
      <c r="FF62" s="134"/>
      <c r="FG62" s="134"/>
      <c r="FH62" s="134"/>
      <c r="FI62" s="134"/>
      <c r="FJ62" s="134"/>
      <c r="FK62" s="134"/>
      <c r="FL62" s="134"/>
      <c r="FM62" s="134"/>
      <c r="FN62" s="134"/>
      <c r="FO62" s="134"/>
      <c r="FP62" s="134"/>
      <c r="FQ62" s="134"/>
      <c r="FR62" s="134"/>
      <c r="FS62" s="134"/>
      <c r="FT62" s="134"/>
      <c r="FU62" s="134"/>
      <c r="FV62" s="134"/>
      <c r="FW62" s="134"/>
      <c r="FX62" s="134"/>
      <c r="FY62" s="134"/>
      <c r="FZ62" s="134"/>
      <c r="GA62" s="134"/>
      <c r="GB62" s="134"/>
      <c r="GC62" s="134"/>
      <c r="GD62" s="134"/>
      <c r="GE62" s="134"/>
      <c r="GF62" s="134"/>
      <c r="GG62" s="134"/>
      <c r="GH62" s="134"/>
      <c r="GI62" s="134"/>
      <c r="GJ62" s="134"/>
      <c r="GK62" s="134"/>
      <c r="GL62" s="134"/>
      <c r="GM62" s="134"/>
      <c r="GN62" s="134"/>
      <c r="GO62" s="134"/>
      <c r="GP62" s="134"/>
      <c r="GQ62" s="134"/>
      <c r="GR62" s="134"/>
      <c r="GS62" s="134"/>
      <c r="GT62" s="134"/>
      <c r="GU62" s="134"/>
      <c r="GV62" s="134"/>
      <c r="GW62" s="134"/>
      <c r="GX62" s="134"/>
      <c r="GY62" s="134"/>
      <c r="GZ62" s="134"/>
      <c r="HA62" s="134"/>
      <c r="HB62" s="134"/>
      <c r="HC62" s="134"/>
      <c r="HD62" s="134"/>
      <c r="HE62" s="134"/>
      <c r="HF62" s="134"/>
      <c r="HG62" s="134"/>
      <c r="HH62" s="134"/>
      <c r="HI62" s="134"/>
      <c r="HJ62" s="134"/>
      <c r="HK62" s="134"/>
      <c r="HL62" s="134"/>
      <c r="HM62" s="134"/>
      <c r="HN62" s="134"/>
      <c r="HO62" s="134"/>
      <c r="HP62" s="134"/>
      <c r="HQ62" s="134"/>
      <c r="HR62" s="134"/>
      <c r="HS62" s="134"/>
      <c r="HT62" s="134"/>
      <c r="HU62" s="134"/>
      <c r="HV62" s="134"/>
      <c r="HW62" s="134"/>
      <c r="HX62" s="134"/>
      <c r="HY62" s="134"/>
      <c r="HZ62" s="134"/>
      <c r="IA62" s="134"/>
      <c r="IB62" s="134"/>
      <c r="IC62" s="134"/>
      <c r="ID62" s="134"/>
      <c r="IE62" s="134"/>
      <c r="IF62" s="134"/>
      <c r="IG62" s="134"/>
      <c r="IH62" s="134"/>
      <c r="II62" s="134"/>
      <c r="IJ62" s="134"/>
      <c r="IK62" s="134"/>
      <c r="IL62" s="134"/>
      <c r="IM62" s="134"/>
      <c r="IN62" s="134"/>
      <c r="IO62" s="134"/>
      <c r="IP62" s="134"/>
      <c r="IQ62" s="134"/>
      <c r="IR62" s="134"/>
      <c r="IS62" s="134"/>
      <c r="IT62" s="134"/>
      <c r="IU62" s="134"/>
      <c r="IV62" s="134"/>
      <c r="IW62" s="134"/>
      <c r="IX62" s="134"/>
      <c r="IY62" s="134"/>
      <c r="IZ62" s="134"/>
      <c r="JA62" s="134"/>
      <c r="JB62" s="134"/>
      <c r="JC62" s="134"/>
      <c r="JD62" s="134"/>
      <c r="JE62" s="134"/>
      <c r="JF62" s="134"/>
      <c r="JG62" s="134"/>
      <c r="JH62" s="134"/>
      <c r="JI62" s="134"/>
      <c r="JJ62" s="134"/>
      <c r="JK62" s="134"/>
      <c r="JL62" s="134"/>
      <c r="JM62" s="134"/>
      <c r="JN62" s="134"/>
      <c r="JO62" s="134"/>
      <c r="JP62" s="134"/>
      <c r="JQ62" s="134"/>
      <c r="JR62" s="134"/>
      <c r="JS62" s="134"/>
      <c r="JT62" s="134"/>
      <c r="JU62" s="134"/>
      <c r="JV62" s="134"/>
      <c r="JW62" s="134"/>
      <c r="JX62" s="134"/>
      <c r="JY62" s="134"/>
      <c r="JZ62" s="134"/>
      <c r="KA62" s="134"/>
      <c r="KB62" s="134"/>
      <c r="KC62" s="134"/>
      <c r="KD62" s="134"/>
      <c r="KE62" s="134"/>
      <c r="KF62" s="134"/>
      <c r="KG62" s="134"/>
      <c r="KH62" s="134"/>
      <c r="KI62" s="134"/>
      <c r="KJ62" s="134"/>
      <c r="KK62" s="134"/>
      <c r="KL62" s="134"/>
      <c r="KM62" s="134"/>
      <c r="KN62" s="134"/>
      <c r="KO62" s="134"/>
      <c r="KP62" s="134"/>
      <c r="KQ62" s="134"/>
      <c r="KR62" s="134"/>
      <c r="KS62" s="134"/>
      <c r="KT62" s="134"/>
      <c r="KU62" s="134"/>
      <c r="KV62" s="134"/>
      <c r="KW62" s="134"/>
      <c r="KX62" s="134"/>
      <c r="KY62" s="134"/>
      <c r="KZ62" s="134"/>
      <c r="LA62" s="134"/>
      <c r="LB62" s="134"/>
      <c r="LC62" s="134"/>
      <c r="LD62" s="134"/>
      <c r="LE62" s="134"/>
      <c r="LF62" s="134"/>
      <c r="LG62" s="134"/>
      <c r="LH62" s="134"/>
      <c r="LI62" s="134"/>
      <c r="LJ62" s="134"/>
      <c r="LK62" s="134"/>
      <c r="LL62" s="134"/>
      <c r="LM62" s="134"/>
      <c r="LN62" s="134"/>
      <c r="LO62" s="134"/>
      <c r="LP62" s="134"/>
      <c r="LQ62" s="134"/>
      <c r="LR62" s="134"/>
      <c r="LS62" s="134"/>
      <c r="LT62" s="134"/>
      <c r="LU62" s="134"/>
      <c r="LV62" s="134"/>
      <c r="LW62" s="134"/>
      <c r="LX62" s="134"/>
      <c r="LY62" s="134"/>
      <c r="LZ62" s="134"/>
      <c r="MA62" s="134"/>
      <c r="MB62" s="134"/>
      <c r="MC62" s="134"/>
      <c r="MD62" s="134"/>
      <c r="ME62" s="134"/>
      <c r="MF62" s="134"/>
      <c r="MG62" s="134"/>
      <c r="MH62" s="134"/>
      <c r="MI62" s="134"/>
      <c r="MJ62" s="134"/>
      <c r="MK62" s="134"/>
      <c r="ML62" s="134"/>
      <c r="MM62" s="134"/>
      <c r="MN62" s="134"/>
      <c r="MO62" s="134"/>
      <c r="MP62" s="134"/>
      <c r="MQ62" s="134"/>
      <c r="MR62" s="134"/>
      <c r="MS62" s="134"/>
      <c r="MT62" s="134"/>
      <c r="MU62" s="134"/>
      <c r="MV62" s="134"/>
      <c r="MW62" s="134"/>
      <c r="MX62" s="134"/>
      <c r="MY62" s="134"/>
      <c r="MZ62" s="134"/>
      <c r="NA62" s="134"/>
      <c r="NB62" s="134"/>
      <c r="NC62" s="134"/>
      <c r="ND62" s="134"/>
      <c r="NE62" s="134"/>
      <c r="NF62" s="134"/>
      <c r="NG62" s="134"/>
      <c r="NH62" s="134"/>
      <c r="NI62" s="134"/>
      <c r="NJ62" s="134"/>
      <c r="NK62" s="134"/>
      <c r="NL62" s="134"/>
      <c r="NM62" s="134"/>
      <c r="NN62" s="134"/>
      <c r="NO62" s="134"/>
      <c r="NP62" s="134"/>
      <c r="NQ62" s="134"/>
      <c r="NR62" s="134"/>
      <c r="NS62" s="134"/>
      <c r="NT62" s="134"/>
      <c r="NU62" s="134"/>
      <c r="NV62" s="134"/>
      <c r="NW62" s="134"/>
      <c r="NX62" s="134"/>
      <c r="NY62" s="134"/>
      <c r="NZ62" s="134"/>
      <c r="OA62" s="134"/>
      <c r="OB62" s="134"/>
      <c r="OC62" s="134"/>
      <c r="OD62" s="134"/>
      <c r="OE62" s="134"/>
      <c r="OF62" s="134"/>
      <c r="OG62" s="134"/>
      <c r="OH62" s="134"/>
      <c r="OI62" s="134"/>
      <c r="OJ62" s="134"/>
      <c r="OK62" s="134"/>
      <c r="OL62" s="134"/>
      <c r="OM62" s="134"/>
      <c r="ON62" s="134"/>
      <c r="OO62" s="134"/>
      <c r="OP62" s="134"/>
      <c r="OQ62" s="134"/>
      <c r="OR62" s="134"/>
      <c r="OS62" s="134"/>
      <c r="OT62" s="134"/>
      <c r="OU62" s="134"/>
      <c r="OV62" s="134"/>
      <c r="OW62" s="134"/>
      <c r="OX62" s="134"/>
      <c r="OY62" s="134"/>
      <c r="OZ62" s="134"/>
      <c r="PA62" s="134"/>
      <c r="PB62" s="134"/>
      <c r="PC62" s="134"/>
      <c r="PD62" s="134"/>
      <c r="PE62" s="134"/>
      <c r="PF62" s="134"/>
      <c r="PG62" s="134"/>
      <c r="PH62" s="134"/>
      <c r="PI62" s="134"/>
      <c r="PJ62" s="134"/>
      <c r="PK62" s="134"/>
      <c r="PL62" s="134"/>
      <c r="PM62" s="134"/>
      <c r="PN62" s="134"/>
      <c r="PO62" s="134"/>
      <c r="PP62" s="134"/>
      <c r="PQ62" s="134"/>
      <c r="PR62" s="134"/>
      <c r="PS62" s="134"/>
      <c r="PT62" s="134"/>
      <c r="PU62" s="134"/>
      <c r="PV62" s="134"/>
      <c r="PW62" s="134"/>
      <c r="PX62" s="134"/>
      <c r="PY62" s="134"/>
      <c r="PZ62" s="134"/>
      <c r="QA62" s="134"/>
      <c r="QB62" s="134"/>
      <c r="QC62" s="134"/>
      <c r="QD62" s="134"/>
      <c r="QE62" s="134"/>
      <c r="QF62" s="134"/>
      <c r="QG62" s="134"/>
      <c r="QH62" s="134"/>
      <c r="QI62" s="134"/>
      <c r="QJ62" s="134"/>
      <c r="QK62" s="134"/>
      <c r="QL62" s="134"/>
      <c r="QM62" s="134"/>
      <c r="QN62" s="134"/>
      <c r="QO62" s="134"/>
      <c r="QP62" s="134"/>
      <c r="QQ62" s="134"/>
      <c r="QR62" s="134"/>
      <c r="QS62" s="134"/>
      <c r="QT62" s="134"/>
      <c r="QU62" s="134"/>
      <c r="QV62" s="134"/>
      <c r="QW62" s="134"/>
      <c r="QX62" s="134"/>
      <c r="QY62" s="134"/>
      <c r="QZ62" s="134"/>
      <c r="RA62" s="134"/>
      <c r="RB62" s="134"/>
      <c r="RC62" s="134"/>
      <c r="RD62" s="134"/>
      <c r="RE62" s="134"/>
      <c r="RF62" s="134"/>
      <c r="RG62" s="134"/>
      <c r="RH62" s="134"/>
      <c r="RI62" s="134"/>
      <c r="RJ62" s="134"/>
      <c r="RK62" s="134"/>
      <c r="RL62" s="134"/>
      <c r="RM62" s="134"/>
      <c r="RN62" s="134"/>
      <c r="RO62" s="134"/>
      <c r="RP62" s="134"/>
      <c r="RQ62" s="134"/>
      <c r="RR62" s="134"/>
      <c r="RS62" s="134"/>
      <c r="RT62" s="134"/>
      <c r="RU62" s="134"/>
      <c r="RV62" s="134"/>
      <c r="RW62" s="134"/>
      <c r="RX62" s="134"/>
      <c r="RY62" s="134"/>
      <c r="RZ62" s="134"/>
      <c r="SA62" s="134"/>
      <c r="SB62" s="134"/>
      <c r="SC62" s="134"/>
      <c r="SD62" s="134"/>
      <c r="SE62" s="134"/>
      <c r="SF62" s="134"/>
      <c r="SG62" s="134"/>
      <c r="SH62" s="134"/>
      <c r="SI62" s="134"/>
      <c r="SJ62" s="134"/>
      <c r="SK62" s="134"/>
      <c r="SL62" s="134"/>
      <c r="SM62" s="134"/>
      <c r="SN62" s="134"/>
      <c r="SO62" s="134"/>
      <c r="SP62" s="134"/>
      <c r="SQ62" s="134"/>
      <c r="SR62" s="134"/>
      <c r="SS62" s="134"/>
      <c r="ST62" s="134"/>
      <c r="SU62" s="134"/>
      <c r="SV62" s="134"/>
      <c r="SW62" s="134"/>
      <c r="SX62" s="134"/>
      <c r="SY62" s="134"/>
      <c r="SZ62" s="134"/>
      <c r="TA62" s="134"/>
      <c r="TB62" s="134"/>
      <c r="TC62" s="134"/>
      <c r="TD62" s="134"/>
      <c r="TE62" s="134"/>
      <c r="TF62" s="134"/>
      <c r="TG62" s="134"/>
      <c r="TH62" s="134"/>
      <c r="TI62" s="134"/>
      <c r="TJ62" s="134"/>
      <c r="TK62" s="134"/>
      <c r="TL62" s="134"/>
      <c r="TM62" s="134"/>
      <c r="TN62" s="134"/>
      <c r="TO62" s="134"/>
      <c r="TP62" s="134"/>
      <c r="TQ62" s="134"/>
      <c r="TR62" s="134"/>
      <c r="TS62" s="134"/>
      <c r="TT62" s="134"/>
      <c r="TU62" s="134"/>
      <c r="TV62" s="134"/>
      <c r="TW62" s="134"/>
      <c r="TX62" s="134"/>
      <c r="TY62" s="134"/>
      <c r="TZ62" s="134"/>
      <c r="UA62" s="134"/>
      <c r="UB62" s="134"/>
      <c r="UC62" s="134"/>
      <c r="UD62" s="134"/>
      <c r="UE62" s="134"/>
      <c r="UF62" s="134"/>
      <c r="UG62" s="134"/>
      <c r="UH62" s="134"/>
      <c r="UI62" s="134"/>
      <c r="UJ62" s="134"/>
      <c r="UK62" s="134"/>
      <c r="UL62" s="134"/>
      <c r="UM62" s="134"/>
      <c r="UN62" s="134"/>
      <c r="UO62" s="134"/>
      <c r="UP62" s="134"/>
      <c r="UQ62" s="134"/>
      <c r="UR62" s="134"/>
      <c r="US62" s="134"/>
      <c r="UT62" s="134"/>
      <c r="UU62" s="134"/>
      <c r="UV62" s="134"/>
      <c r="UW62" s="134"/>
      <c r="UX62" s="134"/>
      <c r="UY62" s="134"/>
      <c r="UZ62" s="134"/>
      <c r="VA62" s="134"/>
      <c r="VB62" s="134"/>
      <c r="VC62" s="134"/>
      <c r="VD62" s="134"/>
      <c r="VE62" s="134"/>
      <c r="VF62" s="134"/>
      <c r="VG62" s="134"/>
      <c r="VH62" s="134"/>
      <c r="VI62" s="134"/>
      <c r="VJ62" s="134"/>
      <c r="VK62" s="134"/>
      <c r="VL62" s="134"/>
      <c r="VM62" s="134"/>
      <c r="VN62" s="134"/>
      <c r="VO62" s="134"/>
      <c r="VP62" s="134"/>
      <c r="VQ62" s="134"/>
      <c r="VR62" s="134"/>
      <c r="VS62" s="134"/>
      <c r="VT62" s="134"/>
      <c r="VU62" s="134"/>
      <c r="VV62" s="134"/>
      <c r="VW62" s="134"/>
      <c r="VX62" s="134"/>
      <c r="VY62" s="134"/>
      <c r="VZ62" s="134"/>
      <c r="WA62" s="134"/>
      <c r="WB62" s="134"/>
      <c r="WC62" s="134"/>
      <c r="WD62" s="134"/>
      <c r="WE62" s="134"/>
      <c r="WF62" s="134"/>
      <c r="WG62" s="134"/>
      <c r="WH62" s="134"/>
      <c r="WI62" s="134"/>
      <c r="WJ62" s="134"/>
      <c r="WK62" s="134"/>
      <c r="WL62" s="134"/>
      <c r="WM62" s="134"/>
      <c r="WN62" s="134"/>
      <c r="WO62" s="134"/>
      <c r="WP62" s="134"/>
      <c r="WQ62" s="134"/>
      <c r="WR62" s="134"/>
      <c r="WS62" s="134"/>
      <c r="WT62" s="134"/>
      <c r="WU62" s="134"/>
      <c r="WV62" s="134"/>
      <c r="WW62" s="134"/>
      <c r="WX62" s="134"/>
      <c r="WY62" s="134"/>
      <c r="WZ62" s="134"/>
      <c r="XA62" s="134"/>
      <c r="XB62" s="134"/>
      <c r="XC62" s="134"/>
      <c r="XD62" s="134"/>
      <c r="XE62" s="134"/>
      <c r="XF62" s="134"/>
      <c r="XG62" s="134"/>
      <c r="XH62" s="134"/>
      <c r="XI62" s="134"/>
      <c r="XJ62" s="134"/>
      <c r="XK62" s="134"/>
      <c r="XL62" s="134"/>
      <c r="XM62" s="134"/>
      <c r="XN62" s="134"/>
      <c r="XO62" s="134"/>
      <c r="XP62" s="134"/>
      <c r="XQ62" s="134"/>
      <c r="XR62" s="134"/>
      <c r="XS62" s="134"/>
      <c r="XT62" s="134"/>
      <c r="XU62" s="134"/>
      <c r="XV62" s="134"/>
      <c r="XW62" s="134"/>
      <c r="XX62" s="134"/>
      <c r="XY62" s="134"/>
      <c r="XZ62" s="134"/>
      <c r="YA62" s="134"/>
      <c r="YB62" s="134"/>
      <c r="YC62" s="134"/>
      <c r="YD62" s="134"/>
      <c r="YE62" s="134"/>
      <c r="YF62" s="134"/>
      <c r="YG62" s="134"/>
      <c r="YH62" s="134"/>
      <c r="YI62" s="134"/>
      <c r="YJ62" s="134"/>
      <c r="YK62" s="134"/>
      <c r="YL62" s="134"/>
      <c r="YM62" s="134"/>
      <c r="YN62" s="134"/>
      <c r="YO62" s="134"/>
      <c r="YP62" s="134"/>
      <c r="YQ62" s="134"/>
      <c r="YR62" s="134"/>
      <c r="YS62" s="134"/>
      <c r="YT62" s="134"/>
      <c r="YU62" s="134"/>
      <c r="YV62" s="134"/>
      <c r="YW62" s="134"/>
      <c r="YX62" s="134"/>
      <c r="YY62" s="134"/>
      <c r="YZ62" s="134"/>
      <c r="ZA62" s="134"/>
      <c r="ZB62" s="134"/>
      <c r="ZC62" s="134"/>
      <c r="ZD62" s="134"/>
      <c r="ZE62" s="134"/>
      <c r="ZF62" s="134"/>
      <c r="ZG62" s="134"/>
      <c r="ZH62" s="134"/>
      <c r="ZI62" s="134"/>
      <c r="ZJ62" s="134"/>
      <c r="ZK62" s="134"/>
      <c r="ZL62" s="134"/>
      <c r="ZM62" s="134"/>
      <c r="ZN62" s="134"/>
      <c r="ZO62" s="134"/>
      <c r="ZP62" s="134"/>
      <c r="ZQ62" s="134"/>
      <c r="ZR62" s="134"/>
      <c r="ZS62" s="134"/>
      <c r="ZT62" s="134"/>
      <c r="ZU62" s="134"/>
      <c r="ZV62" s="134"/>
      <c r="ZW62" s="134"/>
      <c r="ZX62" s="134"/>
      <c r="ZY62" s="134"/>
      <c r="ZZ62" s="134"/>
    </row>
    <row r="63" spans="1:702" hidden="1" outlineLevel="1">
      <c r="A63" s="16">
        <v>42125</v>
      </c>
      <c r="B63" s="134">
        <v>20275.42808193</v>
      </c>
      <c r="C63" s="134">
        <v>1934.8454098699999</v>
      </c>
      <c r="D63" s="134">
        <v>6.3301164400000003</v>
      </c>
      <c r="E63" s="134">
        <v>7781.6568044899996</v>
      </c>
      <c r="F63" s="134">
        <v>184.61645178000001</v>
      </c>
      <c r="G63" s="134">
        <v>100.68073689000001</v>
      </c>
      <c r="H63" s="134">
        <v>1273.4138598899999</v>
      </c>
      <c r="I63" s="134">
        <v>3307.3537955699999</v>
      </c>
      <c r="J63" s="134">
        <v>2247.19470095</v>
      </c>
      <c r="K63" s="134">
        <v>88.108377480000001</v>
      </c>
      <c r="L63" s="134">
        <v>468.15367252999999</v>
      </c>
      <c r="M63" s="176" t="s">
        <v>191</v>
      </c>
      <c r="N63" s="134">
        <v>1999.0053916700001</v>
      </c>
      <c r="O63" s="134">
        <v>583.19498195999995</v>
      </c>
      <c r="P63" s="134">
        <v>4.4657915399999997</v>
      </c>
      <c r="Q63" s="134">
        <v>0.29786195999999998</v>
      </c>
      <c r="R63" s="134">
        <v>8.2572035600000007</v>
      </c>
      <c r="S63" s="134">
        <v>278.91882017</v>
      </c>
      <c r="T63" s="134">
        <v>8.9341051799999995</v>
      </c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  <c r="AE63" s="134"/>
      <c r="AF63" s="134"/>
      <c r="AG63" s="134"/>
      <c r="AH63" s="134"/>
      <c r="AI63" s="134"/>
      <c r="AJ63" s="134"/>
      <c r="AK63" s="134"/>
      <c r="AL63" s="134"/>
      <c r="AM63" s="134"/>
      <c r="AN63" s="134"/>
      <c r="AO63" s="134"/>
      <c r="AP63" s="134"/>
      <c r="AQ63" s="134"/>
      <c r="AR63" s="134"/>
      <c r="AS63" s="134"/>
      <c r="AT63" s="134"/>
      <c r="AU63" s="134"/>
      <c r="AV63" s="134"/>
      <c r="AW63" s="134"/>
      <c r="AX63" s="134"/>
      <c r="AY63" s="134"/>
      <c r="AZ63" s="134"/>
      <c r="BA63" s="134"/>
      <c r="BB63" s="134"/>
      <c r="BC63" s="134"/>
      <c r="BD63" s="134"/>
      <c r="BE63" s="134"/>
      <c r="BF63" s="134"/>
      <c r="BG63" s="134"/>
      <c r="BH63" s="134"/>
      <c r="BI63" s="134"/>
      <c r="BJ63" s="134"/>
      <c r="BK63" s="134"/>
      <c r="BL63" s="134"/>
      <c r="BM63" s="134"/>
      <c r="BN63" s="134"/>
      <c r="BO63" s="134"/>
      <c r="BP63" s="134"/>
      <c r="BQ63" s="134"/>
      <c r="BR63" s="134"/>
      <c r="BS63" s="134"/>
      <c r="BT63" s="134"/>
      <c r="BU63" s="134"/>
      <c r="BV63" s="134"/>
      <c r="BW63" s="134"/>
      <c r="BX63" s="134"/>
      <c r="BY63" s="134"/>
      <c r="BZ63" s="134"/>
      <c r="CA63" s="134"/>
      <c r="CB63" s="134"/>
      <c r="CC63" s="134"/>
      <c r="CD63" s="134"/>
      <c r="CE63" s="134"/>
      <c r="CF63" s="134"/>
      <c r="CG63" s="134"/>
      <c r="CH63" s="134"/>
      <c r="CI63" s="134"/>
      <c r="CJ63" s="134"/>
      <c r="CK63" s="134"/>
      <c r="CL63" s="134"/>
      <c r="CM63" s="134"/>
      <c r="CN63" s="134"/>
      <c r="CO63" s="134"/>
      <c r="CP63" s="134"/>
      <c r="CQ63" s="134"/>
      <c r="CR63" s="134"/>
      <c r="CS63" s="134"/>
      <c r="CT63" s="134"/>
      <c r="CU63" s="134"/>
      <c r="CV63" s="134"/>
      <c r="CW63" s="134"/>
      <c r="CX63" s="134"/>
      <c r="CY63" s="134"/>
      <c r="CZ63" s="134"/>
      <c r="DA63" s="134"/>
      <c r="DB63" s="134"/>
      <c r="DC63" s="134"/>
      <c r="DD63" s="134"/>
      <c r="DE63" s="134"/>
      <c r="DF63" s="134"/>
      <c r="DG63" s="134"/>
      <c r="DH63" s="134"/>
      <c r="DI63" s="134"/>
      <c r="DJ63" s="134"/>
      <c r="DK63" s="134"/>
      <c r="DL63" s="134"/>
      <c r="DM63" s="134"/>
      <c r="DN63" s="134"/>
      <c r="DO63" s="134"/>
      <c r="DP63" s="134"/>
      <c r="DQ63" s="134"/>
      <c r="DR63" s="134"/>
      <c r="DS63" s="134"/>
      <c r="DT63" s="134"/>
      <c r="DU63" s="134"/>
      <c r="DV63" s="134"/>
      <c r="DW63" s="134"/>
      <c r="DX63" s="134"/>
      <c r="DY63" s="134"/>
      <c r="DZ63" s="134"/>
      <c r="EA63" s="134"/>
      <c r="EB63" s="134"/>
      <c r="EC63" s="134"/>
      <c r="ED63" s="134"/>
      <c r="EE63" s="134"/>
      <c r="EF63" s="134"/>
      <c r="EG63" s="134"/>
      <c r="EH63" s="134"/>
      <c r="EI63" s="134"/>
      <c r="EJ63" s="134"/>
      <c r="EK63" s="134"/>
      <c r="EL63" s="134"/>
      <c r="EM63" s="134"/>
      <c r="EN63" s="134"/>
      <c r="EO63" s="134"/>
      <c r="EP63" s="134"/>
      <c r="EQ63" s="134"/>
      <c r="ER63" s="134"/>
      <c r="ES63" s="134"/>
      <c r="ET63" s="134"/>
      <c r="EU63" s="134"/>
      <c r="EV63" s="134"/>
      <c r="EW63" s="134"/>
      <c r="EX63" s="134"/>
      <c r="EY63" s="134"/>
      <c r="EZ63" s="134"/>
      <c r="FA63" s="134"/>
      <c r="FB63" s="134"/>
      <c r="FC63" s="134"/>
      <c r="FD63" s="134"/>
      <c r="FE63" s="134"/>
      <c r="FF63" s="134"/>
      <c r="FG63" s="134"/>
      <c r="FH63" s="134"/>
      <c r="FI63" s="134"/>
      <c r="FJ63" s="134"/>
      <c r="FK63" s="134"/>
      <c r="FL63" s="134"/>
      <c r="FM63" s="134"/>
      <c r="FN63" s="134"/>
      <c r="FO63" s="134"/>
      <c r="FP63" s="134"/>
      <c r="FQ63" s="134"/>
      <c r="FR63" s="134"/>
      <c r="FS63" s="134"/>
      <c r="FT63" s="134"/>
      <c r="FU63" s="134"/>
      <c r="FV63" s="134"/>
      <c r="FW63" s="134"/>
      <c r="FX63" s="134"/>
      <c r="FY63" s="134"/>
      <c r="FZ63" s="134"/>
      <c r="GA63" s="134"/>
      <c r="GB63" s="134"/>
      <c r="GC63" s="134"/>
      <c r="GD63" s="134"/>
      <c r="GE63" s="134"/>
      <c r="GF63" s="134"/>
      <c r="GG63" s="134"/>
      <c r="GH63" s="134"/>
      <c r="GI63" s="134"/>
      <c r="GJ63" s="134"/>
      <c r="GK63" s="134"/>
      <c r="GL63" s="134"/>
      <c r="GM63" s="134"/>
      <c r="GN63" s="134"/>
      <c r="GO63" s="134"/>
      <c r="GP63" s="134"/>
      <c r="GQ63" s="134"/>
      <c r="GR63" s="134"/>
      <c r="GS63" s="134"/>
      <c r="GT63" s="134"/>
      <c r="GU63" s="134"/>
      <c r="GV63" s="134"/>
      <c r="GW63" s="134"/>
      <c r="GX63" s="134"/>
      <c r="GY63" s="134"/>
      <c r="GZ63" s="134"/>
      <c r="HA63" s="134"/>
      <c r="HB63" s="134"/>
      <c r="HC63" s="134"/>
      <c r="HD63" s="134"/>
      <c r="HE63" s="134"/>
      <c r="HF63" s="134"/>
      <c r="HG63" s="134"/>
      <c r="HH63" s="134"/>
      <c r="HI63" s="134"/>
      <c r="HJ63" s="134"/>
      <c r="HK63" s="134"/>
      <c r="HL63" s="134"/>
      <c r="HM63" s="134"/>
      <c r="HN63" s="134"/>
      <c r="HO63" s="134"/>
      <c r="HP63" s="134"/>
      <c r="HQ63" s="134"/>
      <c r="HR63" s="134"/>
      <c r="HS63" s="134"/>
      <c r="HT63" s="134"/>
      <c r="HU63" s="134"/>
      <c r="HV63" s="134"/>
      <c r="HW63" s="134"/>
      <c r="HX63" s="134"/>
      <c r="HY63" s="134"/>
      <c r="HZ63" s="134"/>
      <c r="IA63" s="134"/>
      <c r="IB63" s="134"/>
      <c r="IC63" s="134"/>
      <c r="ID63" s="134"/>
      <c r="IE63" s="134"/>
      <c r="IF63" s="134"/>
      <c r="IG63" s="134"/>
      <c r="IH63" s="134"/>
      <c r="II63" s="134"/>
      <c r="IJ63" s="134"/>
      <c r="IK63" s="134"/>
      <c r="IL63" s="134"/>
      <c r="IM63" s="134"/>
      <c r="IN63" s="134"/>
      <c r="IO63" s="134"/>
      <c r="IP63" s="134"/>
      <c r="IQ63" s="134"/>
      <c r="IR63" s="134"/>
      <c r="IS63" s="134"/>
      <c r="IT63" s="134"/>
      <c r="IU63" s="134"/>
      <c r="IV63" s="134"/>
      <c r="IW63" s="134"/>
      <c r="IX63" s="134"/>
      <c r="IY63" s="134"/>
      <c r="IZ63" s="134"/>
      <c r="JA63" s="134"/>
      <c r="JB63" s="134"/>
      <c r="JC63" s="134"/>
      <c r="JD63" s="134"/>
      <c r="JE63" s="134"/>
      <c r="JF63" s="134"/>
      <c r="JG63" s="134"/>
      <c r="JH63" s="134"/>
      <c r="JI63" s="134"/>
      <c r="JJ63" s="134"/>
      <c r="JK63" s="134"/>
      <c r="JL63" s="134"/>
      <c r="JM63" s="134"/>
      <c r="JN63" s="134"/>
      <c r="JO63" s="134"/>
      <c r="JP63" s="134"/>
      <c r="JQ63" s="134"/>
      <c r="JR63" s="134"/>
      <c r="JS63" s="134"/>
      <c r="JT63" s="134"/>
      <c r="JU63" s="134"/>
      <c r="JV63" s="134"/>
      <c r="JW63" s="134"/>
      <c r="JX63" s="134"/>
      <c r="JY63" s="134"/>
      <c r="JZ63" s="134"/>
      <c r="KA63" s="134"/>
      <c r="KB63" s="134"/>
      <c r="KC63" s="134"/>
      <c r="KD63" s="134"/>
      <c r="KE63" s="134"/>
      <c r="KF63" s="134"/>
      <c r="KG63" s="134"/>
      <c r="KH63" s="134"/>
      <c r="KI63" s="134"/>
      <c r="KJ63" s="134"/>
      <c r="KK63" s="134"/>
      <c r="KL63" s="134"/>
      <c r="KM63" s="134"/>
      <c r="KN63" s="134"/>
      <c r="KO63" s="134"/>
      <c r="KP63" s="134"/>
      <c r="KQ63" s="134"/>
      <c r="KR63" s="134"/>
      <c r="KS63" s="134"/>
      <c r="KT63" s="134"/>
      <c r="KU63" s="134"/>
      <c r="KV63" s="134"/>
      <c r="KW63" s="134"/>
      <c r="KX63" s="134"/>
      <c r="KY63" s="134"/>
      <c r="KZ63" s="134"/>
      <c r="LA63" s="134"/>
      <c r="LB63" s="134"/>
      <c r="LC63" s="134"/>
      <c r="LD63" s="134"/>
      <c r="LE63" s="134"/>
      <c r="LF63" s="134"/>
      <c r="LG63" s="134"/>
      <c r="LH63" s="134"/>
      <c r="LI63" s="134"/>
      <c r="LJ63" s="134"/>
      <c r="LK63" s="134"/>
      <c r="LL63" s="134"/>
      <c r="LM63" s="134"/>
      <c r="LN63" s="134"/>
      <c r="LO63" s="134"/>
      <c r="LP63" s="134"/>
      <c r="LQ63" s="134"/>
      <c r="LR63" s="134"/>
      <c r="LS63" s="134"/>
      <c r="LT63" s="134"/>
      <c r="LU63" s="134"/>
      <c r="LV63" s="134"/>
      <c r="LW63" s="134"/>
      <c r="LX63" s="134"/>
      <c r="LY63" s="134"/>
      <c r="LZ63" s="134"/>
      <c r="MA63" s="134"/>
      <c r="MB63" s="134"/>
      <c r="MC63" s="134"/>
      <c r="MD63" s="134"/>
      <c r="ME63" s="134"/>
      <c r="MF63" s="134"/>
      <c r="MG63" s="134"/>
      <c r="MH63" s="134"/>
      <c r="MI63" s="134"/>
      <c r="MJ63" s="134"/>
      <c r="MK63" s="134"/>
      <c r="ML63" s="134"/>
      <c r="MM63" s="134"/>
      <c r="MN63" s="134"/>
      <c r="MO63" s="134"/>
      <c r="MP63" s="134"/>
      <c r="MQ63" s="134"/>
      <c r="MR63" s="134"/>
      <c r="MS63" s="134"/>
      <c r="MT63" s="134"/>
      <c r="MU63" s="134"/>
      <c r="MV63" s="134"/>
      <c r="MW63" s="134"/>
      <c r="MX63" s="134"/>
      <c r="MY63" s="134"/>
      <c r="MZ63" s="134"/>
      <c r="NA63" s="134"/>
      <c r="NB63" s="134"/>
      <c r="NC63" s="134"/>
      <c r="ND63" s="134"/>
      <c r="NE63" s="134"/>
      <c r="NF63" s="134"/>
      <c r="NG63" s="134"/>
      <c r="NH63" s="134"/>
      <c r="NI63" s="134"/>
      <c r="NJ63" s="134"/>
      <c r="NK63" s="134"/>
      <c r="NL63" s="134"/>
      <c r="NM63" s="134"/>
      <c r="NN63" s="134"/>
      <c r="NO63" s="134"/>
      <c r="NP63" s="134"/>
      <c r="NQ63" s="134"/>
      <c r="NR63" s="134"/>
      <c r="NS63" s="134"/>
      <c r="NT63" s="134"/>
      <c r="NU63" s="134"/>
      <c r="NV63" s="134"/>
      <c r="NW63" s="134"/>
      <c r="NX63" s="134"/>
      <c r="NY63" s="134"/>
      <c r="NZ63" s="134"/>
      <c r="OA63" s="134"/>
      <c r="OB63" s="134"/>
      <c r="OC63" s="134"/>
      <c r="OD63" s="134"/>
      <c r="OE63" s="134"/>
      <c r="OF63" s="134"/>
      <c r="OG63" s="134"/>
      <c r="OH63" s="134"/>
      <c r="OI63" s="134"/>
      <c r="OJ63" s="134"/>
      <c r="OK63" s="134"/>
      <c r="OL63" s="134"/>
      <c r="OM63" s="134"/>
      <c r="ON63" s="134"/>
      <c r="OO63" s="134"/>
      <c r="OP63" s="134"/>
      <c r="OQ63" s="134"/>
      <c r="OR63" s="134"/>
      <c r="OS63" s="134"/>
      <c r="OT63" s="134"/>
      <c r="OU63" s="134"/>
      <c r="OV63" s="134"/>
      <c r="OW63" s="134"/>
      <c r="OX63" s="134"/>
      <c r="OY63" s="134"/>
      <c r="OZ63" s="134"/>
      <c r="PA63" s="134"/>
      <c r="PB63" s="134"/>
      <c r="PC63" s="134"/>
      <c r="PD63" s="134"/>
      <c r="PE63" s="134"/>
      <c r="PF63" s="134"/>
      <c r="PG63" s="134"/>
      <c r="PH63" s="134"/>
      <c r="PI63" s="134"/>
      <c r="PJ63" s="134"/>
      <c r="PK63" s="134"/>
      <c r="PL63" s="134"/>
      <c r="PM63" s="134"/>
      <c r="PN63" s="134"/>
      <c r="PO63" s="134"/>
      <c r="PP63" s="134"/>
      <c r="PQ63" s="134"/>
      <c r="PR63" s="134"/>
      <c r="PS63" s="134"/>
      <c r="PT63" s="134"/>
      <c r="PU63" s="134"/>
      <c r="PV63" s="134"/>
      <c r="PW63" s="134"/>
      <c r="PX63" s="134"/>
      <c r="PY63" s="134"/>
      <c r="PZ63" s="134"/>
      <c r="QA63" s="134"/>
      <c r="QB63" s="134"/>
      <c r="QC63" s="134"/>
      <c r="QD63" s="134"/>
      <c r="QE63" s="134"/>
      <c r="QF63" s="134"/>
      <c r="QG63" s="134"/>
      <c r="QH63" s="134"/>
      <c r="QI63" s="134"/>
      <c r="QJ63" s="134"/>
      <c r="QK63" s="134"/>
      <c r="QL63" s="134"/>
      <c r="QM63" s="134"/>
      <c r="QN63" s="134"/>
      <c r="QO63" s="134"/>
      <c r="QP63" s="134"/>
      <c r="QQ63" s="134"/>
      <c r="QR63" s="134"/>
      <c r="QS63" s="134"/>
      <c r="QT63" s="134"/>
      <c r="QU63" s="134"/>
      <c r="QV63" s="134"/>
      <c r="QW63" s="134"/>
      <c r="QX63" s="134"/>
      <c r="QY63" s="134"/>
      <c r="QZ63" s="134"/>
      <c r="RA63" s="134"/>
      <c r="RB63" s="134"/>
      <c r="RC63" s="134"/>
      <c r="RD63" s="134"/>
      <c r="RE63" s="134"/>
      <c r="RF63" s="134"/>
      <c r="RG63" s="134"/>
      <c r="RH63" s="134"/>
      <c r="RI63" s="134"/>
      <c r="RJ63" s="134"/>
      <c r="RK63" s="134"/>
      <c r="RL63" s="134"/>
      <c r="RM63" s="134"/>
      <c r="RN63" s="134"/>
      <c r="RO63" s="134"/>
      <c r="RP63" s="134"/>
      <c r="RQ63" s="134"/>
      <c r="RR63" s="134"/>
      <c r="RS63" s="134"/>
      <c r="RT63" s="134"/>
      <c r="RU63" s="134"/>
      <c r="RV63" s="134"/>
      <c r="RW63" s="134"/>
      <c r="RX63" s="134"/>
      <c r="RY63" s="134"/>
      <c r="RZ63" s="134"/>
      <c r="SA63" s="134"/>
      <c r="SB63" s="134"/>
      <c r="SC63" s="134"/>
      <c r="SD63" s="134"/>
      <c r="SE63" s="134"/>
      <c r="SF63" s="134"/>
      <c r="SG63" s="134"/>
      <c r="SH63" s="134"/>
      <c r="SI63" s="134"/>
      <c r="SJ63" s="134"/>
      <c r="SK63" s="134"/>
      <c r="SL63" s="134"/>
      <c r="SM63" s="134"/>
      <c r="SN63" s="134"/>
      <c r="SO63" s="134"/>
      <c r="SP63" s="134"/>
      <c r="SQ63" s="134"/>
      <c r="SR63" s="134"/>
      <c r="SS63" s="134"/>
      <c r="ST63" s="134"/>
      <c r="SU63" s="134"/>
      <c r="SV63" s="134"/>
      <c r="SW63" s="134"/>
      <c r="SX63" s="134"/>
      <c r="SY63" s="134"/>
      <c r="SZ63" s="134"/>
      <c r="TA63" s="134"/>
      <c r="TB63" s="134"/>
      <c r="TC63" s="134"/>
      <c r="TD63" s="134"/>
      <c r="TE63" s="134"/>
      <c r="TF63" s="134"/>
      <c r="TG63" s="134"/>
      <c r="TH63" s="134"/>
      <c r="TI63" s="134"/>
      <c r="TJ63" s="134"/>
      <c r="TK63" s="134"/>
      <c r="TL63" s="134"/>
      <c r="TM63" s="134"/>
      <c r="TN63" s="134"/>
      <c r="TO63" s="134"/>
      <c r="TP63" s="134"/>
      <c r="TQ63" s="134"/>
      <c r="TR63" s="134"/>
      <c r="TS63" s="134"/>
      <c r="TT63" s="134"/>
      <c r="TU63" s="134"/>
      <c r="TV63" s="134"/>
      <c r="TW63" s="134"/>
      <c r="TX63" s="134"/>
      <c r="TY63" s="134"/>
      <c r="TZ63" s="134"/>
      <c r="UA63" s="134"/>
      <c r="UB63" s="134"/>
      <c r="UC63" s="134"/>
      <c r="UD63" s="134"/>
      <c r="UE63" s="134"/>
      <c r="UF63" s="134"/>
      <c r="UG63" s="134"/>
      <c r="UH63" s="134"/>
      <c r="UI63" s="134"/>
      <c r="UJ63" s="134"/>
      <c r="UK63" s="134"/>
      <c r="UL63" s="134"/>
      <c r="UM63" s="134"/>
      <c r="UN63" s="134"/>
      <c r="UO63" s="134"/>
      <c r="UP63" s="134"/>
      <c r="UQ63" s="134"/>
      <c r="UR63" s="134"/>
      <c r="US63" s="134"/>
      <c r="UT63" s="134"/>
      <c r="UU63" s="134"/>
      <c r="UV63" s="134"/>
      <c r="UW63" s="134"/>
      <c r="UX63" s="134"/>
      <c r="UY63" s="134"/>
      <c r="UZ63" s="134"/>
      <c r="VA63" s="134"/>
      <c r="VB63" s="134"/>
      <c r="VC63" s="134"/>
      <c r="VD63" s="134"/>
      <c r="VE63" s="134"/>
      <c r="VF63" s="134"/>
      <c r="VG63" s="134"/>
      <c r="VH63" s="134"/>
      <c r="VI63" s="134"/>
      <c r="VJ63" s="134"/>
      <c r="VK63" s="134"/>
      <c r="VL63" s="134"/>
      <c r="VM63" s="134"/>
      <c r="VN63" s="134"/>
      <c r="VO63" s="134"/>
      <c r="VP63" s="134"/>
      <c r="VQ63" s="134"/>
      <c r="VR63" s="134"/>
      <c r="VS63" s="134"/>
      <c r="VT63" s="134"/>
      <c r="VU63" s="134"/>
      <c r="VV63" s="134"/>
      <c r="VW63" s="134"/>
      <c r="VX63" s="134"/>
      <c r="VY63" s="134"/>
      <c r="VZ63" s="134"/>
      <c r="WA63" s="134"/>
      <c r="WB63" s="134"/>
      <c r="WC63" s="134"/>
      <c r="WD63" s="134"/>
      <c r="WE63" s="134"/>
      <c r="WF63" s="134"/>
      <c r="WG63" s="134"/>
      <c r="WH63" s="134"/>
      <c r="WI63" s="134"/>
      <c r="WJ63" s="134"/>
      <c r="WK63" s="134"/>
      <c r="WL63" s="134"/>
      <c r="WM63" s="134"/>
      <c r="WN63" s="134"/>
      <c r="WO63" s="134"/>
      <c r="WP63" s="134"/>
      <c r="WQ63" s="134"/>
      <c r="WR63" s="134"/>
      <c r="WS63" s="134"/>
      <c r="WT63" s="134"/>
      <c r="WU63" s="134"/>
      <c r="WV63" s="134"/>
      <c r="WW63" s="134"/>
      <c r="WX63" s="134"/>
      <c r="WY63" s="134"/>
      <c r="WZ63" s="134"/>
      <c r="XA63" s="134"/>
      <c r="XB63" s="134"/>
      <c r="XC63" s="134"/>
      <c r="XD63" s="134"/>
      <c r="XE63" s="134"/>
      <c r="XF63" s="134"/>
      <c r="XG63" s="134"/>
      <c r="XH63" s="134"/>
      <c r="XI63" s="134"/>
      <c r="XJ63" s="134"/>
      <c r="XK63" s="134"/>
      <c r="XL63" s="134"/>
      <c r="XM63" s="134"/>
      <c r="XN63" s="134"/>
      <c r="XO63" s="134"/>
      <c r="XP63" s="134"/>
      <c r="XQ63" s="134"/>
      <c r="XR63" s="134"/>
      <c r="XS63" s="134"/>
      <c r="XT63" s="134"/>
      <c r="XU63" s="134"/>
      <c r="XV63" s="134"/>
      <c r="XW63" s="134"/>
      <c r="XX63" s="134"/>
      <c r="XY63" s="134"/>
      <c r="XZ63" s="134"/>
      <c r="YA63" s="134"/>
      <c r="YB63" s="134"/>
      <c r="YC63" s="134"/>
      <c r="YD63" s="134"/>
      <c r="YE63" s="134"/>
      <c r="YF63" s="134"/>
      <c r="YG63" s="134"/>
      <c r="YH63" s="134"/>
      <c r="YI63" s="134"/>
      <c r="YJ63" s="134"/>
      <c r="YK63" s="134"/>
      <c r="YL63" s="134"/>
      <c r="YM63" s="134"/>
      <c r="YN63" s="134"/>
      <c r="YO63" s="134"/>
      <c r="YP63" s="134"/>
      <c r="YQ63" s="134"/>
      <c r="YR63" s="134"/>
      <c r="YS63" s="134"/>
      <c r="YT63" s="134"/>
      <c r="YU63" s="134"/>
      <c r="YV63" s="134"/>
      <c r="YW63" s="134"/>
      <c r="YX63" s="134"/>
      <c r="YY63" s="134"/>
      <c r="YZ63" s="134"/>
      <c r="ZA63" s="134"/>
      <c r="ZB63" s="134"/>
      <c r="ZC63" s="134"/>
      <c r="ZD63" s="134"/>
      <c r="ZE63" s="134"/>
      <c r="ZF63" s="134"/>
      <c r="ZG63" s="134"/>
      <c r="ZH63" s="134"/>
      <c r="ZI63" s="134"/>
      <c r="ZJ63" s="134"/>
      <c r="ZK63" s="134"/>
      <c r="ZL63" s="134"/>
      <c r="ZM63" s="134"/>
      <c r="ZN63" s="134"/>
      <c r="ZO63" s="134"/>
      <c r="ZP63" s="134"/>
      <c r="ZQ63" s="134"/>
      <c r="ZR63" s="134"/>
      <c r="ZS63" s="134"/>
      <c r="ZT63" s="134"/>
      <c r="ZU63" s="134"/>
      <c r="ZV63" s="134"/>
      <c r="ZW63" s="134"/>
      <c r="ZX63" s="134"/>
      <c r="ZY63" s="134"/>
      <c r="ZZ63" s="134"/>
    </row>
    <row r="64" spans="1:702" hidden="1" outlineLevel="1">
      <c r="A64" s="16">
        <v>42156</v>
      </c>
      <c r="B64" s="134">
        <v>20139.978729589999</v>
      </c>
      <c r="C64" s="134">
        <v>1938.6786030799999</v>
      </c>
      <c r="D64" s="134">
        <v>6.4896221299999999</v>
      </c>
      <c r="E64" s="134">
        <v>7690.2436792400003</v>
      </c>
      <c r="F64" s="134">
        <v>190.6310781</v>
      </c>
      <c r="G64" s="134">
        <v>98.829734529999996</v>
      </c>
      <c r="H64" s="134">
        <v>1249.7593656500001</v>
      </c>
      <c r="I64" s="134">
        <v>3386.96046166</v>
      </c>
      <c r="J64" s="134">
        <v>2135.74354808</v>
      </c>
      <c r="K64" s="134">
        <v>87.954474360000006</v>
      </c>
      <c r="L64" s="134">
        <v>467.97126242000002</v>
      </c>
      <c r="M64" s="176" t="s">
        <v>191</v>
      </c>
      <c r="N64" s="134">
        <v>1994.83273672</v>
      </c>
      <c r="O64" s="134">
        <v>595.78356245999998</v>
      </c>
      <c r="P64" s="134">
        <v>4.80147192</v>
      </c>
      <c r="Q64" s="134">
        <v>0.29094363000000001</v>
      </c>
      <c r="R64" s="134">
        <v>8.3456352900000006</v>
      </c>
      <c r="S64" s="134">
        <v>274.43850739999999</v>
      </c>
      <c r="T64" s="134">
        <v>8.2240429200000005</v>
      </c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  <c r="AE64" s="134"/>
      <c r="AF64" s="134"/>
      <c r="AG64" s="134"/>
      <c r="AH64" s="134"/>
      <c r="AI64" s="134"/>
      <c r="AJ64" s="134"/>
      <c r="AK64" s="134"/>
      <c r="AL64" s="134"/>
      <c r="AM64" s="134"/>
      <c r="AN64" s="134"/>
      <c r="AO64" s="134"/>
      <c r="AP64" s="134"/>
      <c r="AQ64" s="134"/>
      <c r="AR64" s="134"/>
      <c r="AS64" s="134"/>
      <c r="AT64" s="134"/>
      <c r="AU64" s="134"/>
      <c r="AV64" s="134"/>
      <c r="AW64" s="134"/>
      <c r="AX64" s="134"/>
      <c r="AY64" s="134"/>
      <c r="AZ64" s="134"/>
      <c r="BA64" s="134"/>
      <c r="BB64" s="134"/>
      <c r="BC64" s="134"/>
      <c r="BD64" s="134"/>
      <c r="BE64" s="134"/>
      <c r="BF64" s="134"/>
      <c r="BG64" s="134"/>
      <c r="BH64" s="134"/>
      <c r="BI64" s="134"/>
      <c r="BJ64" s="134"/>
      <c r="BK64" s="134"/>
      <c r="BL64" s="134"/>
      <c r="BM64" s="134"/>
      <c r="BN64" s="134"/>
      <c r="BO64" s="134"/>
      <c r="BP64" s="134"/>
      <c r="BQ64" s="134"/>
      <c r="BR64" s="134"/>
      <c r="BS64" s="134"/>
      <c r="BT64" s="134"/>
      <c r="BU64" s="134"/>
      <c r="BV64" s="134"/>
      <c r="BW64" s="134"/>
      <c r="BX64" s="134"/>
      <c r="BY64" s="134"/>
      <c r="BZ64" s="134"/>
      <c r="CA64" s="134"/>
      <c r="CB64" s="134"/>
      <c r="CC64" s="134"/>
      <c r="CD64" s="134"/>
      <c r="CE64" s="134"/>
      <c r="CF64" s="134"/>
      <c r="CG64" s="134"/>
      <c r="CH64" s="134"/>
      <c r="CI64" s="134"/>
      <c r="CJ64" s="134"/>
      <c r="CK64" s="134"/>
      <c r="CL64" s="134"/>
      <c r="CM64" s="134"/>
      <c r="CN64" s="134"/>
      <c r="CO64" s="134"/>
      <c r="CP64" s="134"/>
      <c r="CQ64" s="134"/>
      <c r="CR64" s="134"/>
      <c r="CS64" s="134"/>
      <c r="CT64" s="134"/>
      <c r="CU64" s="134"/>
      <c r="CV64" s="134"/>
      <c r="CW64" s="134"/>
      <c r="CX64" s="134"/>
      <c r="CY64" s="134"/>
      <c r="CZ64" s="134"/>
      <c r="DA64" s="134"/>
      <c r="DB64" s="134"/>
      <c r="DC64" s="134"/>
      <c r="DD64" s="134"/>
      <c r="DE64" s="134"/>
      <c r="DF64" s="134"/>
      <c r="DG64" s="134"/>
      <c r="DH64" s="134"/>
      <c r="DI64" s="134"/>
      <c r="DJ64" s="134"/>
      <c r="DK64" s="134"/>
      <c r="DL64" s="134"/>
      <c r="DM64" s="134"/>
      <c r="DN64" s="134"/>
      <c r="DO64" s="134"/>
      <c r="DP64" s="134"/>
      <c r="DQ64" s="134"/>
      <c r="DR64" s="134"/>
      <c r="DS64" s="134"/>
      <c r="DT64" s="134"/>
      <c r="DU64" s="134"/>
      <c r="DV64" s="134"/>
      <c r="DW64" s="134"/>
      <c r="DX64" s="134"/>
      <c r="DY64" s="134"/>
      <c r="DZ64" s="134"/>
      <c r="EA64" s="134"/>
      <c r="EB64" s="134"/>
      <c r="EC64" s="134"/>
      <c r="ED64" s="134"/>
      <c r="EE64" s="134"/>
      <c r="EF64" s="134"/>
      <c r="EG64" s="134"/>
      <c r="EH64" s="134"/>
      <c r="EI64" s="134"/>
      <c r="EJ64" s="134"/>
      <c r="EK64" s="134"/>
      <c r="EL64" s="134"/>
      <c r="EM64" s="134"/>
      <c r="EN64" s="134"/>
      <c r="EO64" s="134"/>
      <c r="EP64" s="134"/>
      <c r="EQ64" s="134"/>
      <c r="ER64" s="134"/>
      <c r="ES64" s="134"/>
      <c r="ET64" s="134"/>
      <c r="EU64" s="134"/>
      <c r="EV64" s="134"/>
      <c r="EW64" s="134"/>
      <c r="EX64" s="134"/>
      <c r="EY64" s="134"/>
      <c r="EZ64" s="134"/>
      <c r="FA64" s="134"/>
      <c r="FB64" s="134"/>
      <c r="FC64" s="134"/>
      <c r="FD64" s="134"/>
      <c r="FE64" s="134"/>
      <c r="FF64" s="134"/>
      <c r="FG64" s="134"/>
      <c r="FH64" s="134"/>
      <c r="FI64" s="134"/>
      <c r="FJ64" s="134"/>
      <c r="FK64" s="134"/>
      <c r="FL64" s="134"/>
      <c r="FM64" s="134"/>
      <c r="FN64" s="134"/>
      <c r="FO64" s="134"/>
      <c r="FP64" s="134"/>
      <c r="FQ64" s="134"/>
      <c r="FR64" s="134"/>
      <c r="FS64" s="134"/>
      <c r="FT64" s="134"/>
      <c r="FU64" s="134"/>
      <c r="FV64" s="134"/>
      <c r="FW64" s="134"/>
      <c r="FX64" s="134"/>
      <c r="FY64" s="134"/>
      <c r="FZ64" s="134"/>
      <c r="GA64" s="134"/>
      <c r="GB64" s="134"/>
      <c r="GC64" s="134"/>
      <c r="GD64" s="134"/>
      <c r="GE64" s="134"/>
      <c r="GF64" s="134"/>
      <c r="GG64" s="134"/>
      <c r="GH64" s="134"/>
      <c r="GI64" s="134"/>
      <c r="GJ64" s="134"/>
      <c r="GK64" s="134"/>
      <c r="GL64" s="134"/>
      <c r="GM64" s="134"/>
      <c r="GN64" s="134"/>
      <c r="GO64" s="134"/>
      <c r="GP64" s="134"/>
      <c r="GQ64" s="134"/>
      <c r="GR64" s="134"/>
      <c r="GS64" s="134"/>
      <c r="GT64" s="134"/>
      <c r="GU64" s="134"/>
      <c r="GV64" s="134"/>
      <c r="GW64" s="134"/>
      <c r="GX64" s="134"/>
      <c r="GY64" s="134"/>
      <c r="GZ64" s="134"/>
      <c r="HA64" s="134"/>
      <c r="HB64" s="134"/>
      <c r="HC64" s="134"/>
      <c r="HD64" s="134"/>
      <c r="HE64" s="134"/>
      <c r="HF64" s="134"/>
      <c r="HG64" s="134"/>
      <c r="HH64" s="134"/>
      <c r="HI64" s="134"/>
      <c r="HJ64" s="134"/>
      <c r="HK64" s="134"/>
      <c r="HL64" s="134"/>
      <c r="HM64" s="134"/>
      <c r="HN64" s="134"/>
      <c r="HO64" s="134"/>
      <c r="HP64" s="134"/>
      <c r="HQ64" s="134"/>
      <c r="HR64" s="134"/>
      <c r="HS64" s="134"/>
      <c r="HT64" s="134"/>
      <c r="HU64" s="134"/>
      <c r="HV64" s="134"/>
      <c r="HW64" s="134"/>
      <c r="HX64" s="134"/>
      <c r="HY64" s="134"/>
      <c r="HZ64" s="134"/>
      <c r="IA64" s="134"/>
      <c r="IB64" s="134"/>
      <c r="IC64" s="134"/>
      <c r="ID64" s="134"/>
      <c r="IE64" s="134"/>
      <c r="IF64" s="134"/>
      <c r="IG64" s="134"/>
      <c r="IH64" s="134"/>
      <c r="II64" s="134"/>
      <c r="IJ64" s="134"/>
      <c r="IK64" s="134"/>
      <c r="IL64" s="134"/>
      <c r="IM64" s="134"/>
      <c r="IN64" s="134"/>
      <c r="IO64" s="134"/>
      <c r="IP64" s="134"/>
      <c r="IQ64" s="134"/>
      <c r="IR64" s="134"/>
      <c r="IS64" s="134"/>
      <c r="IT64" s="134"/>
      <c r="IU64" s="134"/>
      <c r="IV64" s="134"/>
      <c r="IW64" s="134"/>
      <c r="IX64" s="134"/>
      <c r="IY64" s="134"/>
      <c r="IZ64" s="134"/>
      <c r="JA64" s="134"/>
      <c r="JB64" s="134"/>
      <c r="JC64" s="134"/>
      <c r="JD64" s="134"/>
      <c r="JE64" s="134"/>
      <c r="JF64" s="134"/>
      <c r="JG64" s="134"/>
      <c r="JH64" s="134"/>
      <c r="JI64" s="134"/>
      <c r="JJ64" s="134"/>
      <c r="JK64" s="134"/>
      <c r="JL64" s="134"/>
      <c r="JM64" s="134"/>
      <c r="JN64" s="134"/>
      <c r="JO64" s="134"/>
      <c r="JP64" s="134"/>
      <c r="JQ64" s="134"/>
      <c r="JR64" s="134"/>
      <c r="JS64" s="134"/>
      <c r="JT64" s="134"/>
      <c r="JU64" s="134"/>
      <c r="JV64" s="134"/>
      <c r="JW64" s="134"/>
      <c r="JX64" s="134"/>
      <c r="JY64" s="134"/>
      <c r="JZ64" s="134"/>
      <c r="KA64" s="134"/>
      <c r="KB64" s="134"/>
      <c r="KC64" s="134"/>
      <c r="KD64" s="134"/>
      <c r="KE64" s="134"/>
      <c r="KF64" s="134"/>
      <c r="KG64" s="134"/>
      <c r="KH64" s="134"/>
      <c r="KI64" s="134"/>
      <c r="KJ64" s="134"/>
      <c r="KK64" s="134"/>
      <c r="KL64" s="134"/>
      <c r="KM64" s="134"/>
      <c r="KN64" s="134"/>
      <c r="KO64" s="134"/>
      <c r="KP64" s="134"/>
      <c r="KQ64" s="134"/>
      <c r="KR64" s="134"/>
      <c r="KS64" s="134"/>
      <c r="KT64" s="134"/>
      <c r="KU64" s="134"/>
      <c r="KV64" s="134"/>
      <c r="KW64" s="134"/>
      <c r="KX64" s="134"/>
      <c r="KY64" s="134"/>
      <c r="KZ64" s="134"/>
      <c r="LA64" s="134"/>
      <c r="LB64" s="134"/>
      <c r="LC64" s="134"/>
      <c r="LD64" s="134"/>
      <c r="LE64" s="134"/>
      <c r="LF64" s="134"/>
      <c r="LG64" s="134"/>
      <c r="LH64" s="134"/>
      <c r="LI64" s="134"/>
      <c r="LJ64" s="134"/>
      <c r="LK64" s="134"/>
      <c r="LL64" s="134"/>
      <c r="LM64" s="134"/>
      <c r="LN64" s="134"/>
      <c r="LO64" s="134"/>
      <c r="LP64" s="134"/>
      <c r="LQ64" s="134"/>
      <c r="LR64" s="134"/>
      <c r="LS64" s="134"/>
      <c r="LT64" s="134"/>
      <c r="LU64" s="134"/>
      <c r="LV64" s="134"/>
      <c r="LW64" s="134"/>
      <c r="LX64" s="134"/>
      <c r="LY64" s="134"/>
      <c r="LZ64" s="134"/>
      <c r="MA64" s="134"/>
      <c r="MB64" s="134"/>
      <c r="MC64" s="134"/>
      <c r="MD64" s="134"/>
      <c r="ME64" s="134"/>
      <c r="MF64" s="134"/>
      <c r="MG64" s="134"/>
      <c r="MH64" s="134"/>
      <c r="MI64" s="134"/>
      <c r="MJ64" s="134"/>
      <c r="MK64" s="134"/>
      <c r="ML64" s="134"/>
      <c r="MM64" s="134"/>
      <c r="MN64" s="134"/>
      <c r="MO64" s="134"/>
      <c r="MP64" s="134"/>
      <c r="MQ64" s="134"/>
      <c r="MR64" s="134"/>
      <c r="MS64" s="134"/>
      <c r="MT64" s="134"/>
      <c r="MU64" s="134"/>
      <c r="MV64" s="134"/>
      <c r="MW64" s="134"/>
      <c r="MX64" s="134"/>
      <c r="MY64" s="134"/>
      <c r="MZ64" s="134"/>
      <c r="NA64" s="134"/>
      <c r="NB64" s="134"/>
      <c r="NC64" s="134"/>
      <c r="ND64" s="134"/>
      <c r="NE64" s="134"/>
      <c r="NF64" s="134"/>
      <c r="NG64" s="134"/>
      <c r="NH64" s="134"/>
      <c r="NI64" s="134"/>
      <c r="NJ64" s="134"/>
      <c r="NK64" s="134"/>
      <c r="NL64" s="134"/>
      <c r="NM64" s="134"/>
      <c r="NN64" s="134"/>
      <c r="NO64" s="134"/>
      <c r="NP64" s="134"/>
      <c r="NQ64" s="134"/>
      <c r="NR64" s="134"/>
      <c r="NS64" s="134"/>
      <c r="NT64" s="134"/>
      <c r="NU64" s="134"/>
      <c r="NV64" s="134"/>
      <c r="NW64" s="134"/>
      <c r="NX64" s="134"/>
      <c r="NY64" s="134"/>
      <c r="NZ64" s="134"/>
      <c r="OA64" s="134"/>
      <c r="OB64" s="134"/>
      <c r="OC64" s="134"/>
      <c r="OD64" s="134"/>
      <c r="OE64" s="134"/>
      <c r="OF64" s="134"/>
      <c r="OG64" s="134"/>
      <c r="OH64" s="134"/>
      <c r="OI64" s="134"/>
      <c r="OJ64" s="134"/>
      <c r="OK64" s="134"/>
      <c r="OL64" s="134"/>
      <c r="OM64" s="134"/>
      <c r="ON64" s="134"/>
      <c r="OO64" s="134"/>
      <c r="OP64" s="134"/>
      <c r="OQ64" s="134"/>
      <c r="OR64" s="134"/>
      <c r="OS64" s="134"/>
      <c r="OT64" s="134"/>
      <c r="OU64" s="134"/>
      <c r="OV64" s="134"/>
      <c r="OW64" s="134"/>
      <c r="OX64" s="134"/>
      <c r="OY64" s="134"/>
      <c r="OZ64" s="134"/>
      <c r="PA64" s="134"/>
      <c r="PB64" s="134"/>
      <c r="PC64" s="134"/>
      <c r="PD64" s="134"/>
      <c r="PE64" s="134"/>
      <c r="PF64" s="134"/>
      <c r="PG64" s="134"/>
      <c r="PH64" s="134"/>
      <c r="PI64" s="134"/>
      <c r="PJ64" s="134"/>
      <c r="PK64" s="134"/>
      <c r="PL64" s="134"/>
      <c r="PM64" s="134"/>
      <c r="PN64" s="134"/>
      <c r="PO64" s="134"/>
      <c r="PP64" s="134"/>
      <c r="PQ64" s="134"/>
      <c r="PR64" s="134"/>
      <c r="PS64" s="134"/>
      <c r="PT64" s="134"/>
      <c r="PU64" s="134"/>
      <c r="PV64" s="134"/>
      <c r="PW64" s="134"/>
      <c r="PX64" s="134"/>
      <c r="PY64" s="134"/>
      <c r="PZ64" s="134"/>
      <c r="QA64" s="134"/>
      <c r="QB64" s="134"/>
      <c r="QC64" s="134"/>
      <c r="QD64" s="134"/>
      <c r="QE64" s="134"/>
      <c r="QF64" s="134"/>
      <c r="QG64" s="134"/>
      <c r="QH64" s="134"/>
      <c r="QI64" s="134"/>
      <c r="QJ64" s="134"/>
      <c r="QK64" s="134"/>
      <c r="QL64" s="134"/>
      <c r="QM64" s="134"/>
      <c r="QN64" s="134"/>
      <c r="QO64" s="134"/>
      <c r="QP64" s="134"/>
      <c r="QQ64" s="134"/>
      <c r="QR64" s="134"/>
      <c r="QS64" s="134"/>
      <c r="QT64" s="134"/>
      <c r="QU64" s="134"/>
      <c r="QV64" s="134"/>
      <c r="QW64" s="134"/>
      <c r="QX64" s="134"/>
      <c r="QY64" s="134"/>
      <c r="QZ64" s="134"/>
      <c r="RA64" s="134"/>
      <c r="RB64" s="134"/>
      <c r="RC64" s="134"/>
      <c r="RD64" s="134"/>
      <c r="RE64" s="134"/>
      <c r="RF64" s="134"/>
      <c r="RG64" s="134"/>
      <c r="RH64" s="134"/>
      <c r="RI64" s="134"/>
      <c r="RJ64" s="134"/>
      <c r="RK64" s="134"/>
      <c r="RL64" s="134"/>
      <c r="RM64" s="134"/>
      <c r="RN64" s="134"/>
      <c r="RO64" s="134"/>
      <c r="RP64" s="134"/>
      <c r="RQ64" s="134"/>
      <c r="RR64" s="134"/>
      <c r="RS64" s="134"/>
      <c r="RT64" s="134"/>
      <c r="RU64" s="134"/>
      <c r="RV64" s="134"/>
      <c r="RW64" s="134"/>
      <c r="RX64" s="134"/>
      <c r="RY64" s="134"/>
      <c r="RZ64" s="134"/>
      <c r="SA64" s="134"/>
      <c r="SB64" s="134"/>
      <c r="SC64" s="134"/>
      <c r="SD64" s="134"/>
      <c r="SE64" s="134"/>
      <c r="SF64" s="134"/>
      <c r="SG64" s="134"/>
      <c r="SH64" s="134"/>
      <c r="SI64" s="134"/>
      <c r="SJ64" s="134"/>
      <c r="SK64" s="134"/>
      <c r="SL64" s="134"/>
      <c r="SM64" s="134"/>
      <c r="SN64" s="134"/>
      <c r="SO64" s="134"/>
      <c r="SP64" s="134"/>
      <c r="SQ64" s="134"/>
      <c r="SR64" s="134"/>
      <c r="SS64" s="134"/>
      <c r="ST64" s="134"/>
      <c r="SU64" s="134"/>
      <c r="SV64" s="134"/>
      <c r="SW64" s="134"/>
      <c r="SX64" s="134"/>
      <c r="SY64" s="134"/>
      <c r="SZ64" s="134"/>
      <c r="TA64" s="134"/>
      <c r="TB64" s="134"/>
      <c r="TC64" s="134"/>
      <c r="TD64" s="134"/>
      <c r="TE64" s="134"/>
      <c r="TF64" s="134"/>
      <c r="TG64" s="134"/>
      <c r="TH64" s="134"/>
      <c r="TI64" s="134"/>
      <c r="TJ64" s="134"/>
      <c r="TK64" s="134"/>
      <c r="TL64" s="134"/>
      <c r="TM64" s="134"/>
      <c r="TN64" s="134"/>
      <c r="TO64" s="134"/>
      <c r="TP64" s="134"/>
      <c r="TQ64" s="134"/>
      <c r="TR64" s="134"/>
      <c r="TS64" s="134"/>
      <c r="TT64" s="134"/>
      <c r="TU64" s="134"/>
      <c r="TV64" s="134"/>
      <c r="TW64" s="134"/>
      <c r="TX64" s="134"/>
      <c r="TY64" s="134"/>
      <c r="TZ64" s="134"/>
      <c r="UA64" s="134"/>
      <c r="UB64" s="134"/>
      <c r="UC64" s="134"/>
      <c r="UD64" s="134"/>
      <c r="UE64" s="134"/>
      <c r="UF64" s="134"/>
      <c r="UG64" s="134"/>
      <c r="UH64" s="134"/>
      <c r="UI64" s="134"/>
      <c r="UJ64" s="134"/>
      <c r="UK64" s="134"/>
      <c r="UL64" s="134"/>
      <c r="UM64" s="134"/>
      <c r="UN64" s="134"/>
      <c r="UO64" s="134"/>
      <c r="UP64" s="134"/>
      <c r="UQ64" s="134"/>
      <c r="UR64" s="134"/>
      <c r="US64" s="134"/>
      <c r="UT64" s="134"/>
      <c r="UU64" s="134"/>
      <c r="UV64" s="134"/>
      <c r="UW64" s="134"/>
      <c r="UX64" s="134"/>
      <c r="UY64" s="134"/>
      <c r="UZ64" s="134"/>
      <c r="VA64" s="134"/>
      <c r="VB64" s="134"/>
      <c r="VC64" s="134"/>
      <c r="VD64" s="134"/>
      <c r="VE64" s="134"/>
      <c r="VF64" s="134"/>
      <c r="VG64" s="134"/>
      <c r="VH64" s="134"/>
      <c r="VI64" s="134"/>
      <c r="VJ64" s="134"/>
      <c r="VK64" s="134"/>
      <c r="VL64" s="134"/>
      <c r="VM64" s="134"/>
      <c r="VN64" s="134"/>
      <c r="VO64" s="134"/>
      <c r="VP64" s="134"/>
      <c r="VQ64" s="134"/>
      <c r="VR64" s="134"/>
      <c r="VS64" s="134"/>
      <c r="VT64" s="134"/>
      <c r="VU64" s="134"/>
      <c r="VV64" s="134"/>
      <c r="VW64" s="134"/>
      <c r="VX64" s="134"/>
      <c r="VY64" s="134"/>
      <c r="VZ64" s="134"/>
      <c r="WA64" s="134"/>
      <c r="WB64" s="134"/>
      <c r="WC64" s="134"/>
      <c r="WD64" s="134"/>
      <c r="WE64" s="134"/>
      <c r="WF64" s="134"/>
      <c r="WG64" s="134"/>
      <c r="WH64" s="134"/>
      <c r="WI64" s="134"/>
      <c r="WJ64" s="134"/>
      <c r="WK64" s="134"/>
      <c r="WL64" s="134"/>
      <c r="WM64" s="134"/>
      <c r="WN64" s="134"/>
      <c r="WO64" s="134"/>
      <c r="WP64" s="134"/>
      <c r="WQ64" s="134"/>
      <c r="WR64" s="134"/>
      <c r="WS64" s="134"/>
      <c r="WT64" s="134"/>
      <c r="WU64" s="134"/>
      <c r="WV64" s="134"/>
      <c r="WW64" s="134"/>
      <c r="WX64" s="134"/>
      <c r="WY64" s="134"/>
      <c r="WZ64" s="134"/>
      <c r="XA64" s="134"/>
      <c r="XB64" s="134"/>
      <c r="XC64" s="134"/>
      <c r="XD64" s="134"/>
      <c r="XE64" s="134"/>
      <c r="XF64" s="134"/>
      <c r="XG64" s="134"/>
      <c r="XH64" s="134"/>
      <c r="XI64" s="134"/>
      <c r="XJ64" s="134"/>
      <c r="XK64" s="134"/>
      <c r="XL64" s="134"/>
      <c r="XM64" s="134"/>
      <c r="XN64" s="134"/>
      <c r="XO64" s="134"/>
      <c r="XP64" s="134"/>
      <c r="XQ64" s="134"/>
      <c r="XR64" s="134"/>
      <c r="XS64" s="134"/>
      <c r="XT64" s="134"/>
      <c r="XU64" s="134"/>
      <c r="XV64" s="134"/>
      <c r="XW64" s="134"/>
      <c r="XX64" s="134"/>
      <c r="XY64" s="134"/>
      <c r="XZ64" s="134"/>
      <c r="YA64" s="134"/>
      <c r="YB64" s="134"/>
      <c r="YC64" s="134"/>
      <c r="YD64" s="134"/>
      <c r="YE64" s="134"/>
      <c r="YF64" s="134"/>
      <c r="YG64" s="134"/>
      <c r="YH64" s="134"/>
      <c r="YI64" s="134"/>
      <c r="YJ64" s="134"/>
      <c r="YK64" s="134"/>
      <c r="YL64" s="134"/>
      <c r="YM64" s="134"/>
      <c r="YN64" s="134"/>
      <c r="YO64" s="134"/>
      <c r="YP64" s="134"/>
      <c r="YQ64" s="134"/>
      <c r="YR64" s="134"/>
      <c r="YS64" s="134"/>
      <c r="YT64" s="134"/>
      <c r="YU64" s="134"/>
      <c r="YV64" s="134"/>
      <c r="YW64" s="134"/>
      <c r="YX64" s="134"/>
      <c r="YY64" s="134"/>
      <c r="YZ64" s="134"/>
      <c r="ZA64" s="134"/>
      <c r="ZB64" s="134"/>
      <c r="ZC64" s="134"/>
      <c r="ZD64" s="134"/>
      <c r="ZE64" s="134"/>
      <c r="ZF64" s="134"/>
      <c r="ZG64" s="134"/>
      <c r="ZH64" s="134"/>
      <c r="ZI64" s="134"/>
      <c r="ZJ64" s="134"/>
      <c r="ZK64" s="134"/>
      <c r="ZL64" s="134"/>
      <c r="ZM64" s="134"/>
      <c r="ZN64" s="134"/>
      <c r="ZO64" s="134"/>
      <c r="ZP64" s="134"/>
      <c r="ZQ64" s="134"/>
      <c r="ZR64" s="134"/>
      <c r="ZS64" s="134"/>
      <c r="ZT64" s="134"/>
      <c r="ZU64" s="134"/>
      <c r="ZV64" s="134"/>
      <c r="ZW64" s="134"/>
      <c r="ZX64" s="134"/>
      <c r="ZY64" s="134"/>
      <c r="ZZ64" s="134"/>
    </row>
    <row r="65" spans="1:702" hidden="1" outlineLevel="1">
      <c r="A65" s="16">
        <v>42186</v>
      </c>
      <c r="B65" s="134">
        <v>20204.420019789999</v>
      </c>
      <c r="C65" s="134">
        <v>1966.9410411399999</v>
      </c>
      <c r="D65" s="134">
        <v>6.0756337199999999</v>
      </c>
      <c r="E65" s="134">
        <v>7743.05840008</v>
      </c>
      <c r="F65" s="134">
        <v>209.05090283999999</v>
      </c>
      <c r="G65" s="134">
        <v>100.35030390999999</v>
      </c>
      <c r="H65" s="134">
        <v>1260.4344763399999</v>
      </c>
      <c r="I65" s="134">
        <v>3336.75171292</v>
      </c>
      <c r="J65" s="134">
        <v>2181.4130266299999</v>
      </c>
      <c r="K65" s="134">
        <v>90.649829560000001</v>
      </c>
      <c r="L65" s="134">
        <v>469.22355259</v>
      </c>
      <c r="M65" s="176" t="s">
        <v>191</v>
      </c>
      <c r="N65" s="134">
        <v>1946.5072435899999</v>
      </c>
      <c r="O65" s="134">
        <v>601.19022963999998</v>
      </c>
      <c r="P65" s="134">
        <v>2.4797358699999998</v>
      </c>
      <c r="Q65" s="134">
        <v>0.29501632</v>
      </c>
      <c r="R65" s="134">
        <v>8.7104803000000004</v>
      </c>
      <c r="S65" s="134">
        <v>273.02960495000002</v>
      </c>
      <c r="T65" s="134">
        <v>8.2588293900000007</v>
      </c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  <c r="AE65" s="134"/>
      <c r="AF65" s="134"/>
      <c r="AG65" s="134"/>
      <c r="AH65" s="134"/>
      <c r="AI65" s="134"/>
      <c r="AJ65" s="134"/>
      <c r="AK65" s="134"/>
      <c r="AL65" s="134"/>
      <c r="AM65" s="134"/>
      <c r="AN65" s="134"/>
      <c r="AO65" s="134"/>
      <c r="AP65" s="134"/>
      <c r="AQ65" s="134"/>
      <c r="AR65" s="134"/>
      <c r="AS65" s="134"/>
      <c r="AT65" s="134"/>
      <c r="AU65" s="134"/>
      <c r="AV65" s="134"/>
      <c r="AW65" s="134"/>
      <c r="AX65" s="134"/>
      <c r="AY65" s="134"/>
      <c r="AZ65" s="134"/>
      <c r="BA65" s="134"/>
      <c r="BB65" s="134"/>
      <c r="BC65" s="134"/>
      <c r="BD65" s="134"/>
      <c r="BE65" s="134"/>
      <c r="BF65" s="134"/>
      <c r="BG65" s="134"/>
      <c r="BH65" s="134"/>
      <c r="BI65" s="134"/>
      <c r="BJ65" s="134"/>
      <c r="BK65" s="134"/>
      <c r="BL65" s="134"/>
      <c r="BM65" s="134"/>
      <c r="BN65" s="134"/>
      <c r="BO65" s="134"/>
      <c r="BP65" s="134"/>
      <c r="BQ65" s="134"/>
      <c r="BR65" s="134"/>
      <c r="BS65" s="134"/>
      <c r="BT65" s="134"/>
      <c r="BU65" s="134"/>
      <c r="BV65" s="134"/>
      <c r="BW65" s="134"/>
      <c r="BX65" s="134"/>
      <c r="BY65" s="134"/>
      <c r="BZ65" s="134"/>
      <c r="CA65" s="134"/>
      <c r="CB65" s="134"/>
      <c r="CC65" s="134"/>
      <c r="CD65" s="134"/>
      <c r="CE65" s="134"/>
      <c r="CF65" s="134"/>
      <c r="CG65" s="134"/>
      <c r="CH65" s="134"/>
      <c r="CI65" s="134"/>
      <c r="CJ65" s="134"/>
      <c r="CK65" s="134"/>
      <c r="CL65" s="134"/>
      <c r="CM65" s="134"/>
      <c r="CN65" s="134"/>
      <c r="CO65" s="134"/>
      <c r="CP65" s="134"/>
      <c r="CQ65" s="134"/>
      <c r="CR65" s="134"/>
      <c r="CS65" s="134"/>
      <c r="CT65" s="134"/>
      <c r="CU65" s="134"/>
      <c r="CV65" s="134"/>
      <c r="CW65" s="134"/>
      <c r="CX65" s="134"/>
      <c r="CY65" s="134"/>
      <c r="CZ65" s="134"/>
      <c r="DA65" s="134"/>
      <c r="DB65" s="134"/>
      <c r="DC65" s="134"/>
      <c r="DD65" s="134"/>
      <c r="DE65" s="134"/>
      <c r="DF65" s="134"/>
      <c r="DG65" s="134"/>
      <c r="DH65" s="134"/>
      <c r="DI65" s="134"/>
      <c r="DJ65" s="134"/>
      <c r="DK65" s="134"/>
      <c r="DL65" s="134"/>
      <c r="DM65" s="134"/>
      <c r="DN65" s="134"/>
      <c r="DO65" s="134"/>
      <c r="DP65" s="134"/>
      <c r="DQ65" s="134"/>
      <c r="DR65" s="134"/>
      <c r="DS65" s="134"/>
      <c r="DT65" s="134"/>
      <c r="DU65" s="134"/>
      <c r="DV65" s="134"/>
      <c r="DW65" s="134"/>
      <c r="DX65" s="134"/>
      <c r="DY65" s="134"/>
      <c r="DZ65" s="134"/>
      <c r="EA65" s="134"/>
      <c r="EB65" s="134"/>
      <c r="EC65" s="134"/>
      <c r="ED65" s="134"/>
      <c r="EE65" s="134"/>
      <c r="EF65" s="134"/>
      <c r="EG65" s="134"/>
      <c r="EH65" s="134"/>
      <c r="EI65" s="134"/>
      <c r="EJ65" s="134"/>
      <c r="EK65" s="134"/>
      <c r="EL65" s="134"/>
      <c r="EM65" s="134"/>
      <c r="EN65" s="134"/>
      <c r="EO65" s="134"/>
      <c r="EP65" s="134"/>
      <c r="EQ65" s="134"/>
      <c r="ER65" s="134"/>
      <c r="ES65" s="134"/>
      <c r="ET65" s="134"/>
      <c r="EU65" s="134"/>
      <c r="EV65" s="134"/>
      <c r="EW65" s="134"/>
      <c r="EX65" s="134"/>
      <c r="EY65" s="134"/>
      <c r="EZ65" s="134"/>
      <c r="FA65" s="134"/>
      <c r="FB65" s="134"/>
      <c r="FC65" s="134"/>
      <c r="FD65" s="134"/>
      <c r="FE65" s="134"/>
      <c r="FF65" s="134"/>
      <c r="FG65" s="134"/>
      <c r="FH65" s="134"/>
      <c r="FI65" s="134"/>
      <c r="FJ65" s="134"/>
      <c r="FK65" s="134"/>
      <c r="FL65" s="134"/>
      <c r="FM65" s="134"/>
      <c r="FN65" s="134"/>
      <c r="FO65" s="134"/>
      <c r="FP65" s="134"/>
      <c r="FQ65" s="134"/>
      <c r="FR65" s="134"/>
      <c r="FS65" s="134"/>
      <c r="FT65" s="134"/>
      <c r="FU65" s="134"/>
      <c r="FV65" s="134"/>
      <c r="FW65" s="134"/>
      <c r="FX65" s="134"/>
      <c r="FY65" s="134"/>
      <c r="FZ65" s="134"/>
      <c r="GA65" s="134"/>
      <c r="GB65" s="134"/>
      <c r="GC65" s="134"/>
      <c r="GD65" s="134"/>
      <c r="GE65" s="134"/>
      <c r="GF65" s="134"/>
      <c r="GG65" s="134"/>
      <c r="GH65" s="134"/>
      <c r="GI65" s="134"/>
      <c r="GJ65" s="134"/>
      <c r="GK65" s="134"/>
      <c r="GL65" s="134"/>
      <c r="GM65" s="134"/>
      <c r="GN65" s="134"/>
      <c r="GO65" s="134"/>
      <c r="GP65" s="134"/>
      <c r="GQ65" s="134"/>
      <c r="GR65" s="134"/>
      <c r="GS65" s="134"/>
      <c r="GT65" s="134"/>
      <c r="GU65" s="134"/>
      <c r="GV65" s="134"/>
      <c r="GW65" s="134"/>
      <c r="GX65" s="134"/>
      <c r="GY65" s="134"/>
      <c r="GZ65" s="134"/>
      <c r="HA65" s="134"/>
      <c r="HB65" s="134"/>
      <c r="HC65" s="134"/>
      <c r="HD65" s="134"/>
      <c r="HE65" s="134"/>
      <c r="HF65" s="134"/>
      <c r="HG65" s="134"/>
      <c r="HH65" s="134"/>
      <c r="HI65" s="134"/>
      <c r="HJ65" s="134"/>
      <c r="HK65" s="134"/>
      <c r="HL65" s="134"/>
      <c r="HM65" s="134"/>
      <c r="HN65" s="134"/>
      <c r="HO65" s="134"/>
      <c r="HP65" s="134"/>
      <c r="HQ65" s="134"/>
      <c r="HR65" s="134"/>
      <c r="HS65" s="134"/>
      <c r="HT65" s="134"/>
      <c r="HU65" s="134"/>
      <c r="HV65" s="134"/>
      <c r="HW65" s="134"/>
      <c r="HX65" s="134"/>
      <c r="HY65" s="134"/>
      <c r="HZ65" s="134"/>
      <c r="IA65" s="134"/>
      <c r="IB65" s="134"/>
      <c r="IC65" s="134"/>
      <c r="ID65" s="134"/>
      <c r="IE65" s="134"/>
      <c r="IF65" s="134"/>
      <c r="IG65" s="134"/>
      <c r="IH65" s="134"/>
      <c r="II65" s="134"/>
      <c r="IJ65" s="134"/>
      <c r="IK65" s="134"/>
      <c r="IL65" s="134"/>
      <c r="IM65" s="134"/>
      <c r="IN65" s="134"/>
      <c r="IO65" s="134"/>
      <c r="IP65" s="134"/>
      <c r="IQ65" s="134"/>
      <c r="IR65" s="134"/>
      <c r="IS65" s="134"/>
      <c r="IT65" s="134"/>
      <c r="IU65" s="134"/>
      <c r="IV65" s="134"/>
      <c r="IW65" s="134"/>
      <c r="IX65" s="134"/>
      <c r="IY65" s="134"/>
      <c r="IZ65" s="134"/>
      <c r="JA65" s="134"/>
      <c r="JB65" s="134"/>
      <c r="JC65" s="134"/>
      <c r="JD65" s="134"/>
      <c r="JE65" s="134"/>
      <c r="JF65" s="134"/>
      <c r="JG65" s="134"/>
      <c r="JH65" s="134"/>
      <c r="JI65" s="134"/>
      <c r="JJ65" s="134"/>
      <c r="JK65" s="134"/>
      <c r="JL65" s="134"/>
      <c r="JM65" s="134"/>
      <c r="JN65" s="134"/>
      <c r="JO65" s="134"/>
      <c r="JP65" s="134"/>
      <c r="JQ65" s="134"/>
      <c r="JR65" s="134"/>
      <c r="JS65" s="134"/>
      <c r="JT65" s="134"/>
      <c r="JU65" s="134"/>
      <c r="JV65" s="134"/>
      <c r="JW65" s="134"/>
      <c r="JX65" s="134"/>
      <c r="JY65" s="134"/>
      <c r="JZ65" s="134"/>
      <c r="KA65" s="134"/>
      <c r="KB65" s="134"/>
      <c r="KC65" s="134"/>
      <c r="KD65" s="134"/>
      <c r="KE65" s="134"/>
      <c r="KF65" s="134"/>
      <c r="KG65" s="134"/>
      <c r="KH65" s="134"/>
      <c r="KI65" s="134"/>
      <c r="KJ65" s="134"/>
      <c r="KK65" s="134"/>
      <c r="KL65" s="134"/>
      <c r="KM65" s="134"/>
      <c r="KN65" s="134"/>
      <c r="KO65" s="134"/>
      <c r="KP65" s="134"/>
      <c r="KQ65" s="134"/>
      <c r="KR65" s="134"/>
      <c r="KS65" s="134"/>
      <c r="KT65" s="134"/>
      <c r="KU65" s="134"/>
      <c r="KV65" s="134"/>
      <c r="KW65" s="134"/>
      <c r="KX65" s="134"/>
      <c r="KY65" s="134"/>
      <c r="KZ65" s="134"/>
      <c r="LA65" s="134"/>
      <c r="LB65" s="134"/>
      <c r="LC65" s="134"/>
      <c r="LD65" s="134"/>
      <c r="LE65" s="134"/>
      <c r="LF65" s="134"/>
      <c r="LG65" s="134"/>
      <c r="LH65" s="134"/>
      <c r="LI65" s="134"/>
      <c r="LJ65" s="134"/>
      <c r="LK65" s="134"/>
      <c r="LL65" s="134"/>
      <c r="LM65" s="134"/>
      <c r="LN65" s="134"/>
      <c r="LO65" s="134"/>
      <c r="LP65" s="134"/>
      <c r="LQ65" s="134"/>
      <c r="LR65" s="134"/>
      <c r="LS65" s="134"/>
      <c r="LT65" s="134"/>
      <c r="LU65" s="134"/>
      <c r="LV65" s="134"/>
      <c r="LW65" s="134"/>
      <c r="LX65" s="134"/>
      <c r="LY65" s="134"/>
      <c r="LZ65" s="134"/>
      <c r="MA65" s="134"/>
      <c r="MB65" s="134"/>
      <c r="MC65" s="134"/>
      <c r="MD65" s="134"/>
      <c r="ME65" s="134"/>
      <c r="MF65" s="134"/>
      <c r="MG65" s="134"/>
      <c r="MH65" s="134"/>
      <c r="MI65" s="134"/>
      <c r="MJ65" s="134"/>
      <c r="MK65" s="134"/>
      <c r="ML65" s="134"/>
      <c r="MM65" s="134"/>
      <c r="MN65" s="134"/>
      <c r="MO65" s="134"/>
      <c r="MP65" s="134"/>
      <c r="MQ65" s="134"/>
      <c r="MR65" s="134"/>
      <c r="MS65" s="134"/>
      <c r="MT65" s="134"/>
      <c r="MU65" s="134"/>
      <c r="MV65" s="134"/>
      <c r="MW65" s="134"/>
      <c r="MX65" s="134"/>
      <c r="MY65" s="134"/>
      <c r="MZ65" s="134"/>
      <c r="NA65" s="134"/>
      <c r="NB65" s="134"/>
      <c r="NC65" s="134"/>
      <c r="ND65" s="134"/>
      <c r="NE65" s="134"/>
      <c r="NF65" s="134"/>
      <c r="NG65" s="134"/>
      <c r="NH65" s="134"/>
      <c r="NI65" s="134"/>
      <c r="NJ65" s="134"/>
      <c r="NK65" s="134"/>
      <c r="NL65" s="134"/>
      <c r="NM65" s="134"/>
      <c r="NN65" s="134"/>
      <c r="NO65" s="134"/>
      <c r="NP65" s="134"/>
      <c r="NQ65" s="134"/>
      <c r="NR65" s="134"/>
      <c r="NS65" s="134"/>
      <c r="NT65" s="134"/>
      <c r="NU65" s="134"/>
      <c r="NV65" s="134"/>
      <c r="NW65" s="134"/>
      <c r="NX65" s="134"/>
      <c r="NY65" s="134"/>
      <c r="NZ65" s="134"/>
      <c r="OA65" s="134"/>
      <c r="OB65" s="134"/>
      <c r="OC65" s="134"/>
      <c r="OD65" s="134"/>
      <c r="OE65" s="134"/>
      <c r="OF65" s="134"/>
      <c r="OG65" s="134"/>
      <c r="OH65" s="134"/>
      <c r="OI65" s="134"/>
      <c r="OJ65" s="134"/>
      <c r="OK65" s="134"/>
      <c r="OL65" s="134"/>
      <c r="OM65" s="134"/>
      <c r="ON65" s="134"/>
      <c r="OO65" s="134"/>
      <c r="OP65" s="134"/>
      <c r="OQ65" s="134"/>
      <c r="OR65" s="134"/>
      <c r="OS65" s="134"/>
      <c r="OT65" s="134"/>
      <c r="OU65" s="134"/>
      <c r="OV65" s="134"/>
      <c r="OW65" s="134"/>
      <c r="OX65" s="134"/>
      <c r="OY65" s="134"/>
      <c r="OZ65" s="134"/>
      <c r="PA65" s="134"/>
      <c r="PB65" s="134"/>
      <c r="PC65" s="134"/>
      <c r="PD65" s="134"/>
      <c r="PE65" s="134"/>
      <c r="PF65" s="134"/>
      <c r="PG65" s="134"/>
      <c r="PH65" s="134"/>
      <c r="PI65" s="134"/>
      <c r="PJ65" s="134"/>
      <c r="PK65" s="134"/>
      <c r="PL65" s="134"/>
      <c r="PM65" s="134"/>
      <c r="PN65" s="134"/>
      <c r="PO65" s="134"/>
      <c r="PP65" s="134"/>
      <c r="PQ65" s="134"/>
      <c r="PR65" s="134"/>
      <c r="PS65" s="134"/>
      <c r="PT65" s="134"/>
      <c r="PU65" s="134"/>
      <c r="PV65" s="134"/>
      <c r="PW65" s="134"/>
      <c r="PX65" s="134"/>
      <c r="PY65" s="134"/>
      <c r="PZ65" s="134"/>
      <c r="QA65" s="134"/>
      <c r="QB65" s="134"/>
      <c r="QC65" s="134"/>
      <c r="QD65" s="134"/>
      <c r="QE65" s="134"/>
      <c r="QF65" s="134"/>
      <c r="QG65" s="134"/>
      <c r="QH65" s="134"/>
      <c r="QI65" s="134"/>
      <c r="QJ65" s="134"/>
      <c r="QK65" s="134"/>
      <c r="QL65" s="134"/>
      <c r="QM65" s="134"/>
      <c r="QN65" s="134"/>
      <c r="QO65" s="134"/>
      <c r="QP65" s="134"/>
      <c r="QQ65" s="134"/>
      <c r="QR65" s="134"/>
      <c r="QS65" s="134"/>
      <c r="QT65" s="134"/>
      <c r="QU65" s="134"/>
      <c r="QV65" s="134"/>
      <c r="QW65" s="134"/>
      <c r="QX65" s="134"/>
      <c r="QY65" s="134"/>
      <c r="QZ65" s="134"/>
      <c r="RA65" s="134"/>
      <c r="RB65" s="134"/>
      <c r="RC65" s="134"/>
      <c r="RD65" s="134"/>
      <c r="RE65" s="134"/>
      <c r="RF65" s="134"/>
      <c r="RG65" s="134"/>
      <c r="RH65" s="134"/>
      <c r="RI65" s="134"/>
      <c r="RJ65" s="134"/>
      <c r="RK65" s="134"/>
      <c r="RL65" s="134"/>
      <c r="RM65" s="134"/>
      <c r="RN65" s="134"/>
      <c r="RO65" s="134"/>
      <c r="RP65" s="134"/>
      <c r="RQ65" s="134"/>
      <c r="RR65" s="134"/>
      <c r="RS65" s="134"/>
      <c r="RT65" s="134"/>
      <c r="RU65" s="134"/>
      <c r="RV65" s="134"/>
      <c r="RW65" s="134"/>
      <c r="RX65" s="134"/>
      <c r="RY65" s="134"/>
      <c r="RZ65" s="134"/>
      <c r="SA65" s="134"/>
      <c r="SB65" s="134"/>
      <c r="SC65" s="134"/>
      <c r="SD65" s="134"/>
      <c r="SE65" s="134"/>
      <c r="SF65" s="134"/>
      <c r="SG65" s="134"/>
      <c r="SH65" s="134"/>
      <c r="SI65" s="134"/>
      <c r="SJ65" s="134"/>
      <c r="SK65" s="134"/>
      <c r="SL65" s="134"/>
      <c r="SM65" s="134"/>
      <c r="SN65" s="134"/>
      <c r="SO65" s="134"/>
      <c r="SP65" s="134"/>
      <c r="SQ65" s="134"/>
      <c r="SR65" s="134"/>
      <c r="SS65" s="134"/>
      <c r="ST65" s="134"/>
      <c r="SU65" s="134"/>
      <c r="SV65" s="134"/>
      <c r="SW65" s="134"/>
      <c r="SX65" s="134"/>
      <c r="SY65" s="134"/>
      <c r="SZ65" s="134"/>
      <c r="TA65" s="134"/>
      <c r="TB65" s="134"/>
      <c r="TC65" s="134"/>
      <c r="TD65" s="134"/>
      <c r="TE65" s="134"/>
      <c r="TF65" s="134"/>
      <c r="TG65" s="134"/>
      <c r="TH65" s="134"/>
      <c r="TI65" s="134"/>
      <c r="TJ65" s="134"/>
      <c r="TK65" s="134"/>
      <c r="TL65" s="134"/>
      <c r="TM65" s="134"/>
      <c r="TN65" s="134"/>
      <c r="TO65" s="134"/>
      <c r="TP65" s="134"/>
      <c r="TQ65" s="134"/>
      <c r="TR65" s="134"/>
      <c r="TS65" s="134"/>
      <c r="TT65" s="134"/>
      <c r="TU65" s="134"/>
      <c r="TV65" s="134"/>
      <c r="TW65" s="134"/>
      <c r="TX65" s="134"/>
      <c r="TY65" s="134"/>
      <c r="TZ65" s="134"/>
      <c r="UA65" s="134"/>
      <c r="UB65" s="134"/>
      <c r="UC65" s="134"/>
      <c r="UD65" s="134"/>
      <c r="UE65" s="134"/>
      <c r="UF65" s="134"/>
      <c r="UG65" s="134"/>
      <c r="UH65" s="134"/>
      <c r="UI65" s="134"/>
      <c r="UJ65" s="134"/>
      <c r="UK65" s="134"/>
      <c r="UL65" s="134"/>
      <c r="UM65" s="134"/>
      <c r="UN65" s="134"/>
      <c r="UO65" s="134"/>
      <c r="UP65" s="134"/>
      <c r="UQ65" s="134"/>
      <c r="UR65" s="134"/>
      <c r="US65" s="134"/>
      <c r="UT65" s="134"/>
      <c r="UU65" s="134"/>
      <c r="UV65" s="134"/>
      <c r="UW65" s="134"/>
      <c r="UX65" s="134"/>
      <c r="UY65" s="134"/>
      <c r="UZ65" s="134"/>
      <c r="VA65" s="134"/>
      <c r="VB65" s="134"/>
      <c r="VC65" s="134"/>
      <c r="VD65" s="134"/>
      <c r="VE65" s="134"/>
      <c r="VF65" s="134"/>
      <c r="VG65" s="134"/>
      <c r="VH65" s="134"/>
      <c r="VI65" s="134"/>
      <c r="VJ65" s="134"/>
      <c r="VK65" s="134"/>
      <c r="VL65" s="134"/>
      <c r="VM65" s="134"/>
      <c r="VN65" s="134"/>
      <c r="VO65" s="134"/>
      <c r="VP65" s="134"/>
      <c r="VQ65" s="134"/>
      <c r="VR65" s="134"/>
      <c r="VS65" s="134"/>
      <c r="VT65" s="134"/>
      <c r="VU65" s="134"/>
      <c r="VV65" s="134"/>
      <c r="VW65" s="134"/>
      <c r="VX65" s="134"/>
      <c r="VY65" s="134"/>
      <c r="VZ65" s="134"/>
      <c r="WA65" s="134"/>
      <c r="WB65" s="134"/>
      <c r="WC65" s="134"/>
      <c r="WD65" s="134"/>
      <c r="WE65" s="134"/>
      <c r="WF65" s="134"/>
      <c r="WG65" s="134"/>
      <c r="WH65" s="134"/>
      <c r="WI65" s="134"/>
      <c r="WJ65" s="134"/>
      <c r="WK65" s="134"/>
      <c r="WL65" s="134"/>
      <c r="WM65" s="134"/>
      <c r="WN65" s="134"/>
      <c r="WO65" s="134"/>
      <c r="WP65" s="134"/>
      <c r="WQ65" s="134"/>
      <c r="WR65" s="134"/>
      <c r="WS65" s="134"/>
      <c r="WT65" s="134"/>
      <c r="WU65" s="134"/>
      <c r="WV65" s="134"/>
      <c r="WW65" s="134"/>
      <c r="WX65" s="134"/>
      <c r="WY65" s="134"/>
      <c r="WZ65" s="134"/>
      <c r="XA65" s="134"/>
      <c r="XB65" s="134"/>
      <c r="XC65" s="134"/>
      <c r="XD65" s="134"/>
      <c r="XE65" s="134"/>
      <c r="XF65" s="134"/>
      <c r="XG65" s="134"/>
      <c r="XH65" s="134"/>
      <c r="XI65" s="134"/>
      <c r="XJ65" s="134"/>
      <c r="XK65" s="134"/>
      <c r="XL65" s="134"/>
      <c r="XM65" s="134"/>
      <c r="XN65" s="134"/>
      <c r="XO65" s="134"/>
      <c r="XP65" s="134"/>
      <c r="XQ65" s="134"/>
      <c r="XR65" s="134"/>
      <c r="XS65" s="134"/>
      <c r="XT65" s="134"/>
      <c r="XU65" s="134"/>
      <c r="XV65" s="134"/>
      <c r="XW65" s="134"/>
      <c r="XX65" s="134"/>
      <c r="XY65" s="134"/>
      <c r="XZ65" s="134"/>
      <c r="YA65" s="134"/>
      <c r="YB65" s="134"/>
      <c r="YC65" s="134"/>
      <c r="YD65" s="134"/>
      <c r="YE65" s="134"/>
      <c r="YF65" s="134"/>
      <c r="YG65" s="134"/>
      <c r="YH65" s="134"/>
      <c r="YI65" s="134"/>
      <c r="YJ65" s="134"/>
      <c r="YK65" s="134"/>
      <c r="YL65" s="134"/>
      <c r="YM65" s="134"/>
      <c r="YN65" s="134"/>
      <c r="YO65" s="134"/>
      <c r="YP65" s="134"/>
      <c r="YQ65" s="134"/>
      <c r="YR65" s="134"/>
      <c r="YS65" s="134"/>
      <c r="YT65" s="134"/>
      <c r="YU65" s="134"/>
      <c r="YV65" s="134"/>
      <c r="YW65" s="134"/>
      <c r="YX65" s="134"/>
      <c r="YY65" s="134"/>
      <c r="YZ65" s="134"/>
      <c r="ZA65" s="134"/>
      <c r="ZB65" s="134"/>
      <c r="ZC65" s="134"/>
      <c r="ZD65" s="134"/>
      <c r="ZE65" s="134"/>
      <c r="ZF65" s="134"/>
      <c r="ZG65" s="134"/>
      <c r="ZH65" s="134"/>
      <c r="ZI65" s="134"/>
      <c r="ZJ65" s="134"/>
      <c r="ZK65" s="134"/>
      <c r="ZL65" s="134"/>
      <c r="ZM65" s="134"/>
      <c r="ZN65" s="134"/>
      <c r="ZO65" s="134"/>
      <c r="ZP65" s="134"/>
      <c r="ZQ65" s="134"/>
      <c r="ZR65" s="134"/>
      <c r="ZS65" s="134"/>
      <c r="ZT65" s="134"/>
      <c r="ZU65" s="134"/>
      <c r="ZV65" s="134"/>
      <c r="ZW65" s="134"/>
      <c r="ZX65" s="134"/>
      <c r="ZY65" s="134"/>
      <c r="ZZ65" s="134"/>
    </row>
    <row r="66" spans="1:702" hidden="1" outlineLevel="1">
      <c r="A66" s="16">
        <v>42217</v>
      </c>
      <c r="B66" s="134">
        <v>19995.329732170001</v>
      </c>
      <c r="C66" s="134">
        <v>2045.2498083800001</v>
      </c>
      <c r="D66" s="134">
        <v>5.8899401200000003</v>
      </c>
      <c r="E66" s="134">
        <v>7664.4059298900002</v>
      </c>
      <c r="F66" s="134">
        <v>225.15526979000001</v>
      </c>
      <c r="G66" s="134">
        <v>98.240140429999997</v>
      </c>
      <c r="H66" s="134">
        <v>1244.15378057</v>
      </c>
      <c r="I66" s="134">
        <v>3172.5264095299999</v>
      </c>
      <c r="J66" s="134">
        <v>2151.18898949</v>
      </c>
      <c r="K66" s="134">
        <v>88.997856459999994</v>
      </c>
      <c r="L66" s="134">
        <v>469.13524474000002</v>
      </c>
      <c r="M66" s="176" t="s">
        <v>191</v>
      </c>
      <c r="N66" s="134">
        <v>1937.4954574799999</v>
      </c>
      <c r="O66" s="134">
        <v>604.69361055000002</v>
      </c>
      <c r="P66" s="134">
        <v>2.5472536200000002</v>
      </c>
      <c r="Q66" s="134">
        <v>0.29181884000000002</v>
      </c>
      <c r="R66" s="134">
        <v>8.8184678200000004</v>
      </c>
      <c r="S66" s="134">
        <v>268.38011010000002</v>
      </c>
      <c r="T66" s="134">
        <v>8.1596443599999997</v>
      </c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34"/>
      <c r="AQ66" s="134"/>
      <c r="AR66" s="134"/>
      <c r="AS66" s="134"/>
      <c r="AT66" s="134"/>
      <c r="AU66" s="134"/>
      <c r="AV66" s="134"/>
      <c r="AW66" s="134"/>
      <c r="AX66" s="134"/>
      <c r="AY66" s="134"/>
      <c r="AZ66" s="134"/>
      <c r="BA66" s="134"/>
      <c r="BB66" s="134"/>
      <c r="BC66" s="134"/>
      <c r="BD66" s="134"/>
      <c r="BE66" s="134"/>
      <c r="BF66" s="134"/>
      <c r="BG66" s="134"/>
      <c r="BH66" s="134"/>
      <c r="BI66" s="134"/>
      <c r="BJ66" s="134"/>
      <c r="BK66" s="134"/>
      <c r="BL66" s="134"/>
      <c r="BM66" s="134"/>
      <c r="BN66" s="134"/>
      <c r="BO66" s="134"/>
      <c r="BP66" s="134"/>
      <c r="BQ66" s="134"/>
      <c r="BR66" s="134"/>
      <c r="BS66" s="134"/>
      <c r="BT66" s="134"/>
      <c r="BU66" s="134"/>
      <c r="BV66" s="134"/>
      <c r="BW66" s="134"/>
      <c r="BX66" s="134"/>
      <c r="BY66" s="134"/>
      <c r="BZ66" s="134"/>
      <c r="CA66" s="134"/>
      <c r="CB66" s="134"/>
      <c r="CC66" s="134"/>
      <c r="CD66" s="134"/>
      <c r="CE66" s="134"/>
      <c r="CF66" s="134"/>
      <c r="CG66" s="134"/>
      <c r="CH66" s="134"/>
      <c r="CI66" s="134"/>
      <c r="CJ66" s="134"/>
      <c r="CK66" s="134"/>
      <c r="CL66" s="134"/>
      <c r="CM66" s="134"/>
      <c r="CN66" s="134"/>
      <c r="CO66" s="134"/>
      <c r="CP66" s="134"/>
      <c r="CQ66" s="134"/>
      <c r="CR66" s="134"/>
      <c r="CS66" s="134"/>
      <c r="CT66" s="134"/>
      <c r="CU66" s="134"/>
      <c r="CV66" s="134"/>
      <c r="CW66" s="134"/>
      <c r="CX66" s="134"/>
      <c r="CY66" s="134"/>
      <c r="CZ66" s="134"/>
      <c r="DA66" s="134"/>
      <c r="DB66" s="134"/>
      <c r="DC66" s="134"/>
      <c r="DD66" s="134"/>
      <c r="DE66" s="134"/>
      <c r="DF66" s="134"/>
      <c r="DG66" s="134"/>
      <c r="DH66" s="134"/>
      <c r="DI66" s="134"/>
      <c r="DJ66" s="134"/>
      <c r="DK66" s="134"/>
      <c r="DL66" s="134"/>
      <c r="DM66" s="134"/>
      <c r="DN66" s="134"/>
      <c r="DO66" s="134"/>
      <c r="DP66" s="134"/>
      <c r="DQ66" s="134"/>
      <c r="DR66" s="134"/>
      <c r="DS66" s="134"/>
      <c r="DT66" s="134"/>
      <c r="DU66" s="134"/>
      <c r="DV66" s="134"/>
      <c r="DW66" s="134"/>
      <c r="DX66" s="134"/>
      <c r="DY66" s="134"/>
      <c r="DZ66" s="134"/>
      <c r="EA66" s="134"/>
      <c r="EB66" s="134"/>
      <c r="EC66" s="134"/>
      <c r="ED66" s="134"/>
      <c r="EE66" s="134"/>
      <c r="EF66" s="134"/>
      <c r="EG66" s="134"/>
      <c r="EH66" s="134"/>
      <c r="EI66" s="134"/>
      <c r="EJ66" s="134"/>
      <c r="EK66" s="134"/>
      <c r="EL66" s="134"/>
      <c r="EM66" s="134"/>
      <c r="EN66" s="134"/>
      <c r="EO66" s="134"/>
      <c r="EP66" s="134"/>
      <c r="EQ66" s="134"/>
      <c r="ER66" s="134"/>
      <c r="ES66" s="134"/>
      <c r="ET66" s="134"/>
      <c r="EU66" s="134"/>
      <c r="EV66" s="134"/>
      <c r="EW66" s="134"/>
      <c r="EX66" s="134"/>
      <c r="EY66" s="134"/>
      <c r="EZ66" s="134"/>
      <c r="FA66" s="134"/>
      <c r="FB66" s="134"/>
      <c r="FC66" s="134"/>
      <c r="FD66" s="134"/>
      <c r="FE66" s="134"/>
      <c r="FF66" s="134"/>
      <c r="FG66" s="134"/>
      <c r="FH66" s="134"/>
      <c r="FI66" s="134"/>
      <c r="FJ66" s="134"/>
      <c r="FK66" s="134"/>
      <c r="FL66" s="134"/>
      <c r="FM66" s="134"/>
      <c r="FN66" s="134"/>
      <c r="FO66" s="134"/>
      <c r="FP66" s="134"/>
      <c r="FQ66" s="134"/>
      <c r="FR66" s="134"/>
      <c r="FS66" s="134"/>
      <c r="FT66" s="134"/>
      <c r="FU66" s="134"/>
      <c r="FV66" s="134"/>
      <c r="FW66" s="134"/>
      <c r="FX66" s="134"/>
      <c r="FY66" s="134"/>
      <c r="FZ66" s="134"/>
      <c r="GA66" s="134"/>
      <c r="GB66" s="134"/>
      <c r="GC66" s="134"/>
      <c r="GD66" s="134"/>
      <c r="GE66" s="134"/>
      <c r="GF66" s="134"/>
      <c r="GG66" s="134"/>
      <c r="GH66" s="134"/>
      <c r="GI66" s="134"/>
      <c r="GJ66" s="134"/>
      <c r="GK66" s="134"/>
      <c r="GL66" s="134"/>
      <c r="GM66" s="134"/>
      <c r="GN66" s="134"/>
      <c r="GO66" s="134"/>
      <c r="GP66" s="134"/>
      <c r="GQ66" s="134"/>
      <c r="GR66" s="134"/>
      <c r="GS66" s="134"/>
      <c r="GT66" s="134"/>
      <c r="GU66" s="134"/>
      <c r="GV66" s="134"/>
      <c r="GW66" s="134"/>
      <c r="GX66" s="134"/>
      <c r="GY66" s="134"/>
      <c r="GZ66" s="134"/>
      <c r="HA66" s="134"/>
      <c r="HB66" s="134"/>
      <c r="HC66" s="134"/>
      <c r="HD66" s="134"/>
      <c r="HE66" s="134"/>
      <c r="HF66" s="134"/>
      <c r="HG66" s="134"/>
      <c r="HH66" s="134"/>
      <c r="HI66" s="134"/>
      <c r="HJ66" s="134"/>
      <c r="HK66" s="134"/>
      <c r="HL66" s="134"/>
      <c r="HM66" s="134"/>
      <c r="HN66" s="134"/>
      <c r="HO66" s="134"/>
      <c r="HP66" s="134"/>
      <c r="HQ66" s="134"/>
      <c r="HR66" s="134"/>
      <c r="HS66" s="134"/>
      <c r="HT66" s="134"/>
      <c r="HU66" s="134"/>
      <c r="HV66" s="134"/>
      <c r="HW66" s="134"/>
      <c r="HX66" s="134"/>
      <c r="HY66" s="134"/>
      <c r="HZ66" s="134"/>
      <c r="IA66" s="134"/>
      <c r="IB66" s="134"/>
      <c r="IC66" s="134"/>
      <c r="ID66" s="134"/>
      <c r="IE66" s="134"/>
      <c r="IF66" s="134"/>
      <c r="IG66" s="134"/>
      <c r="IH66" s="134"/>
      <c r="II66" s="134"/>
      <c r="IJ66" s="134"/>
      <c r="IK66" s="134"/>
      <c r="IL66" s="134"/>
      <c r="IM66" s="134"/>
      <c r="IN66" s="134"/>
      <c r="IO66" s="134"/>
      <c r="IP66" s="134"/>
      <c r="IQ66" s="134"/>
      <c r="IR66" s="134"/>
      <c r="IS66" s="134"/>
      <c r="IT66" s="134"/>
      <c r="IU66" s="134"/>
      <c r="IV66" s="134"/>
      <c r="IW66" s="134"/>
      <c r="IX66" s="134"/>
      <c r="IY66" s="134"/>
      <c r="IZ66" s="134"/>
      <c r="JA66" s="134"/>
      <c r="JB66" s="134"/>
      <c r="JC66" s="134"/>
      <c r="JD66" s="134"/>
      <c r="JE66" s="134"/>
      <c r="JF66" s="134"/>
      <c r="JG66" s="134"/>
      <c r="JH66" s="134"/>
      <c r="JI66" s="134"/>
      <c r="JJ66" s="134"/>
      <c r="JK66" s="134"/>
      <c r="JL66" s="134"/>
      <c r="JM66" s="134"/>
      <c r="JN66" s="134"/>
      <c r="JO66" s="134"/>
      <c r="JP66" s="134"/>
      <c r="JQ66" s="134"/>
      <c r="JR66" s="134"/>
      <c r="JS66" s="134"/>
      <c r="JT66" s="134"/>
      <c r="JU66" s="134"/>
      <c r="JV66" s="134"/>
      <c r="JW66" s="134"/>
      <c r="JX66" s="134"/>
      <c r="JY66" s="134"/>
      <c r="JZ66" s="134"/>
      <c r="KA66" s="134"/>
      <c r="KB66" s="134"/>
      <c r="KC66" s="134"/>
      <c r="KD66" s="134"/>
      <c r="KE66" s="134"/>
      <c r="KF66" s="134"/>
      <c r="KG66" s="134"/>
      <c r="KH66" s="134"/>
      <c r="KI66" s="134"/>
      <c r="KJ66" s="134"/>
      <c r="KK66" s="134"/>
      <c r="KL66" s="134"/>
      <c r="KM66" s="134"/>
      <c r="KN66" s="134"/>
      <c r="KO66" s="134"/>
      <c r="KP66" s="134"/>
      <c r="KQ66" s="134"/>
      <c r="KR66" s="134"/>
      <c r="KS66" s="134"/>
      <c r="KT66" s="134"/>
      <c r="KU66" s="134"/>
      <c r="KV66" s="134"/>
      <c r="KW66" s="134"/>
      <c r="KX66" s="134"/>
      <c r="KY66" s="134"/>
      <c r="KZ66" s="134"/>
      <c r="LA66" s="134"/>
      <c r="LB66" s="134"/>
      <c r="LC66" s="134"/>
      <c r="LD66" s="134"/>
      <c r="LE66" s="134"/>
      <c r="LF66" s="134"/>
      <c r="LG66" s="134"/>
      <c r="LH66" s="134"/>
      <c r="LI66" s="134"/>
      <c r="LJ66" s="134"/>
      <c r="LK66" s="134"/>
      <c r="LL66" s="134"/>
      <c r="LM66" s="134"/>
      <c r="LN66" s="134"/>
      <c r="LO66" s="134"/>
      <c r="LP66" s="134"/>
      <c r="LQ66" s="134"/>
      <c r="LR66" s="134"/>
      <c r="LS66" s="134"/>
      <c r="LT66" s="134"/>
      <c r="LU66" s="134"/>
      <c r="LV66" s="134"/>
      <c r="LW66" s="134"/>
      <c r="LX66" s="134"/>
      <c r="LY66" s="134"/>
      <c r="LZ66" s="134"/>
      <c r="MA66" s="134"/>
      <c r="MB66" s="134"/>
      <c r="MC66" s="134"/>
      <c r="MD66" s="134"/>
      <c r="ME66" s="134"/>
      <c r="MF66" s="134"/>
      <c r="MG66" s="134"/>
      <c r="MH66" s="134"/>
      <c r="MI66" s="134"/>
      <c r="MJ66" s="134"/>
      <c r="MK66" s="134"/>
      <c r="ML66" s="134"/>
      <c r="MM66" s="134"/>
      <c r="MN66" s="134"/>
      <c r="MO66" s="134"/>
      <c r="MP66" s="134"/>
      <c r="MQ66" s="134"/>
      <c r="MR66" s="134"/>
      <c r="MS66" s="134"/>
      <c r="MT66" s="134"/>
      <c r="MU66" s="134"/>
      <c r="MV66" s="134"/>
      <c r="MW66" s="134"/>
      <c r="MX66" s="134"/>
      <c r="MY66" s="134"/>
      <c r="MZ66" s="134"/>
      <c r="NA66" s="134"/>
      <c r="NB66" s="134"/>
      <c r="NC66" s="134"/>
      <c r="ND66" s="134"/>
      <c r="NE66" s="134"/>
      <c r="NF66" s="134"/>
      <c r="NG66" s="134"/>
      <c r="NH66" s="134"/>
      <c r="NI66" s="134"/>
      <c r="NJ66" s="134"/>
      <c r="NK66" s="134"/>
      <c r="NL66" s="134"/>
      <c r="NM66" s="134"/>
      <c r="NN66" s="134"/>
      <c r="NO66" s="134"/>
      <c r="NP66" s="134"/>
      <c r="NQ66" s="134"/>
      <c r="NR66" s="134"/>
      <c r="NS66" s="134"/>
      <c r="NT66" s="134"/>
      <c r="NU66" s="134"/>
      <c r="NV66" s="134"/>
      <c r="NW66" s="134"/>
      <c r="NX66" s="134"/>
      <c r="NY66" s="134"/>
      <c r="NZ66" s="134"/>
      <c r="OA66" s="134"/>
      <c r="OB66" s="134"/>
      <c r="OC66" s="134"/>
      <c r="OD66" s="134"/>
      <c r="OE66" s="134"/>
      <c r="OF66" s="134"/>
      <c r="OG66" s="134"/>
      <c r="OH66" s="134"/>
      <c r="OI66" s="134"/>
      <c r="OJ66" s="134"/>
      <c r="OK66" s="134"/>
      <c r="OL66" s="134"/>
      <c r="OM66" s="134"/>
      <c r="ON66" s="134"/>
      <c r="OO66" s="134"/>
      <c r="OP66" s="134"/>
      <c r="OQ66" s="134"/>
      <c r="OR66" s="134"/>
      <c r="OS66" s="134"/>
      <c r="OT66" s="134"/>
      <c r="OU66" s="134"/>
      <c r="OV66" s="134"/>
      <c r="OW66" s="134"/>
      <c r="OX66" s="134"/>
      <c r="OY66" s="134"/>
      <c r="OZ66" s="134"/>
      <c r="PA66" s="134"/>
      <c r="PB66" s="134"/>
      <c r="PC66" s="134"/>
      <c r="PD66" s="134"/>
      <c r="PE66" s="134"/>
      <c r="PF66" s="134"/>
      <c r="PG66" s="134"/>
      <c r="PH66" s="134"/>
      <c r="PI66" s="134"/>
      <c r="PJ66" s="134"/>
      <c r="PK66" s="134"/>
      <c r="PL66" s="134"/>
      <c r="PM66" s="134"/>
      <c r="PN66" s="134"/>
      <c r="PO66" s="134"/>
      <c r="PP66" s="134"/>
      <c r="PQ66" s="134"/>
      <c r="PR66" s="134"/>
      <c r="PS66" s="134"/>
      <c r="PT66" s="134"/>
      <c r="PU66" s="134"/>
      <c r="PV66" s="134"/>
      <c r="PW66" s="134"/>
      <c r="PX66" s="134"/>
      <c r="PY66" s="134"/>
      <c r="PZ66" s="134"/>
      <c r="QA66" s="134"/>
      <c r="QB66" s="134"/>
      <c r="QC66" s="134"/>
      <c r="QD66" s="134"/>
      <c r="QE66" s="134"/>
      <c r="QF66" s="134"/>
      <c r="QG66" s="134"/>
      <c r="QH66" s="134"/>
      <c r="QI66" s="134"/>
      <c r="QJ66" s="134"/>
      <c r="QK66" s="134"/>
      <c r="QL66" s="134"/>
      <c r="QM66" s="134"/>
      <c r="QN66" s="134"/>
      <c r="QO66" s="134"/>
      <c r="QP66" s="134"/>
      <c r="QQ66" s="134"/>
      <c r="QR66" s="134"/>
      <c r="QS66" s="134"/>
      <c r="QT66" s="134"/>
      <c r="QU66" s="134"/>
      <c r="QV66" s="134"/>
      <c r="QW66" s="134"/>
      <c r="QX66" s="134"/>
      <c r="QY66" s="134"/>
      <c r="QZ66" s="134"/>
      <c r="RA66" s="134"/>
      <c r="RB66" s="134"/>
      <c r="RC66" s="134"/>
      <c r="RD66" s="134"/>
      <c r="RE66" s="134"/>
      <c r="RF66" s="134"/>
      <c r="RG66" s="134"/>
      <c r="RH66" s="134"/>
      <c r="RI66" s="134"/>
      <c r="RJ66" s="134"/>
      <c r="RK66" s="134"/>
      <c r="RL66" s="134"/>
      <c r="RM66" s="134"/>
      <c r="RN66" s="134"/>
      <c r="RO66" s="134"/>
      <c r="RP66" s="134"/>
      <c r="RQ66" s="134"/>
      <c r="RR66" s="134"/>
      <c r="RS66" s="134"/>
      <c r="RT66" s="134"/>
      <c r="RU66" s="134"/>
      <c r="RV66" s="134"/>
      <c r="RW66" s="134"/>
      <c r="RX66" s="134"/>
      <c r="RY66" s="134"/>
      <c r="RZ66" s="134"/>
      <c r="SA66" s="134"/>
      <c r="SB66" s="134"/>
      <c r="SC66" s="134"/>
      <c r="SD66" s="134"/>
      <c r="SE66" s="134"/>
      <c r="SF66" s="134"/>
      <c r="SG66" s="134"/>
      <c r="SH66" s="134"/>
      <c r="SI66" s="134"/>
      <c r="SJ66" s="134"/>
      <c r="SK66" s="134"/>
      <c r="SL66" s="134"/>
      <c r="SM66" s="134"/>
      <c r="SN66" s="134"/>
      <c r="SO66" s="134"/>
      <c r="SP66" s="134"/>
      <c r="SQ66" s="134"/>
      <c r="SR66" s="134"/>
      <c r="SS66" s="134"/>
      <c r="ST66" s="134"/>
      <c r="SU66" s="134"/>
      <c r="SV66" s="134"/>
      <c r="SW66" s="134"/>
      <c r="SX66" s="134"/>
      <c r="SY66" s="134"/>
      <c r="SZ66" s="134"/>
      <c r="TA66" s="134"/>
      <c r="TB66" s="134"/>
      <c r="TC66" s="134"/>
      <c r="TD66" s="134"/>
      <c r="TE66" s="134"/>
      <c r="TF66" s="134"/>
      <c r="TG66" s="134"/>
      <c r="TH66" s="134"/>
      <c r="TI66" s="134"/>
      <c r="TJ66" s="134"/>
      <c r="TK66" s="134"/>
      <c r="TL66" s="134"/>
      <c r="TM66" s="134"/>
      <c r="TN66" s="134"/>
      <c r="TO66" s="134"/>
      <c r="TP66" s="134"/>
      <c r="TQ66" s="134"/>
      <c r="TR66" s="134"/>
      <c r="TS66" s="134"/>
      <c r="TT66" s="134"/>
      <c r="TU66" s="134"/>
      <c r="TV66" s="134"/>
      <c r="TW66" s="134"/>
      <c r="TX66" s="134"/>
      <c r="TY66" s="134"/>
      <c r="TZ66" s="134"/>
      <c r="UA66" s="134"/>
      <c r="UB66" s="134"/>
      <c r="UC66" s="134"/>
      <c r="UD66" s="134"/>
      <c r="UE66" s="134"/>
      <c r="UF66" s="134"/>
      <c r="UG66" s="134"/>
      <c r="UH66" s="134"/>
      <c r="UI66" s="134"/>
      <c r="UJ66" s="134"/>
      <c r="UK66" s="134"/>
      <c r="UL66" s="134"/>
      <c r="UM66" s="134"/>
      <c r="UN66" s="134"/>
      <c r="UO66" s="134"/>
      <c r="UP66" s="134"/>
      <c r="UQ66" s="134"/>
      <c r="UR66" s="134"/>
      <c r="US66" s="134"/>
      <c r="UT66" s="134"/>
      <c r="UU66" s="134"/>
      <c r="UV66" s="134"/>
      <c r="UW66" s="134"/>
      <c r="UX66" s="134"/>
      <c r="UY66" s="134"/>
      <c r="UZ66" s="134"/>
      <c r="VA66" s="134"/>
      <c r="VB66" s="134"/>
      <c r="VC66" s="134"/>
      <c r="VD66" s="134"/>
      <c r="VE66" s="134"/>
      <c r="VF66" s="134"/>
      <c r="VG66" s="134"/>
      <c r="VH66" s="134"/>
      <c r="VI66" s="134"/>
      <c r="VJ66" s="134"/>
      <c r="VK66" s="134"/>
      <c r="VL66" s="134"/>
      <c r="VM66" s="134"/>
      <c r="VN66" s="134"/>
      <c r="VO66" s="134"/>
      <c r="VP66" s="134"/>
      <c r="VQ66" s="134"/>
      <c r="VR66" s="134"/>
      <c r="VS66" s="134"/>
      <c r="VT66" s="134"/>
      <c r="VU66" s="134"/>
      <c r="VV66" s="134"/>
      <c r="VW66" s="134"/>
      <c r="VX66" s="134"/>
      <c r="VY66" s="134"/>
      <c r="VZ66" s="134"/>
      <c r="WA66" s="134"/>
      <c r="WB66" s="134"/>
      <c r="WC66" s="134"/>
      <c r="WD66" s="134"/>
      <c r="WE66" s="134"/>
      <c r="WF66" s="134"/>
      <c r="WG66" s="134"/>
      <c r="WH66" s="134"/>
      <c r="WI66" s="134"/>
      <c r="WJ66" s="134"/>
      <c r="WK66" s="134"/>
      <c r="WL66" s="134"/>
      <c r="WM66" s="134"/>
      <c r="WN66" s="134"/>
      <c r="WO66" s="134"/>
      <c r="WP66" s="134"/>
      <c r="WQ66" s="134"/>
      <c r="WR66" s="134"/>
      <c r="WS66" s="134"/>
      <c r="WT66" s="134"/>
      <c r="WU66" s="134"/>
      <c r="WV66" s="134"/>
      <c r="WW66" s="134"/>
      <c r="WX66" s="134"/>
      <c r="WY66" s="134"/>
      <c r="WZ66" s="134"/>
      <c r="XA66" s="134"/>
      <c r="XB66" s="134"/>
      <c r="XC66" s="134"/>
      <c r="XD66" s="134"/>
      <c r="XE66" s="134"/>
      <c r="XF66" s="134"/>
      <c r="XG66" s="134"/>
      <c r="XH66" s="134"/>
      <c r="XI66" s="134"/>
      <c r="XJ66" s="134"/>
      <c r="XK66" s="134"/>
      <c r="XL66" s="134"/>
      <c r="XM66" s="134"/>
      <c r="XN66" s="134"/>
      <c r="XO66" s="134"/>
      <c r="XP66" s="134"/>
      <c r="XQ66" s="134"/>
      <c r="XR66" s="134"/>
      <c r="XS66" s="134"/>
      <c r="XT66" s="134"/>
      <c r="XU66" s="134"/>
      <c r="XV66" s="134"/>
      <c r="XW66" s="134"/>
      <c r="XX66" s="134"/>
      <c r="XY66" s="134"/>
      <c r="XZ66" s="134"/>
      <c r="YA66" s="134"/>
      <c r="YB66" s="134"/>
      <c r="YC66" s="134"/>
      <c r="YD66" s="134"/>
      <c r="YE66" s="134"/>
      <c r="YF66" s="134"/>
      <c r="YG66" s="134"/>
      <c r="YH66" s="134"/>
      <c r="YI66" s="134"/>
      <c r="YJ66" s="134"/>
      <c r="YK66" s="134"/>
      <c r="YL66" s="134"/>
      <c r="YM66" s="134"/>
      <c r="YN66" s="134"/>
      <c r="YO66" s="134"/>
      <c r="YP66" s="134"/>
      <c r="YQ66" s="134"/>
      <c r="YR66" s="134"/>
      <c r="YS66" s="134"/>
      <c r="YT66" s="134"/>
      <c r="YU66" s="134"/>
      <c r="YV66" s="134"/>
      <c r="YW66" s="134"/>
      <c r="YX66" s="134"/>
      <c r="YY66" s="134"/>
      <c r="YZ66" s="134"/>
      <c r="ZA66" s="134"/>
      <c r="ZB66" s="134"/>
      <c r="ZC66" s="134"/>
      <c r="ZD66" s="134"/>
      <c r="ZE66" s="134"/>
      <c r="ZF66" s="134"/>
      <c r="ZG66" s="134"/>
      <c r="ZH66" s="134"/>
      <c r="ZI66" s="134"/>
      <c r="ZJ66" s="134"/>
      <c r="ZK66" s="134"/>
      <c r="ZL66" s="134"/>
      <c r="ZM66" s="134"/>
      <c r="ZN66" s="134"/>
      <c r="ZO66" s="134"/>
      <c r="ZP66" s="134"/>
      <c r="ZQ66" s="134"/>
      <c r="ZR66" s="134"/>
      <c r="ZS66" s="134"/>
      <c r="ZT66" s="134"/>
      <c r="ZU66" s="134"/>
      <c r="ZV66" s="134"/>
      <c r="ZW66" s="134"/>
      <c r="ZX66" s="134"/>
      <c r="ZY66" s="134"/>
      <c r="ZZ66" s="134"/>
    </row>
    <row r="67" spans="1:702" hidden="1" outlineLevel="1">
      <c r="A67" s="16">
        <v>42248</v>
      </c>
      <c r="B67" s="134">
        <v>20366.296908939999</v>
      </c>
      <c r="C67" s="134">
        <v>2003.4640269700001</v>
      </c>
      <c r="D67" s="134">
        <v>5.7891477499999997</v>
      </c>
      <c r="E67" s="134">
        <v>7848.4013603399999</v>
      </c>
      <c r="F67" s="134">
        <v>249.65077302</v>
      </c>
      <c r="G67" s="134">
        <v>97.799481799999995</v>
      </c>
      <c r="H67" s="134">
        <v>1236.4619987799999</v>
      </c>
      <c r="I67" s="134">
        <v>3289.06178499</v>
      </c>
      <c r="J67" s="134">
        <v>2182.05937275</v>
      </c>
      <c r="K67" s="134">
        <v>100.5640429</v>
      </c>
      <c r="L67" s="134">
        <v>479.98163864999998</v>
      </c>
      <c r="M67" s="176" t="s">
        <v>191</v>
      </c>
      <c r="N67" s="134">
        <v>1959.9950000700001</v>
      </c>
      <c r="O67" s="134">
        <v>625.88795620999997</v>
      </c>
      <c r="P67" s="134">
        <v>2.5995507899999999</v>
      </c>
      <c r="Q67" s="134">
        <v>0.29534769</v>
      </c>
      <c r="R67" s="134">
        <v>8.7958822699999999</v>
      </c>
      <c r="S67" s="134">
        <v>267.64291599000001</v>
      </c>
      <c r="T67" s="134">
        <v>7.8466279700000001</v>
      </c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  <c r="AE67" s="134"/>
      <c r="AF67" s="134"/>
      <c r="AG67" s="134"/>
      <c r="AH67" s="134"/>
      <c r="AI67" s="134"/>
      <c r="AJ67" s="134"/>
      <c r="AK67" s="134"/>
      <c r="AL67" s="134"/>
      <c r="AM67" s="134"/>
      <c r="AN67" s="134"/>
      <c r="AO67" s="134"/>
      <c r="AP67" s="134"/>
      <c r="AQ67" s="134"/>
      <c r="AR67" s="134"/>
      <c r="AS67" s="134"/>
      <c r="AT67" s="134"/>
      <c r="AU67" s="134"/>
      <c r="AV67" s="134"/>
      <c r="AW67" s="134"/>
      <c r="AX67" s="134"/>
      <c r="AY67" s="134"/>
      <c r="AZ67" s="134"/>
      <c r="BA67" s="134"/>
      <c r="BB67" s="134"/>
      <c r="BC67" s="134"/>
      <c r="BD67" s="134"/>
      <c r="BE67" s="134"/>
      <c r="BF67" s="134"/>
      <c r="BG67" s="134"/>
      <c r="BH67" s="134"/>
      <c r="BI67" s="134"/>
      <c r="BJ67" s="134"/>
      <c r="BK67" s="134"/>
      <c r="BL67" s="134"/>
      <c r="BM67" s="134"/>
      <c r="BN67" s="134"/>
      <c r="BO67" s="134"/>
      <c r="BP67" s="134"/>
      <c r="BQ67" s="134"/>
      <c r="BR67" s="134"/>
      <c r="BS67" s="134"/>
      <c r="BT67" s="134"/>
      <c r="BU67" s="134"/>
      <c r="BV67" s="134"/>
      <c r="BW67" s="134"/>
      <c r="BX67" s="134"/>
      <c r="BY67" s="134"/>
      <c r="BZ67" s="134"/>
      <c r="CA67" s="134"/>
      <c r="CB67" s="134"/>
      <c r="CC67" s="134"/>
      <c r="CD67" s="134"/>
      <c r="CE67" s="134"/>
      <c r="CF67" s="134"/>
      <c r="CG67" s="134"/>
      <c r="CH67" s="134"/>
      <c r="CI67" s="134"/>
      <c r="CJ67" s="134"/>
      <c r="CK67" s="134"/>
      <c r="CL67" s="134"/>
      <c r="CM67" s="134"/>
      <c r="CN67" s="134"/>
      <c r="CO67" s="134"/>
      <c r="CP67" s="134"/>
      <c r="CQ67" s="134"/>
      <c r="CR67" s="134"/>
      <c r="CS67" s="134"/>
      <c r="CT67" s="134"/>
      <c r="CU67" s="134"/>
      <c r="CV67" s="134"/>
      <c r="CW67" s="134"/>
      <c r="CX67" s="134"/>
      <c r="CY67" s="134"/>
      <c r="CZ67" s="134"/>
      <c r="DA67" s="134"/>
      <c r="DB67" s="134"/>
      <c r="DC67" s="134"/>
      <c r="DD67" s="134"/>
      <c r="DE67" s="134"/>
      <c r="DF67" s="134"/>
      <c r="DG67" s="134"/>
      <c r="DH67" s="134"/>
      <c r="DI67" s="134"/>
      <c r="DJ67" s="134"/>
      <c r="DK67" s="134"/>
      <c r="DL67" s="134"/>
      <c r="DM67" s="134"/>
      <c r="DN67" s="134"/>
      <c r="DO67" s="134"/>
      <c r="DP67" s="134"/>
      <c r="DQ67" s="134"/>
      <c r="DR67" s="134"/>
      <c r="DS67" s="134"/>
      <c r="DT67" s="134"/>
      <c r="DU67" s="134"/>
      <c r="DV67" s="134"/>
      <c r="DW67" s="134"/>
      <c r="DX67" s="134"/>
      <c r="DY67" s="134"/>
      <c r="DZ67" s="134"/>
      <c r="EA67" s="134"/>
      <c r="EB67" s="134"/>
      <c r="EC67" s="134"/>
      <c r="ED67" s="134"/>
      <c r="EE67" s="134"/>
      <c r="EF67" s="134"/>
      <c r="EG67" s="134"/>
      <c r="EH67" s="134"/>
      <c r="EI67" s="134"/>
      <c r="EJ67" s="134"/>
      <c r="EK67" s="134"/>
      <c r="EL67" s="134"/>
      <c r="EM67" s="134"/>
      <c r="EN67" s="134"/>
      <c r="EO67" s="134"/>
      <c r="EP67" s="134"/>
      <c r="EQ67" s="134"/>
      <c r="ER67" s="134"/>
      <c r="ES67" s="134"/>
      <c r="ET67" s="134"/>
      <c r="EU67" s="134"/>
      <c r="EV67" s="134"/>
      <c r="EW67" s="134"/>
      <c r="EX67" s="134"/>
      <c r="EY67" s="134"/>
      <c r="EZ67" s="134"/>
      <c r="FA67" s="134"/>
      <c r="FB67" s="134"/>
      <c r="FC67" s="134"/>
      <c r="FD67" s="134"/>
      <c r="FE67" s="134"/>
      <c r="FF67" s="134"/>
      <c r="FG67" s="134"/>
      <c r="FH67" s="134"/>
      <c r="FI67" s="134"/>
      <c r="FJ67" s="134"/>
      <c r="FK67" s="134"/>
      <c r="FL67" s="134"/>
      <c r="FM67" s="134"/>
      <c r="FN67" s="134"/>
      <c r="FO67" s="134"/>
      <c r="FP67" s="134"/>
      <c r="FQ67" s="134"/>
      <c r="FR67" s="134"/>
      <c r="FS67" s="134"/>
      <c r="FT67" s="134"/>
      <c r="FU67" s="134"/>
      <c r="FV67" s="134"/>
      <c r="FW67" s="134"/>
      <c r="FX67" s="134"/>
      <c r="FY67" s="134"/>
      <c r="FZ67" s="134"/>
      <c r="GA67" s="134"/>
      <c r="GB67" s="134"/>
      <c r="GC67" s="134"/>
      <c r="GD67" s="134"/>
      <c r="GE67" s="134"/>
      <c r="GF67" s="134"/>
      <c r="GG67" s="134"/>
      <c r="GH67" s="134"/>
      <c r="GI67" s="134"/>
      <c r="GJ67" s="134"/>
      <c r="GK67" s="134"/>
      <c r="GL67" s="134"/>
      <c r="GM67" s="134"/>
      <c r="GN67" s="134"/>
      <c r="GO67" s="134"/>
      <c r="GP67" s="134"/>
      <c r="GQ67" s="134"/>
      <c r="GR67" s="134"/>
      <c r="GS67" s="134"/>
      <c r="GT67" s="134"/>
      <c r="GU67" s="134"/>
      <c r="GV67" s="134"/>
      <c r="GW67" s="134"/>
      <c r="GX67" s="134"/>
      <c r="GY67" s="134"/>
      <c r="GZ67" s="134"/>
      <c r="HA67" s="134"/>
      <c r="HB67" s="134"/>
      <c r="HC67" s="134"/>
      <c r="HD67" s="134"/>
      <c r="HE67" s="134"/>
      <c r="HF67" s="134"/>
      <c r="HG67" s="134"/>
      <c r="HH67" s="134"/>
      <c r="HI67" s="134"/>
      <c r="HJ67" s="134"/>
      <c r="HK67" s="134"/>
      <c r="HL67" s="134"/>
      <c r="HM67" s="134"/>
      <c r="HN67" s="134"/>
      <c r="HO67" s="134"/>
      <c r="HP67" s="134"/>
      <c r="HQ67" s="134"/>
      <c r="HR67" s="134"/>
      <c r="HS67" s="134"/>
      <c r="HT67" s="134"/>
      <c r="HU67" s="134"/>
      <c r="HV67" s="134"/>
      <c r="HW67" s="134"/>
      <c r="HX67" s="134"/>
      <c r="HY67" s="134"/>
      <c r="HZ67" s="134"/>
      <c r="IA67" s="134"/>
      <c r="IB67" s="134"/>
      <c r="IC67" s="134"/>
      <c r="ID67" s="134"/>
      <c r="IE67" s="134"/>
      <c r="IF67" s="134"/>
      <c r="IG67" s="134"/>
      <c r="IH67" s="134"/>
      <c r="II67" s="134"/>
      <c r="IJ67" s="134"/>
      <c r="IK67" s="134"/>
      <c r="IL67" s="134"/>
      <c r="IM67" s="134"/>
      <c r="IN67" s="134"/>
      <c r="IO67" s="134"/>
      <c r="IP67" s="134"/>
      <c r="IQ67" s="134"/>
      <c r="IR67" s="134"/>
      <c r="IS67" s="134"/>
      <c r="IT67" s="134"/>
      <c r="IU67" s="134"/>
      <c r="IV67" s="134"/>
      <c r="IW67" s="134"/>
      <c r="IX67" s="134"/>
      <c r="IY67" s="134"/>
      <c r="IZ67" s="134"/>
      <c r="JA67" s="134"/>
      <c r="JB67" s="134"/>
      <c r="JC67" s="134"/>
      <c r="JD67" s="134"/>
      <c r="JE67" s="134"/>
      <c r="JF67" s="134"/>
      <c r="JG67" s="134"/>
      <c r="JH67" s="134"/>
      <c r="JI67" s="134"/>
      <c r="JJ67" s="134"/>
      <c r="JK67" s="134"/>
      <c r="JL67" s="134"/>
      <c r="JM67" s="134"/>
      <c r="JN67" s="134"/>
      <c r="JO67" s="134"/>
      <c r="JP67" s="134"/>
      <c r="JQ67" s="134"/>
      <c r="JR67" s="134"/>
      <c r="JS67" s="134"/>
      <c r="JT67" s="134"/>
      <c r="JU67" s="134"/>
      <c r="JV67" s="134"/>
      <c r="JW67" s="134"/>
      <c r="JX67" s="134"/>
      <c r="JY67" s="134"/>
      <c r="JZ67" s="134"/>
      <c r="KA67" s="134"/>
      <c r="KB67" s="134"/>
      <c r="KC67" s="134"/>
      <c r="KD67" s="134"/>
      <c r="KE67" s="134"/>
      <c r="KF67" s="134"/>
      <c r="KG67" s="134"/>
      <c r="KH67" s="134"/>
      <c r="KI67" s="134"/>
      <c r="KJ67" s="134"/>
      <c r="KK67" s="134"/>
      <c r="KL67" s="134"/>
      <c r="KM67" s="134"/>
      <c r="KN67" s="134"/>
      <c r="KO67" s="134"/>
      <c r="KP67" s="134"/>
      <c r="KQ67" s="134"/>
      <c r="KR67" s="134"/>
      <c r="KS67" s="134"/>
      <c r="KT67" s="134"/>
      <c r="KU67" s="134"/>
      <c r="KV67" s="134"/>
      <c r="KW67" s="134"/>
      <c r="KX67" s="134"/>
      <c r="KY67" s="134"/>
      <c r="KZ67" s="134"/>
      <c r="LA67" s="134"/>
      <c r="LB67" s="134"/>
      <c r="LC67" s="134"/>
      <c r="LD67" s="134"/>
      <c r="LE67" s="134"/>
      <c r="LF67" s="134"/>
      <c r="LG67" s="134"/>
      <c r="LH67" s="134"/>
      <c r="LI67" s="134"/>
      <c r="LJ67" s="134"/>
      <c r="LK67" s="134"/>
      <c r="LL67" s="134"/>
      <c r="LM67" s="134"/>
      <c r="LN67" s="134"/>
      <c r="LO67" s="134"/>
      <c r="LP67" s="134"/>
      <c r="LQ67" s="134"/>
      <c r="LR67" s="134"/>
      <c r="LS67" s="134"/>
      <c r="LT67" s="134"/>
      <c r="LU67" s="134"/>
      <c r="LV67" s="134"/>
      <c r="LW67" s="134"/>
      <c r="LX67" s="134"/>
      <c r="LY67" s="134"/>
      <c r="LZ67" s="134"/>
      <c r="MA67" s="134"/>
      <c r="MB67" s="134"/>
      <c r="MC67" s="134"/>
      <c r="MD67" s="134"/>
      <c r="ME67" s="134"/>
      <c r="MF67" s="134"/>
      <c r="MG67" s="134"/>
      <c r="MH67" s="134"/>
      <c r="MI67" s="134"/>
      <c r="MJ67" s="134"/>
      <c r="MK67" s="134"/>
      <c r="ML67" s="134"/>
      <c r="MM67" s="134"/>
      <c r="MN67" s="134"/>
      <c r="MO67" s="134"/>
      <c r="MP67" s="134"/>
      <c r="MQ67" s="134"/>
      <c r="MR67" s="134"/>
      <c r="MS67" s="134"/>
      <c r="MT67" s="134"/>
      <c r="MU67" s="134"/>
      <c r="MV67" s="134"/>
      <c r="MW67" s="134"/>
      <c r="MX67" s="134"/>
      <c r="MY67" s="134"/>
      <c r="MZ67" s="134"/>
      <c r="NA67" s="134"/>
      <c r="NB67" s="134"/>
      <c r="NC67" s="134"/>
      <c r="ND67" s="134"/>
      <c r="NE67" s="134"/>
      <c r="NF67" s="134"/>
      <c r="NG67" s="134"/>
      <c r="NH67" s="134"/>
      <c r="NI67" s="134"/>
      <c r="NJ67" s="134"/>
      <c r="NK67" s="134"/>
      <c r="NL67" s="134"/>
      <c r="NM67" s="134"/>
      <c r="NN67" s="134"/>
      <c r="NO67" s="134"/>
      <c r="NP67" s="134"/>
      <c r="NQ67" s="134"/>
      <c r="NR67" s="134"/>
      <c r="NS67" s="134"/>
      <c r="NT67" s="134"/>
      <c r="NU67" s="134"/>
      <c r="NV67" s="134"/>
      <c r="NW67" s="134"/>
      <c r="NX67" s="134"/>
      <c r="NY67" s="134"/>
      <c r="NZ67" s="134"/>
      <c r="OA67" s="134"/>
      <c r="OB67" s="134"/>
      <c r="OC67" s="134"/>
      <c r="OD67" s="134"/>
      <c r="OE67" s="134"/>
      <c r="OF67" s="134"/>
      <c r="OG67" s="134"/>
      <c r="OH67" s="134"/>
      <c r="OI67" s="134"/>
      <c r="OJ67" s="134"/>
      <c r="OK67" s="134"/>
      <c r="OL67" s="134"/>
      <c r="OM67" s="134"/>
      <c r="ON67" s="134"/>
      <c r="OO67" s="134"/>
      <c r="OP67" s="134"/>
      <c r="OQ67" s="134"/>
      <c r="OR67" s="134"/>
      <c r="OS67" s="134"/>
      <c r="OT67" s="134"/>
      <c r="OU67" s="134"/>
      <c r="OV67" s="134"/>
      <c r="OW67" s="134"/>
      <c r="OX67" s="134"/>
      <c r="OY67" s="134"/>
      <c r="OZ67" s="134"/>
      <c r="PA67" s="134"/>
      <c r="PB67" s="134"/>
      <c r="PC67" s="134"/>
      <c r="PD67" s="134"/>
      <c r="PE67" s="134"/>
      <c r="PF67" s="134"/>
      <c r="PG67" s="134"/>
      <c r="PH67" s="134"/>
      <c r="PI67" s="134"/>
      <c r="PJ67" s="134"/>
      <c r="PK67" s="134"/>
      <c r="PL67" s="134"/>
      <c r="PM67" s="134"/>
      <c r="PN67" s="134"/>
      <c r="PO67" s="134"/>
      <c r="PP67" s="134"/>
      <c r="PQ67" s="134"/>
      <c r="PR67" s="134"/>
      <c r="PS67" s="134"/>
      <c r="PT67" s="134"/>
      <c r="PU67" s="134"/>
      <c r="PV67" s="134"/>
      <c r="PW67" s="134"/>
      <c r="PX67" s="134"/>
      <c r="PY67" s="134"/>
      <c r="PZ67" s="134"/>
      <c r="QA67" s="134"/>
      <c r="QB67" s="134"/>
      <c r="QC67" s="134"/>
      <c r="QD67" s="134"/>
      <c r="QE67" s="134"/>
      <c r="QF67" s="134"/>
      <c r="QG67" s="134"/>
      <c r="QH67" s="134"/>
      <c r="QI67" s="134"/>
      <c r="QJ67" s="134"/>
      <c r="QK67" s="134"/>
      <c r="QL67" s="134"/>
      <c r="QM67" s="134"/>
      <c r="QN67" s="134"/>
      <c r="QO67" s="134"/>
      <c r="QP67" s="134"/>
      <c r="QQ67" s="134"/>
      <c r="QR67" s="134"/>
      <c r="QS67" s="134"/>
      <c r="QT67" s="134"/>
      <c r="QU67" s="134"/>
      <c r="QV67" s="134"/>
      <c r="QW67" s="134"/>
      <c r="QX67" s="134"/>
      <c r="QY67" s="134"/>
      <c r="QZ67" s="134"/>
      <c r="RA67" s="134"/>
      <c r="RB67" s="134"/>
      <c r="RC67" s="134"/>
      <c r="RD67" s="134"/>
      <c r="RE67" s="134"/>
      <c r="RF67" s="134"/>
      <c r="RG67" s="134"/>
      <c r="RH67" s="134"/>
      <c r="RI67" s="134"/>
      <c r="RJ67" s="134"/>
      <c r="RK67" s="134"/>
      <c r="RL67" s="134"/>
      <c r="RM67" s="134"/>
      <c r="RN67" s="134"/>
      <c r="RO67" s="134"/>
      <c r="RP67" s="134"/>
      <c r="RQ67" s="134"/>
      <c r="RR67" s="134"/>
      <c r="RS67" s="134"/>
      <c r="RT67" s="134"/>
      <c r="RU67" s="134"/>
      <c r="RV67" s="134"/>
      <c r="RW67" s="134"/>
      <c r="RX67" s="134"/>
      <c r="RY67" s="134"/>
      <c r="RZ67" s="134"/>
      <c r="SA67" s="134"/>
      <c r="SB67" s="134"/>
      <c r="SC67" s="134"/>
      <c r="SD67" s="134"/>
      <c r="SE67" s="134"/>
      <c r="SF67" s="134"/>
      <c r="SG67" s="134"/>
      <c r="SH67" s="134"/>
      <c r="SI67" s="134"/>
      <c r="SJ67" s="134"/>
      <c r="SK67" s="134"/>
      <c r="SL67" s="134"/>
      <c r="SM67" s="134"/>
      <c r="SN67" s="134"/>
      <c r="SO67" s="134"/>
      <c r="SP67" s="134"/>
      <c r="SQ67" s="134"/>
      <c r="SR67" s="134"/>
      <c r="SS67" s="134"/>
      <c r="ST67" s="134"/>
      <c r="SU67" s="134"/>
      <c r="SV67" s="134"/>
      <c r="SW67" s="134"/>
      <c r="SX67" s="134"/>
      <c r="SY67" s="134"/>
      <c r="SZ67" s="134"/>
      <c r="TA67" s="134"/>
      <c r="TB67" s="134"/>
      <c r="TC67" s="134"/>
      <c r="TD67" s="134"/>
      <c r="TE67" s="134"/>
      <c r="TF67" s="134"/>
      <c r="TG67" s="134"/>
      <c r="TH67" s="134"/>
      <c r="TI67" s="134"/>
      <c r="TJ67" s="134"/>
      <c r="TK67" s="134"/>
      <c r="TL67" s="134"/>
      <c r="TM67" s="134"/>
      <c r="TN67" s="134"/>
      <c r="TO67" s="134"/>
      <c r="TP67" s="134"/>
      <c r="TQ67" s="134"/>
      <c r="TR67" s="134"/>
      <c r="TS67" s="134"/>
      <c r="TT67" s="134"/>
      <c r="TU67" s="134"/>
      <c r="TV67" s="134"/>
      <c r="TW67" s="134"/>
      <c r="TX67" s="134"/>
      <c r="TY67" s="134"/>
      <c r="TZ67" s="134"/>
      <c r="UA67" s="134"/>
      <c r="UB67" s="134"/>
      <c r="UC67" s="134"/>
      <c r="UD67" s="134"/>
      <c r="UE67" s="134"/>
      <c r="UF67" s="134"/>
      <c r="UG67" s="134"/>
      <c r="UH67" s="134"/>
      <c r="UI67" s="134"/>
      <c r="UJ67" s="134"/>
      <c r="UK67" s="134"/>
      <c r="UL67" s="134"/>
      <c r="UM67" s="134"/>
      <c r="UN67" s="134"/>
      <c r="UO67" s="134"/>
      <c r="UP67" s="134"/>
      <c r="UQ67" s="134"/>
      <c r="UR67" s="134"/>
      <c r="US67" s="134"/>
      <c r="UT67" s="134"/>
      <c r="UU67" s="134"/>
      <c r="UV67" s="134"/>
      <c r="UW67" s="134"/>
      <c r="UX67" s="134"/>
      <c r="UY67" s="134"/>
      <c r="UZ67" s="134"/>
      <c r="VA67" s="134"/>
      <c r="VB67" s="134"/>
      <c r="VC67" s="134"/>
      <c r="VD67" s="134"/>
      <c r="VE67" s="134"/>
      <c r="VF67" s="134"/>
      <c r="VG67" s="134"/>
      <c r="VH67" s="134"/>
      <c r="VI67" s="134"/>
      <c r="VJ67" s="134"/>
      <c r="VK67" s="134"/>
      <c r="VL67" s="134"/>
      <c r="VM67" s="134"/>
      <c r="VN67" s="134"/>
      <c r="VO67" s="134"/>
      <c r="VP67" s="134"/>
      <c r="VQ67" s="134"/>
      <c r="VR67" s="134"/>
      <c r="VS67" s="134"/>
      <c r="VT67" s="134"/>
      <c r="VU67" s="134"/>
      <c r="VV67" s="134"/>
      <c r="VW67" s="134"/>
      <c r="VX67" s="134"/>
      <c r="VY67" s="134"/>
      <c r="VZ67" s="134"/>
      <c r="WA67" s="134"/>
      <c r="WB67" s="134"/>
      <c r="WC67" s="134"/>
      <c r="WD67" s="134"/>
      <c r="WE67" s="134"/>
      <c r="WF67" s="134"/>
      <c r="WG67" s="134"/>
      <c r="WH67" s="134"/>
      <c r="WI67" s="134"/>
      <c r="WJ67" s="134"/>
      <c r="WK67" s="134"/>
      <c r="WL67" s="134"/>
      <c r="WM67" s="134"/>
      <c r="WN67" s="134"/>
      <c r="WO67" s="134"/>
      <c r="WP67" s="134"/>
      <c r="WQ67" s="134"/>
      <c r="WR67" s="134"/>
      <c r="WS67" s="134"/>
      <c r="WT67" s="134"/>
      <c r="WU67" s="134"/>
      <c r="WV67" s="134"/>
      <c r="WW67" s="134"/>
      <c r="WX67" s="134"/>
      <c r="WY67" s="134"/>
      <c r="WZ67" s="134"/>
      <c r="XA67" s="134"/>
      <c r="XB67" s="134"/>
      <c r="XC67" s="134"/>
      <c r="XD67" s="134"/>
      <c r="XE67" s="134"/>
      <c r="XF67" s="134"/>
      <c r="XG67" s="134"/>
      <c r="XH67" s="134"/>
      <c r="XI67" s="134"/>
      <c r="XJ67" s="134"/>
      <c r="XK67" s="134"/>
      <c r="XL67" s="134"/>
      <c r="XM67" s="134"/>
      <c r="XN67" s="134"/>
      <c r="XO67" s="134"/>
      <c r="XP67" s="134"/>
      <c r="XQ67" s="134"/>
      <c r="XR67" s="134"/>
      <c r="XS67" s="134"/>
      <c r="XT67" s="134"/>
      <c r="XU67" s="134"/>
      <c r="XV67" s="134"/>
      <c r="XW67" s="134"/>
      <c r="XX67" s="134"/>
      <c r="XY67" s="134"/>
      <c r="XZ67" s="134"/>
      <c r="YA67" s="134"/>
      <c r="YB67" s="134"/>
      <c r="YC67" s="134"/>
      <c r="YD67" s="134"/>
      <c r="YE67" s="134"/>
      <c r="YF67" s="134"/>
      <c r="YG67" s="134"/>
      <c r="YH67" s="134"/>
      <c r="YI67" s="134"/>
      <c r="YJ67" s="134"/>
      <c r="YK67" s="134"/>
      <c r="YL67" s="134"/>
      <c r="YM67" s="134"/>
      <c r="YN67" s="134"/>
      <c r="YO67" s="134"/>
      <c r="YP67" s="134"/>
      <c r="YQ67" s="134"/>
      <c r="YR67" s="134"/>
      <c r="YS67" s="134"/>
      <c r="YT67" s="134"/>
      <c r="YU67" s="134"/>
      <c r="YV67" s="134"/>
      <c r="YW67" s="134"/>
      <c r="YX67" s="134"/>
      <c r="YY67" s="134"/>
      <c r="YZ67" s="134"/>
      <c r="ZA67" s="134"/>
      <c r="ZB67" s="134"/>
      <c r="ZC67" s="134"/>
      <c r="ZD67" s="134"/>
      <c r="ZE67" s="134"/>
      <c r="ZF67" s="134"/>
      <c r="ZG67" s="134"/>
      <c r="ZH67" s="134"/>
      <c r="ZI67" s="134"/>
      <c r="ZJ67" s="134"/>
      <c r="ZK67" s="134"/>
      <c r="ZL67" s="134"/>
      <c r="ZM67" s="134"/>
      <c r="ZN67" s="134"/>
      <c r="ZO67" s="134"/>
      <c r="ZP67" s="134"/>
      <c r="ZQ67" s="134"/>
      <c r="ZR67" s="134"/>
      <c r="ZS67" s="134"/>
      <c r="ZT67" s="134"/>
      <c r="ZU67" s="134"/>
      <c r="ZV67" s="134"/>
      <c r="ZW67" s="134"/>
      <c r="ZX67" s="134"/>
      <c r="ZY67" s="134"/>
      <c r="ZZ67" s="134"/>
    </row>
    <row r="68" spans="1:702" hidden="1" outlineLevel="1">
      <c r="A68" s="16">
        <v>42278</v>
      </c>
      <c r="B68" s="134">
        <v>21059.838020499999</v>
      </c>
      <c r="C68" s="134">
        <v>2023.44287644</v>
      </c>
      <c r="D68" s="134">
        <v>5.6942770300000003</v>
      </c>
      <c r="E68" s="134">
        <v>8148.6480979999997</v>
      </c>
      <c r="F68" s="134">
        <v>275.67229400999997</v>
      </c>
      <c r="G68" s="134">
        <v>100.40860180999999</v>
      </c>
      <c r="H68" s="134">
        <v>1288.4607507000001</v>
      </c>
      <c r="I68" s="134">
        <v>3363.1122525199999</v>
      </c>
      <c r="J68" s="134">
        <v>2308.0177974200001</v>
      </c>
      <c r="K68" s="134">
        <v>106.59891677</v>
      </c>
      <c r="L68" s="134">
        <v>459.10823042999999</v>
      </c>
      <c r="M68" s="176" t="s">
        <v>191</v>
      </c>
      <c r="N68" s="134">
        <v>2023.3595377500001</v>
      </c>
      <c r="O68" s="134">
        <v>661.55723968999996</v>
      </c>
      <c r="P68" s="134">
        <v>2.9317794799999999</v>
      </c>
      <c r="Q68" s="134">
        <v>0.30395605999999997</v>
      </c>
      <c r="R68" s="134">
        <v>8.9056659099999997</v>
      </c>
      <c r="S68" s="134">
        <v>275.54752359000003</v>
      </c>
      <c r="T68" s="134">
        <v>8.0682228899999995</v>
      </c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  <c r="BV68" s="134"/>
      <c r="BW68" s="134"/>
      <c r="BX68" s="134"/>
      <c r="BY68" s="134"/>
      <c r="BZ68" s="134"/>
      <c r="CA68" s="134"/>
      <c r="CB68" s="134"/>
      <c r="CC68" s="134"/>
      <c r="CD68" s="134"/>
      <c r="CE68" s="134"/>
      <c r="CF68" s="134"/>
      <c r="CG68" s="134"/>
      <c r="CH68" s="134"/>
      <c r="CI68" s="134"/>
      <c r="CJ68" s="134"/>
      <c r="CK68" s="134"/>
      <c r="CL68" s="134"/>
      <c r="CM68" s="134"/>
      <c r="CN68" s="134"/>
      <c r="CO68" s="134"/>
      <c r="CP68" s="134"/>
      <c r="CQ68" s="134"/>
      <c r="CR68" s="134"/>
      <c r="CS68" s="134"/>
      <c r="CT68" s="134"/>
      <c r="CU68" s="134"/>
      <c r="CV68" s="134"/>
      <c r="CW68" s="134"/>
      <c r="CX68" s="134"/>
      <c r="CY68" s="134"/>
      <c r="CZ68" s="134"/>
      <c r="DA68" s="134"/>
      <c r="DB68" s="134"/>
      <c r="DC68" s="134"/>
      <c r="DD68" s="134"/>
      <c r="DE68" s="134"/>
      <c r="DF68" s="134"/>
      <c r="DG68" s="134"/>
      <c r="DH68" s="134"/>
      <c r="DI68" s="134"/>
      <c r="DJ68" s="134"/>
      <c r="DK68" s="134"/>
      <c r="DL68" s="134"/>
      <c r="DM68" s="134"/>
      <c r="DN68" s="134"/>
      <c r="DO68" s="134"/>
      <c r="DP68" s="134"/>
      <c r="DQ68" s="134"/>
      <c r="DR68" s="134"/>
      <c r="DS68" s="134"/>
      <c r="DT68" s="134"/>
      <c r="DU68" s="134"/>
      <c r="DV68" s="134"/>
      <c r="DW68" s="134"/>
      <c r="DX68" s="134"/>
      <c r="DY68" s="134"/>
      <c r="DZ68" s="134"/>
      <c r="EA68" s="134"/>
      <c r="EB68" s="134"/>
      <c r="EC68" s="134"/>
      <c r="ED68" s="134"/>
      <c r="EE68" s="134"/>
      <c r="EF68" s="134"/>
      <c r="EG68" s="134"/>
      <c r="EH68" s="134"/>
      <c r="EI68" s="134"/>
      <c r="EJ68" s="134"/>
      <c r="EK68" s="134"/>
      <c r="EL68" s="134"/>
      <c r="EM68" s="134"/>
      <c r="EN68" s="134"/>
      <c r="EO68" s="134"/>
      <c r="EP68" s="134"/>
      <c r="EQ68" s="134"/>
      <c r="ER68" s="134"/>
      <c r="ES68" s="134"/>
      <c r="ET68" s="134"/>
      <c r="EU68" s="134"/>
      <c r="EV68" s="134"/>
      <c r="EW68" s="134"/>
      <c r="EX68" s="134"/>
      <c r="EY68" s="134"/>
      <c r="EZ68" s="134"/>
      <c r="FA68" s="134"/>
      <c r="FB68" s="134"/>
      <c r="FC68" s="134"/>
      <c r="FD68" s="134"/>
      <c r="FE68" s="134"/>
      <c r="FF68" s="134"/>
      <c r="FG68" s="134"/>
      <c r="FH68" s="134"/>
      <c r="FI68" s="134"/>
      <c r="FJ68" s="134"/>
      <c r="FK68" s="134"/>
      <c r="FL68" s="134"/>
      <c r="FM68" s="134"/>
      <c r="FN68" s="134"/>
      <c r="FO68" s="134"/>
      <c r="FP68" s="134"/>
      <c r="FQ68" s="134"/>
      <c r="FR68" s="134"/>
      <c r="FS68" s="134"/>
      <c r="FT68" s="134"/>
      <c r="FU68" s="134"/>
      <c r="FV68" s="134"/>
      <c r="FW68" s="134"/>
      <c r="FX68" s="134"/>
      <c r="FY68" s="134"/>
      <c r="FZ68" s="134"/>
      <c r="GA68" s="134"/>
      <c r="GB68" s="134"/>
      <c r="GC68" s="134"/>
      <c r="GD68" s="134"/>
      <c r="GE68" s="134"/>
      <c r="GF68" s="134"/>
      <c r="GG68" s="134"/>
      <c r="GH68" s="134"/>
      <c r="GI68" s="134"/>
      <c r="GJ68" s="134"/>
      <c r="GK68" s="134"/>
      <c r="GL68" s="134"/>
      <c r="GM68" s="134"/>
      <c r="GN68" s="134"/>
      <c r="GO68" s="134"/>
      <c r="GP68" s="134"/>
      <c r="GQ68" s="134"/>
      <c r="GR68" s="134"/>
      <c r="GS68" s="134"/>
      <c r="GT68" s="134"/>
      <c r="GU68" s="134"/>
      <c r="GV68" s="134"/>
      <c r="GW68" s="134"/>
      <c r="GX68" s="134"/>
      <c r="GY68" s="134"/>
      <c r="GZ68" s="134"/>
      <c r="HA68" s="134"/>
      <c r="HB68" s="134"/>
      <c r="HC68" s="134"/>
      <c r="HD68" s="134"/>
      <c r="HE68" s="134"/>
      <c r="HF68" s="134"/>
      <c r="HG68" s="134"/>
      <c r="HH68" s="134"/>
      <c r="HI68" s="134"/>
      <c r="HJ68" s="134"/>
      <c r="HK68" s="134"/>
      <c r="HL68" s="134"/>
      <c r="HM68" s="134"/>
      <c r="HN68" s="134"/>
      <c r="HO68" s="134"/>
      <c r="HP68" s="134"/>
      <c r="HQ68" s="134"/>
      <c r="HR68" s="134"/>
      <c r="HS68" s="134"/>
      <c r="HT68" s="134"/>
      <c r="HU68" s="134"/>
      <c r="HV68" s="134"/>
      <c r="HW68" s="134"/>
      <c r="HX68" s="134"/>
      <c r="HY68" s="134"/>
      <c r="HZ68" s="134"/>
      <c r="IA68" s="134"/>
      <c r="IB68" s="134"/>
      <c r="IC68" s="134"/>
      <c r="ID68" s="134"/>
      <c r="IE68" s="134"/>
      <c r="IF68" s="134"/>
      <c r="IG68" s="134"/>
      <c r="IH68" s="134"/>
      <c r="II68" s="134"/>
      <c r="IJ68" s="134"/>
      <c r="IK68" s="134"/>
      <c r="IL68" s="134"/>
      <c r="IM68" s="134"/>
      <c r="IN68" s="134"/>
      <c r="IO68" s="134"/>
      <c r="IP68" s="134"/>
      <c r="IQ68" s="134"/>
      <c r="IR68" s="134"/>
      <c r="IS68" s="134"/>
      <c r="IT68" s="134"/>
      <c r="IU68" s="134"/>
      <c r="IV68" s="134"/>
      <c r="IW68" s="134"/>
      <c r="IX68" s="134"/>
      <c r="IY68" s="134"/>
      <c r="IZ68" s="134"/>
      <c r="JA68" s="134"/>
      <c r="JB68" s="134"/>
      <c r="JC68" s="134"/>
      <c r="JD68" s="134"/>
      <c r="JE68" s="134"/>
      <c r="JF68" s="134"/>
      <c r="JG68" s="134"/>
      <c r="JH68" s="134"/>
      <c r="JI68" s="134"/>
      <c r="JJ68" s="134"/>
      <c r="JK68" s="134"/>
      <c r="JL68" s="134"/>
      <c r="JM68" s="134"/>
      <c r="JN68" s="134"/>
      <c r="JO68" s="134"/>
      <c r="JP68" s="134"/>
      <c r="JQ68" s="134"/>
      <c r="JR68" s="134"/>
      <c r="JS68" s="134"/>
      <c r="JT68" s="134"/>
      <c r="JU68" s="134"/>
      <c r="JV68" s="134"/>
      <c r="JW68" s="134"/>
      <c r="JX68" s="134"/>
      <c r="JY68" s="134"/>
      <c r="JZ68" s="134"/>
      <c r="KA68" s="134"/>
      <c r="KB68" s="134"/>
      <c r="KC68" s="134"/>
      <c r="KD68" s="134"/>
      <c r="KE68" s="134"/>
      <c r="KF68" s="134"/>
      <c r="KG68" s="134"/>
      <c r="KH68" s="134"/>
      <c r="KI68" s="134"/>
      <c r="KJ68" s="134"/>
      <c r="KK68" s="134"/>
      <c r="KL68" s="134"/>
      <c r="KM68" s="134"/>
      <c r="KN68" s="134"/>
      <c r="KO68" s="134"/>
      <c r="KP68" s="134"/>
      <c r="KQ68" s="134"/>
      <c r="KR68" s="134"/>
      <c r="KS68" s="134"/>
      <c r="KT68" s="134"/>
      <c r="KU68" s="134"/>
      <c r="KV68" s="134"/>
      <c r="KW68" s="134"/>
      <c r="KX68" s="134"/>
      <c r="KY68" s="134"/>
      <c r="KZ68" s="134"/>
      <c r="LA68" s="134"/>
      <c r="LB68" s="134"/>
      <c r="LC68" s="134"/>
      <c r="LD68" s="134"/>
      <c r="LE68" s="134"/>
      <c r="LF68" s="134"/>
      <c r="LG68" s="134"/>
      <c r="LH68" s="134"/>
      <c r="LI68" s="134"/>
      <c r="LJ68" s="134"/>
      <c r="LK68" s="134"/>
      <c r="LL68" s="134"/>
      <c r="LM68" s="134"/>
      <c r="LN68" s="134"/>
      <c r="LO68" s="134"/>
      <c r="LP68" s="134"/>
      <c r="LQ68" s="134"/>
      <c r="LR68" s="134"/>
      <c r="LS68" s="134"/>
      <c r="LT68" s="134"/>
      <c r="LU68" s="134"/>
      <c r="LV68" s="134"/>
      <c r="LW68" s="134"/>
      <c r="LX68" s="134"/>
      <c r="LY68" s="134"/>
      <c r="LZ68" s="134"/>
      <c r="MA68" s="134"/>
      <c r="MB68" s="134"/>
      <c r="MC68" s="134"/>
      <c r="MD68" s="134"/>
      <c r="ME68" s="134"/>
      <c r="MF68" s="134"/>
      <c r="MG68" s="134"/>
      <c r="MH68" s="134"/>
      <c r="MI68" s="134"/>
      <c r="MJ68" s="134"/>
      <c r="MK68" s="134"/>
      <c r="ML68" s="134"/>
      <c r="MM68" s="134"/>
      <c r="MN68" s="134"/>
      <c r="MO68" s="134"/>
      <c r="MP68" s="134"/>
      <c r="MQ68" s="134"/>
      <c r="MR68" s="134"/>
      <c r="MS68" s="134"/>
      <c r="MT68" s="134"/>
      <c r="MU68" s="134"/>
      <c r="MV68" s="134"/>
      <c r="MW68" s="134"/>
      <c r="MX68" s="134"/>
      <c r="MY68" s="134"/>
      <c r="MZ68" s="134"/>
      <c r="NA68" s="134"/>
      <c r="NB68" s="134"/>
      <c r="NC68" s="134"/>
      <c r="ND68" s="134"/>
      <c r="NE68" s="134"/>
      <c r="NF68" s="134"/>
      <c r="NG68" s="134"/>
      <c r="NH68" s="134"/>
      <c r="NI68" s="134"/>
      <c r="NJ68" s="134"/>
      <c r="NK68" s="134"/>
      <c r="NL68" s="134"/>
      <c r="NM68" s="134"/>
      <c r="NN68" s="134"/>
      <c r="NO68" s="134"/>
      <c r="NP68" s="134"/>
      <c r="NQ68" s="134"/>
      <c r="NR68" s="134"/>
      <c r="NS68" s="134"/>
      <c r="NT68" s="134"/>
      <c r="NU68" s="134"/>
      <c r="NV68" s="134"/>
      <c r="NW68" s="134"/>
      <c r="NX68" s="134"/>
      <c r="NY68" s="134"/>
      <c r="NZ68" s="134"/>
      <c r="OA68" s="134"/>
      <c r="OB68" s="134"/>
      <c r="OC68" s="134"/>
      <c r="OD68" s="134"/>
      <c r="OE68" s="134"/>
      <c r="OF68" s="134"/>
      <c r="OG68" s="134"/>
      <c r="OH68" s="134"/>
      <c r="OI68" s="134"/>
      <c r="OJ68" s="134"/>
      <c r="OK68" s="134"/>
      <c r="OL68" s="134"/>
      <c r="OM68" s="134"/>
      <c r="ON68" s="134"/>
      <c r="OO68" s="134"/>
      <c r="OP68" s="134"/>
      <c r="OQ68" s="134"/>
      <c r="OR68" s="134"/>
      <c r="OS68" s="134"/>
      <c r="OT68" s="134"/>
      <c r="OU68" s="134"/>
      <c r="OV68" s="134"/>
      <c r="OW68" s="134"/>
      <c r="OX68" s="134"/>
      <c r="OY68" s="134"/>
      <c r="OZ68" s="134"/>
      <c r="PA68" s="134"/>
      <c r="PB68" s="134"/>
      <c r="PC68" s="134"/>
      <c r="PD68" s="134"/>
      <c r="PE68" s="134"/>
      <c r="PF68" s="134"/>
      <c r="PG68" s="134"/>
      <c r="PH68" s="134"/>
      <c r="PI68" s="134"/>
      <c r="PJ68" s="134"/>
      <c r="PK68" s="134"/>
      <c r="PL68" s="134"/>
      <c r="PM68" s="134"/>
      <c r="PN68" s="134"/>
      <c r="PO68" s="134"/>
      <c r="PP68" s="134"/>
      <c r="PQ68" s="134"/>
      <c r="PR68" s="134"/>
      <c r="PS68" s="134"/>
      <c r="PT68" s="134"/>
      <c r="PU68" s="134"/>
      <c r="PV68" s="134"/>
      <c r="PW68" s="134"/>
      <c r="PX68" s="134"/>
      <c r="PY68" s="134"/>
      <c r="PZ68" s="134"/>
      <c r="QA68" s="134"/>
      <c r="QB68" s="134"/>
      <c r="QC68" s="134"/>
      <c r="QD68" s="134"/>
      <c r="QE68" s="134"/>
      <c r="QF68" s="134"/>
      <c r="QG68" s="134"/>
      <c r="QH68" s="134"/>
      <c r="QI68" s="134"/>
      <c r="QJ68" s="134"/>
      <c r="QK68" s="134"/>
      <c r="QL68" s="134"/>
      <c r="QM68" s="134"/>
      <c r="QN68" s="134"/>
      <c r="QO68" s="134"/>
      <c r="QP68" s="134"/>
      <c r="QQ68" s="134"/>
      <c r="QR68" s="134"/>
      <c r="QS68" s="134"/>
      <c r="QT68" s="134"/>
      <c r="QU68" s="134"/>
      <c r="QV68" s="134"/>
      <c r="QW68" s="134"/>
      <c r="QX68" s="134"/>
      <c r="QY68" s="134"/>
      <c r="QZ68" s="134"/>
      <c r="RA68" s="134"/>
      <c r="RB68" s="134"/>
      <c r="RC68" s="134"/>
      <c r="RD68" s="134"/>
      <c r="RE68" s="134"/>
      <c r="RF68" s="134"/>
      <c r="RG68" s="134"/>
      <c r="RH68" s="134"/>
      <c r="RI68" s="134"/>
      <c r="RJ68" s="134"/>
      <c r="RK68" s="134"/>
      <c r="RL68" s="134"/>
      <c r="RM68" s="134"/>
      <c r="RN68" s="134"/>
      <c r="RO68" s="134"/>
      <c r="RP68" s="134"/>
      <c r="RQ68" s="134"/>
      <c r="RR68" s="134"/>
      <c r="RS68" s="134"/>
      <c r="RT68" s="134"/>
      <c r="RU68" s="134"/>
      <c r="RV68" s="134"/>
      <c r="RW68" s="134"/>
      <c r="RX68" s="134"/>
      <c r="RY68" s="134"/>
      <c r="RZ68" s="134"/>
      <c r="SA68" s="134"/>
      <c r="SB68" s="134"/>
      <c r="SC68" s="134"/>
      <c r="SD68" s="134"/>
      <c r="SE68" s="134"/>
      <c r="SF68" s="134"/>
      <c r="SG68" s="134"/>
      <c r="SH68" s="134"/>
      <c r="SI68" s="134"/>
      <c r="SJ68" s="134"/>
      <c r="SK68" s="134"/>
      <c r="SL68" s="134"/>
      <c r="SM68" s="134"/>
      <c r="SN68" s="134"/>
      <c r="SO68" s="134"/>
      <c r="SP68" s="134"/>
      <c r="SQ68" s="134"/>
      <c r="SR68" s="134"/>
      <c r="SS68" s="134"/>
      <c r="ST68" s="134"/>
      <c r="SU68" s="134"/>
      <c r="SV68" s="134"/>
      <c r="SW68" s="134"/>
      <c r="SX68" s="134"/>
      <c r="SY68" s="134"/>
      <c r="SZ68" s="134"/>
      <c r="TA68" s="134"/>
      <c r="TB68" s="134"/>
      <c r="TC68" s="134"/>
      <c r="TD68" s="134"/>
      <c r="TE68" s="134"/>
      <c r="TF68" s="134"/>
      <c r="TG68" s="134"/>
      <c r="TH68" s="134"/>
      <c r="TI68" s="134"/>
      <c r="TJ68" s="134"/>
      <c r="TK68" s="134"/>
      <c r="TL68" s="134"/>
      <c r="TM68" s="134"/>
      <c r="TN68" s="134"/>
      <c r="TO68" s="134"/>
      <c r="TP68" s="134"/>
      <c r="TQ68" s="134"/>
      <c r="TR68" s="134"/>
      <c r="TS68" s="134"/>
      <c r="TT68" s="134"/>
      <c r="TU68" s="134"/>
      <c r="TV68" s="134"/>
      <c r="TW68" s="134"/>
      <c r="TX68" s="134"/>
      <c r="TY68" s="134"/>
      <c r="TZ68" s="134"/>
      <c r="UA68" s="134"/>
      <c r="UB68" s="134"/>
      <c r="UC68" s="134"/>
      <c r="UD68" s="134"/>
      <c r="UE68" s="134"/>
      <c r="UF68" s="134"/>
      <c r="UG68" s="134"/>
      <c r="UH68" s="134"/>
      <c r="UI68" s="134"/>
      <c r="UJ68" s="134"/>
      <c r="UK68" s="134"/>
      <c r="UL68" s="134"/>
      <c r="UM68" s="134"/>
      <c r="UN68" s="134"/>
      <c r="UO68" s="134"/>
      <c r="UP68" s="134"/>
      <c r="UQ68" s="134"/>
      <c r="UR68" s="134"/>
      <c r="US68" s="134"/>
      <c r="UT68" s="134"/>
      <c r="UU68" s="134"/>
      <c r="UV68" s="134"/>
      <c r="UW68" s="134"/>
      <c r="UX68" s="134"/>
      <c r="UY68" s="134"/>
      <c r="UZ68" s="134"/>
      <c r="VA68" s="134"/>
      <c r="VB68" s="134"/>
      <c r="VC68" s="134"/>
      <c r="VD68" s="134"/>
      <c r="VE68" s="134"/>
      <c r="VF68" s="134"/>
      <c r="VG68" s="134"/>
      <c r="VH68" s="134"/>
      <c r="VI68" s="134"/>
      <c r="VJ68" s="134"/>
      <c r="VK68" s="134"/>
      <c r="VL68" s="134"/>
      <c r="VM68" s="134"/>
      <c r="VN68" s="134"/>
      <c r="VO68" s="134"/>
      <c r="VP68" s="134"/>
      <c r="VQ68" s="134"/>
      <c r="VR68" s="134"/>
      <c r="VS68" s="134"/>
      <c r="VT68" s="134"/>
      <c r="VU68" s="134"/>
      <c r="VV68" s="134"/>
      <c r="VW68" s="134"/>
      <c r="VX68" s="134"/>
      <c r="VY68" s="134"/>
      <c r="VZ68" s="134"/>
      <c r="WA68" s="134"/>
      <c r="WB68" s="134"/>
      <c r="WC68" s="134"/>
      <c r="WD68" s="134"/>
      <c r="WE68" s="134"/>
      <c r="WF68" s="134"/>
      <c r="WG68" s="134"/>
      <c r="WH68" s="134"/>
      <c r="WI68" s="134"/>
      <c r="WJ68" s="134"/>
      <c r="WK68" s="134"/>
      <c r="WL68" s="134"/>
      <c r="WM68" s="134"/>
      <c r="WN68" s="134"/>
      <c r="WO68" s="134"/>
      <c r="WP68" s="134"/>
      <c r="WQ68" s="134"/>
      <c r="WR68" s="134"/>
      <c r="WS68" s="134"/>
      <c r="WT68" s="134"/>
      <c r="WU68" s="134"/>
      <c r="WV68" s="134"/>
      <c r="WW68" s="134"/>
      <c r="WX68" s="134"/>
      <c r="WY68" s="134"/>
      <c r="WZ68" s="134"/>
      <c r="XA68" s="134"/>
      <c r="XB68" s="134"/>
      <c r="XC68" s="134"/>
      <c r="XD68" s="134"/>
      <c r="XE68" s="134"/>
      <c r="XF68" s="134"/>
      <c r="XG68" s="134"/>
      <c r="XH68" s="134"/>
      <c r="XI68" s="134"/>
      <c r="XJ68" s="134"/>
      <c r="XK68" s="134"/>
      <c r="XL68" s="134"/>
      <c r="XM68" s="134"/>
      <c r="XN68" s="134"/>
      <c r="XO68" s="134"/>
      <c r="XP68" s="134"/>
      <c r="XQ68" s="134"/>
      <c r="XR68" s="134"/>
      <c r="XS68" s="134"/>
      <c r="XT68" s="134"/>
      <c r="XU68" s="134"/>
      <c r="XV68" s="134"/>
      <c r="XW68" s="134"/>
      <c r="XX68" s="134"/>
      <c r="XY68" s="134"/>
      <c r="XZ68" s="134"/>
      <c r="YA68" s="134"/>
      <c r="YB68" s="134"/>
      <c r="YC68" s="134"/>
      <c r="YD68" s="134"/>
      <c r="YE68" s="134"/>
      <c r="YF68" s="134"/>
      <c r="YG68" s="134"/>
      <c r="YH68" s="134"/>
      <c r="YI68" s="134"/>
      <c r="YJ68" s="134"/>
      <c r="YK68" s="134"/>
      <c r="YL68" s="134"/>
      <c r="YM68" s="134"/>
      <c r="YN68" s="134"/>
      <c r="YO68" s="134"/>
      <c r="YP68" s="134"/>
      <c r="YQ68" s="134"/>
      <c r="YR68" s="134"/>
      <c r="YS68" s="134"/>
      <c r="YT68" s="134"/>
      <c r="YU68" s="134"/>
      <c r="YV68" s="134"/>
      <c r="YW68" s="134"/>
      <c r="YX68" s="134"/>
      <c r="YY68" s="134"/>
      <c r="YZ68" s="134"/>
      <c r="ZA68" s="134"/>
      <c r="ZB68" s="134"/>
      <c r="ZC68" s="134"/>
      <c r="ZD68" s="134"/>
      <c r="ZE68" s="134"/>
      <c r="ZF68" s="134"/>
      <c r="ZG68" s="134"/>
      <c r="ZH68" s="134"/>
      <c r="ZI68" s="134"/>
      <c r="ZJ68" s="134"/>
      <c r="ZK68" s="134"/>
      <c r="ZL68" s="134"/>
      <c r="ZM68" s="134"/>
      <c r="ZN68" s="134"/>
      <c r="ZO68" s="134"/>
      <c r="ZP68" s="134"/>
      <c r="ZQ68" s="134"/>
      <c r="ZR68" s="134"/>
      <c r="ZS68" s="134"/>
      <c r="ZT68" s="134"/>
      <c r="ZU68" s="134"/>
      <c r="ZV68" s="134"/>
      <c r="ZW68" s="134"/>
      <c r="ZX68" s="134"/>
      <c r="ZY68" s="134"/>
      <c r="ZZ68" s="134"/>
    </row>
    <row r="69" spans="1:702" hidden="1" outlineLevel="1">
      <c r="A69" s="16">
        <v>42309</v>
      </c>
      <c r="B69" s="134">
        <v>20584.74096933</v>
      </c>
      <c r="C69" s="134">
        <v>2093.3544482100001</v>
      </c>
      <c r="D69" s="134">
        <v>5.59839018</v>
      </c>
      <c r="E69" s="134">
        <v>8290.7739968400001</v>
      </c>
      <c r="F69" s="134">
        <v>280.62988242</v>
      </c>
      <c r="G69" s="134">
        <v>102.28734043</v>
      </c>
      <c r="H69" s="134">
        <v>1342.59226954</v>
      </c>
      <c r="I69" s="134">
        <v>3505.3073489899998</v>
      </c>
      <c r="J69" s="134">
        <v>2385.1705596299998</v>
      </c>
      <c r="K69" s="134">
        <v>110.91346158</v>
      </c>
      <c r="L69" s="134">
        <v>464.90910909000002</v>
      </c>
      <c r="M69" s="176" t="s">
        <v>191</v>
      </c>
      <c r="N69" s="134">
        <v>1010.15125592</v>
      </c>
      <c r="O69" s="134">
        <v>695.32633632</v>
      </c>
      <c r="P69" s="134">
        <v>2.8493263</v>
      </c>
      <c r="Q69" s="134">
        <v>0.30251414999999998</v>
      </c>
      <c r="R69" s="134">
        <v>8.6006709800000003</v>
      </c>
      <c r="S69" s="134">
        <v>277.48455917000001</v>
      </c>
      <c r="T69" s="134">
        <v>8.4894995800000004</v>
      </c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  <c r="AE69" s="134"/>
      <c r="AF69" s="134"/>
      <c r="AG69" s="134"/>
      <c r="AH69" s="134"/>
      <c r="AI69" s="134"/>
      <c r="AJ69" s="134"/>
      <c r="AK69" s="134"/>
      <c r="AL69" s="134"/>
      <c r="AM69" s="134"/>
      <c r="AN69" s="134"/>
      <c r="AO69" s="134"/>
      <c r="AP69" s="134"/>
      <c r="AQ69" s="134"/>
      <c r="AR69" s="134"/>
      <c r="AS69" s="134"/>
      <c r="AT69" s="134"/>
      <c r="AU69" s="134"/>
      <c r="AV69" s="134"/>
      <c r="AW69" s="134"/>
      <c r="AX69" s="134"/>
      <c r="AY69" s="134"/>
      <c r="AZ69" s="134"/>
      <c r="BA69" s="134"/>
      <c r="BB69" s="134"/>
      <c r="BC69" s="134"/>
      <c r="BD69" s="134"/>
      <c r="BE69" s="134"/>
      <c r="BF69" s="134"/>
      <c r="BG69" s="134"/>
      <c r="BH69" s="134"/>
      <c r="BI69" s="134"/>
      <c r="BJ69" s="134"/>
      <c r="BK69" s="134"/>
      <c r="BL69" s="134"/>
      <c r="BM69" s="134"/>
      <c r="BN69" s="134"/>
      <c r="BO69" s="134"/>
      <c r="BP69" s="134"/>
      <c r="BQ69" s="134"/>
      <c r="BR69" s="134"/>
      <c r="BS69" s="134"/>
      <c r="BT69" s="134"/>
      <c r="BU69" s="134"/>
      <c r="BV69" s="134"/>
      <c r="BW69" s="134"/>
      <c r="BX69" s="134"/>
      <c r="BY69" s="134"/>
      <c r="BZ69" s="134"/>
      <c r="CA69" s="134"/>
      <c r="CB69" s="134"/>
      <c r="CC69" s="134"/>
      <c r="CD69" s="134"/>
      <c r="CE69" s="134"/>
      <c r="CF69" s="134"/>
      <c r="CG69" s="134"/>
      <c r="CH69" s="134"/>
      <c r="CI69" s="134"/>
      <c r="CJ69" s="134"/>
      <c r="CK69" s="134"/>
      <c r="CL69" s="134"/>
      <c r="CM69" s="134"/>
      <c r="CN69" s="134"/>
      <c r="CO69" s="134"/>
      <c r="CP69" s="134"/>
      <c r="CQ69" s="134"/>
      <c r="CR69" s="134"/>
      <c r="CS69" s="134"/>
      <c r="CT69" s="134"/>
      <c r="CU69" s="134"/>
      <c r="CV69" s="134"/>
      <c r="CW69" s="134"/>
      <c r="CX69" s="134"/>
      <c r="CY69" s="134"/>
      <c r="CZ69" s="134"/>
      <c r="DA69" s="134"/>
      <c r="DB69" s="134"/>
      <c r="DC69" s="134"/>
      <c r="DD69" s="134"/>
      <c r="DE69" s="134"/>
      <c r="DF69" s="134"/>
      <c r="DG69" s="134"/>
      <c r="DH69" s="134"/>
      <c r="DI69" s="134"/>
      <c r="DJ69" s="134"/>
      <c r="DK69" s="134"/>
      <c r="DL69" s="134"/>
      <c r="DM69" s="134"/>
      <c r="DN69" s="134"/>
      <c r="DO69" s="134"/>
      <c r="DP69" s="134"/>
      <c r="DQ69" s="134"/>
      <c r="DR69" s="134"/>
      <c r="DS69" s="134"/>
      <c r="DT69" s="134"/>
      <c r="DU69" s="134"/>
      <c r="DV69" s="134"/>
      <c r="DW69" s="134"/>
      <c r="DX69" s="134"/>
      <c r="DY69" s="134"/>
      <c r="DZ69" s="134"/>
      <c r="EA69" s="134"/>
      <c r="EB69" s="134"/>
      <c r="EC69" s="134"/>
      <c r="ED69" s="134"/>
      <c r="EE69" s="134"/>
      <c r="EF69" s="134"/>
      <c r="EG69" s="134"/>
      <c r="EH69" s="134"/>
      <c r="EI69" s="134"/>
      <c r="EJ69" s="134"/>
      <c r="EK69" s="134"/>
      <c r="EL69" s="134"/>
      <c r="EM69" s="134"/>
      <c r="EN69" s="134"/>
      <c r="EO69" s="134"/>
      <c r="EP69" s="134"/>
      <c r="EQ69" s="134"/>
      <c r="ER69" s="134"/>
      <c r="ES69" s="134"/>
      <c r="ET69" s="134"/>
      <c r="EU69" s="134"/>
      <c r="EV69" s="134"/>
      <c r="EW69" s="134"/>
      <c r="EX69" s="134"/>
      <c r="EY69" s="134"/>
      <c r="EZ69" s="134"/>
      <c r="FA69" s="134"/>
      <c r="FB69" s="134"/>
      <c r="FC69" s="134"/>
      <c r="FD69" s="134"/>
      <c r="FE69" s="134"/>
      <c r="FF69" s="134"/>
      <c r="FG69" s="134"/>
      <c r="FH69" s="134"/>
      <c r="FI69" s="134"/>
      <c r="FJ69" s="134"/>
      <c r="FK69" s="134"/>
      <c r="FL69" s="134"/>
      <c r="FM69" s="134"/>
      <c r="FN69" s="134"/>
      <c r="FO69" s="134"/>
      <c r="FP69" s="134"/>
      <c r="FQ69" s="134"/>
      <c r="FR69" s="134"/>
      <c r="FS69" s="134"/>
      <c r="FT69" s="134"/>
      <c r="FU69" s="134"/>
      <c r="FV69" s="134"/>
      <c r="FW69" s="134"/>
      <c r="FX69" s="134"/>
      <c r="FY69" s="134"/>
      <c r="FZ69" s="134"/>
      <c r="GA69" s="134"/>
      <c r="GB69" s="134"/>
      <c r="GC69" s="134"/>
      <c r="GD69" s="134"/>
      <c r="GE69" s="134"/>
      <c r="GF69" s="134"/>
      <c r="GG69" s="134"/>
      <c r="GH69" s="134"/>
      <c r="GI69" s="134"/>
      <c r="GJ69" s="134"/>
      <c r="GK69" s="134"/>
      <c r="GL69" s="134"/>
      <c r="GM69" s="134"/>
      <c r="GN69" s="134"/>
      <c r="GO69" s="134"/>
      <c r="GP69" s="134"/>
      <c r="GQ69" s="134"/>
      <c r="GR69" s="134"/>
      <c r="GS69" s="134"/>
      <c r="GT69" s="134"/>
      <c r="GU69" s="134"/>
      <c r="GV69" s="134"/>
      <c r="GW69" s="134"/>
      <c r="GX69" s="134"/>
      <c r="GY69" s="134"/>
      <c r="GZ69" s="134"/>
      <c r="HA69" s="134"/>
      <c r="HB69" s="134"/>
      <c r="HC69" s="134"/>
      <c r="HD69" s="134"/>
      <c r="HE69" s="134"/>
      <c r="HF69" s="134"/>
      <c r="HG69" s="134"/>
      <c r="HH69" s="134"/>
      <c r="HI69" s="134"/>
      <c r="HJ69" s="134"/>
      <c r="HK69" s="134"/>
      <c r="HL69" s="134"/>
      <c r="HM69" s="134"/>
      <c r="HN69" s="134"/>
      <c r="HO69" s="134"/>
      <c r="HP69" s="134"/>
      <c r="HQ69" s="134"/>
      <c r="HR69" s="134"/>
      <c r="HS69" s="134"/>
      <c r="HT69" s="134"/>
      <c r="HU69" s="134"/>
      <c r="HV69" s="134"/>
      <c r="HW69" s="134"/>
      <c r="HX69" s="134"/>
      <c r="HY69" s="134"/>
      <c r="HZ69" s="134"/>
      <c r="IA69" s="134"/>
      <c r="IB69" s="134"/>
      <c r="IC69" s="134"/>
      <c r="ID69" s="134"/>
      <c r="IE69" s="134"/>
      <c r="IF69" s="134"/>
      <c r="IG69" s="134"/>
      <c r="IH69" s="134"/>
      <c r="II69" s="134"/>
      <c r="IJ69" s="134"/>
      <c r="IK69" s="134"/>
      <c r="IL69" s="134"/>
      <c r="IM69" s="134"/>
      <c r="IN69" s="134"/>
      <c r="IO69" s="134"/>
      <c r="IP69" s="134"/>
      <c r="IQ69" s="134"/>
      <c r="IR69" s="134"/>
      <c r="IS69" s="134"/>
      <c r="IT69" s="134"/>
      <c r="IU69" s="134"/>
      <c r="IV69" s="134"/>
      <c r="IW69" s="134"/>
      <c r="IX69" s="134"/>
      <c r="IY69" s="134"/>
      <c r="IZ69" s="134"/>
      <c r="JA69" s="134"/>
      <c r="JB69" s="134"/>
      <c r="JC69" s="134"/>
      <c r="JD69" s="134"/>
      <c r="JE69" s="134"/>
      <c r="JF69" s="134"/>
      <c r="JG69" s="134"/>
      <c r="JH69" s="134"/>
      <c r="JI69" s="134"/>
      <c r="JJ69" s="134"/>
      <c r="JK69" s="134"/>
      <c r="JL69" s="134"/>
      <c r="JM69" s="134"/>
      <c r="JN69" s="134"/>
      <c r="JO69" s="134"/>
      <c r="JP69" s="134"/>
      <c r="JQ69" s="134"/>
      <c r="JR69" s="134"/>
      <c r="JS69" s="134"/>
      <c r="JT69" s="134"/>
      <c r="JU69" s="134"/>
      <c r="JV69" s="134"/>
      <c r="JW69" s="134"/>
      <c r="JX69" s="134"/>
      <c r="JY69" s="134"/>
      <c r="JZ69" s="134"/>
      <c r="KA69" s="134"/>
      <c r="KB69" s="134"/>
      <c r="KC69" s="134"/>
      <c r="KD69" s="134"/>
      <c r="KE69" s="134"/>
      <c r="KF69" s="134"/>
      <c r="KG69" s="134"/>
      <c r="KH69" s="134"/>
      <c r="KI69" s="134"/>
      <c r="KJ69" s="134"/>
      <c r="KK69" s="134"/>
      <c r="KL69" s="134"/>
      <c r="KM69" s="134"/>
      <c r="KN69" s="134"/>
      <c r="KO69" s="134"/>
      <c r="KP69" s="134"/>
      <c r="KQ69" s="134"/>
      <c r="KR69" s="134"/>
      <c r="KS69" s="134"/>
      <c r="KT69" s="134"/>
      <c r="KU69" s="134"/>
      <c r="KV69" s="134"/>
      <c r="KW69" s="134"/>
      <c r="KX69" s="134"/>
      <c r="KY69" s="134"/>
      <c r="KZ69" s="134"/>
      <c r="LA69" s="134"/>
      <c r="LB69" s="134"/>
      <c r="LC69" s="134"/>
      <c r="LD69" s="134"/>
      <c r="LE69" s="134"/>
      <c r="LF69" s="134"/>
      <c r="LG69" s="134"/>
      <c r="LH69" s="134"/>
      <c r="LI69" s="134"/>
      <c r="LJ69" s="134"/>
      <c r="LK69" s="134"/>
      <c r="LL69" s="134"/>
      <c r="LM69" s="134"/>
      <c r="LN69" s="134"/>
      <c r="LO69" s="134"/>
      <c r="LP69" s="134"/>
      <c r="LQ69" s="134"/>
      <c r="LR69" s="134"/>
      <c r="LS69" s="134"/>
      <c r="LT69" s="134"/>
      <c r="LU69" s="134"/>
      <c r="LV69" s="134"/>
      <c r="LW69" s="134"/>
      <c r="LX69" s="134"/>
      <c r="LY69" s="134"/>
      <c r="LZ69" s="134"/>
      <c r="MA69" s="134"/>
      <c r="MB69" s="134"/>
      <c r="MC69" s="134"/>
      <c r="MD69" s="134"/>
      <c r="ME69" s="134"/>
      <c r="MF69" s="134"/>
      <c r="MG69" s="134"/>
      <c r="MH69" s="134"/>
      <c r="MI69" s="134"/>
      <c r="MJ69" s="134"/>
      <c r="MK69" s="134"/>
      <c r="ML69" s="134"/>
      <c r="MM69" s="134"/>
      <c r="MN69" s="134"/>
      <c r="MO69" s="134"/>
      <c r="MP69" s="134"/>
      <c r="MQ69" s="134"/>
      <c r="MR69" s="134"/>
      <c r="MS69" s="134"/>
      <c r="MT69" s="134"/>
      <c r="MU69" s="134"/>
      <c r="MV69" s="134"/>
      <c r="MW69" s="134"/>
      <c r="MX69" s="134"/>
      <c r="MY69" s="134"/>
      <c r="MZ69" s="134"/>
      <c r="NA69" s="134"/>
      <c r="NB69" s="134"/>
      <c r="NC69" s="134"/>
      <c r="ND69" s="134"/>
      <c r="NE69" s="134"/>
      <c r="NF69" s="134"/>
      <c r="NG69" s="134"/>
      <c r="NH69" s="134"/>
      <c r="NI69" s="134"/>
      <c r="NJ69" s="134"/>
      <c r="NK69" s="134"/>
      <c r="NL69" s="134"/>
      <c r="NM69" s="134"/>
      <c r="NN69" s="134"/>
      <c r="NO69" s="134"/>
      <c r="NP69" s="134"/>
      <c r="NQ69" s="134"/>
      <c r="NR69" s="134"/>
      <c r="NS69" s="134"/>
      <c r="NT69" s="134"/>
      <c r="NU69" s="134"/>
      <c r="NV69" s="134"/>
      <c r="NW69" s="134"/>
      <c r="NX69" s="134"/>
      <c r="NY69" s="134"/>
      <c r="NZ69" s="134"/>
      <c r="OA69" s="134"/>
      <c r="OB69" s="134"/>
      <c r="OC69" s="134"/>
      <c r="OD69" s="134"/>
      <c r="OE69" s="134"/>
      <c r="OF69" s="134"/>
      <c r="OG69" s="134"/>
      <c r="OH69" s="134"/>
      <c r="OI69" s="134"/>
      <c r="OJ69" s="134"/>
      <c r="OK69" s="134"/>
      <c r="OL69" s="134"/>
      <c r="OM69" s="134"/>
      <c r="ON69" s="134"/>
      <c r="OO69" s="134"/>
      <c r="OP69" s="134"/>
      <c r="OQ69" s="134"/>
      <c r="OR69" s="134"/>
      <c r="OS69" s="134"/>
      <c r="OT69" s="134"/>
      <c r="OU69" s="134"/>
      <c r="OV69" s="134"/>
      <c r="OW69" s="134"/>
      <c r="OX69" s="134"/>
      <c r="OY69" s="134"/>
      <c r="OZ69" s="134"/>
      <c r="PA69" s="134"/>
      <c r="PB69" s="134"/>
      <c r="PC69" s="134"/>
      <c r="PD69" s="134"/>
      <c r="PE69" s="134"/>
      <c r="PF69" s="134"/>
      <c r="PG69" s="134"/>
      <c r="PH69" s="134"/>
      <c r="PI69" s="134"/>
      <c r="PJ69" s="134"/>
      <c r="PK69" s="134"/>
      <c r="PL69" s="134"/>
      <c r="PM69" s="134"/>
      <c r="PN69" s="134"/>
      <c r="PO69" s="134"/>
      <c r="PP69" s="134"/>
      <c r="PQ69" s="134"/>
      <c r="PR69" s="134"/>
      <c r="PS69" s="134"/>
      <c r="PT69" s="134"/>
      <c r="PU69" s="134"/>
      <c r="PV69" s="134"/>
      <c r="PW69" s="134"/>
      <c r="PX69" s="134"/>
      <c r="PY69" s="134"/>
      <c r="PZ69" s="134"/>
      <c r="QA69" s="134"/>
      <c r="QB69" s="134"/>
      <c r="QC69" s="134"/>
      <c r="QD69" s="134"/>
      <c r="QE69" s="134"/>
      <c r="QF69" s="134"/>
      <c r="QG69" s="134"/>
      <c r="QH69" s="134"/>
      <c r="QI69" s="134"/>
      <c r="QJ69" s="134"/>
      <c r="QK69" s="134"/>
      <c r="QL69" s="134"/>
      <c r="QM69" s="134"/>
      <c r="QN69" s="134"/>
      <c r="QO69" s="134"/>
      <c r="QP69" s="134"/>
      <c r="QQ69" s="134"/>
      <c r="QR69" s="134"/>
      <c r="QS69" s="134"/>
      <c r="QT69" s="134"/>
      <c r="QU69" s="134"/>
      <c r="QV69" s="134"/>
      <c r="QW69" s="134"/>
      <c r="QX69" s="134"/>
      <c r="QY69" s="134"/>
      <c r="QZ69" s="134"/>
      <c r="RA69" s="134"/>
      <c r="RB69" s="134"/>
      <c r="RC69" s="134"/>
      <c r="RD69" s="134"/>
      <c r="RE69" s="134"/>
      <c r="RF69" s="134"/>
      <c r="RG69" s="134"/>
      <c r="RH69" s="134"/>
      <c r="RI69" s="134"/>
      <c r="RJ69" s="134"/>
      <c r="RK69" s="134"/>
      <c r="RL69" s="134"/>
      <c r="RM69" s="134"/>
      <c r="RN69" s="134"/>
      <c r="RO69" s="134"/>
      <c r="RP69" s="134"/>
      <c r="RQ69" s="134"/>
      <c r="RR69" s="134"/>
      <c r="RS69" s="134"/>
      <c r="RT69" s="134"/>
      <c r="RU69" s="134"/>
      <c r="RV69" s="134"/>
      <c r="RW69" s="134"/>
      <c r="RX69" s="134"/>
      <c r="RY69" s="134"/>
      <c r="RZ69" s="134"/>
      <c r="SA69" s="134"/>
      <c r="SB69" s="134"/>
      <c r="SC69" s="134"/>
      <c r="SD69" s="134"/>
      <c r="SE69" s="134"/>
      <c r="SF69" s="134"/>
      <c r="SG69" s="134"/>
      <c r="SH69" s="134"/>
      <c r="SI69" s="134"/>
      <c r="SJ69" s="134"/>
      <c r="SK69" s="134"/>
      <c r="SL69" s="134"/>
      <c r="SM69" s="134"/>
      <c r="SN69" s="134"/>
      <c r="SO69" s="134"/>
      <c r="SP69" s="134"/>
      <c r="SQ69" s="134"/>
      <c r="SR69" s="134"/>
      <c r="SS69" s="134"/>
      <c r="ST69" s="134"/>
      <c r="SU69" s="134"/>
      <c r="SV69" s="134"/>
      <c r="SW69" s="134"/>
      <c r="SX69" s="134"/>
      <c r="SY69" s="134"/>
      <c r="SZ69" s="134"/>
      <c r="TA69" s="134"/>
      <c r="TB69" s="134"/>
      <c r="TC69" s="134"/>
      <c r="TD69" s="134"/>
      <c r="TE69" s="134"/>
      <c r="TF69" s="134"/>
      <c r="TG69" s="134"/>
      <c r="TH69" s="134"/>
      <c r="TI69" s="134"/>
      <c r="TJ69" s="134"/>
      <c r="TK69" s="134"/>
      <c r="TL69" s="134"/>
      <c r="TM69" s="134"/>
      <c r="TN69" s="134"/>
      <c r="TO69" s="134"/>
      <c r="TP69" s="134"/>
      <c r="TQ69" s="134"/>
      <c r="TR69" s="134"/>
      <c r="TS69" s="134"/>
      <c r="TT69" s="134"/>
      <c r="TU69" s="134"/>
      <c r="TV69" s="134"/>
      <c r="TW69" s="134"/>
      <c r="TX69" s="134"/>
      <c r="TY69" s="134"/>
      <c r="TZ69" s="134"/>
      <c r="UA69" s="134"/>
      <c r="UB69" s="134"/>
      <c r="UC69" s="134"/>
      <c r="UD69" s="134"/>
      <c r="UE69" s="134"/>
      <c r="UF69" s="134"/>
      <c r="UG69" s="134"/>
      <c r="UH69" s="134"/>
      <c r="UI69" s="134"/>
      <c r="UJ69" s="134"/>
      <c r="UK69" s="134"/>
      <c r="UL69" s="134"/>
      <c r="UM69" s="134"/>
      <c r="UN69" s="134"/>
      <c r="UO69" s="134"/>
      <c r="UP69" s="134"/>
      <c r="UQ69" s="134"/>
      <c r="UR69" s="134"/>
      <c r="US69" s="134"/>
      <c r="UT69" s="134"/>
      <c r="UU69" s="134"/>
      <c r="UV69" s="134"/>
      <c r="UW69" s="134"/>
      <c r="UX69" s="134"/>
      <c r="UY69" s="134"/>
      <c r="UZ69" s="134"/>
      <c r="VA69" s="134"/>
      <c r="VB69" s="134"/>
      <c r="VC69" s="134"/>
      <c r="VD69" s="134"/>
      <c r="VE69" s="134"/>
      <c r="VF69" s="134"/>
      <c r="VG69" s="134"/>
      <c r="VH69" s="134"/>
      <c r="VI69" s="134"/>
      <c r="VJ69" s="134"/>
      <c r="VK69" s="134"/>
      <c r="VL69" s="134"/>
      <c r="VM69" s="134"/>
      <c r="VN69" s="134"/>
      <c r="VO69" s="134"/>
      <c r="VP69" s="134"/>
      <c r="VQ69" s="134"/>
      <c r="VR69" s="134"/>
      <c r="VS69" s="134"/>
      <c r="VT69" s="134"/>
      <c r="VU69" s="134"/>
      <c r="VV69" s="134"/>
      <c r="VW69" s="134"/>
      <c r="VX69" s="134"/>
      <c r="VY69" s="134"/>
      <c r="VZ69" s="134"/>
      <c r="WA69" s="134"/>
      <c r="WB69" s="134"/>
      <c r="WC69" s="134"/>
      <c r="WD69" s="134"/>
      <c r="WE69" s="134"/>
      <c r="WF69" s="134"/>
      <c r="WG69" s="134"/>
      <c r="WH69" s="134"/>
      <c r="WI69" s="134"/>
      <c r="WJ69" s="134"/>
      <c r="WK69" s="134"/>
      <c r="WL69" s="134"/>
      <c r="WM69" s="134"/>
      <c r="WN69" s="134"/>
      <c r="WO69" s="134"/>
      <c r="WP69" s="134"/>
      <c r="WQ69" s="134"/>
      <c r="WR69" s="134"/>
      <c r="WS69" s="134"/>
      <c r="WT69" s="134"/>
      <c r="WU69" s="134"/>
      <c r="WV69" s="134"/>
      <c r="WW69" s="134"/>
      <c r="WX69" s="134"/>
      <c r="WY69" s="134"/>
      <c r="WZ69" s="134"/>
      <c r="XA69" s="134"/>
      <c r="XB69" s="134"/>
      <c r="XC69" s="134"/>
      <c r="XD69" s="134"/>
      <c r="XE69" s="134"/>
      <c r="XF69" s="134"/>
      <c r="XG69" s="134"/>
      <c r="XH69" s="134"/>
      <c r="XI69" s="134"/>
      <c r="XJ69" s="134"/>
      <c r="XK69" s="134"/>
      <c r="XL69" s="134"/>
      <c r="XM69" s="134"/>
      <c r="XN69" s="134"/>
      <c r="XO69" s="134"/>
      <c r="XP69" s="134"/>
      <c r="XQ69" s="134"/>
      <c r="XR69" s="134"/>
      <c r="XS69" s="134"/>
      <c r="XT69" s="134"/>
      <c r="XU69" s="134"/>
      <c r="XV69" s="134"/>
      <c r="XW69" s="134"/>
      <c r="XX69" s="134"/>
      <c r="XY69" s="134"/>
      <c r="XZ69" s="134"/>
      <c r="YA69" s="134"/>
      <c r="YB69" s="134"/>
      <c r="YC69" s="134"/>
      <c r="YD69" s="134"/>
      <c r="YE69" s="134"/>
      <c r="YF69" s="134"/>
      <c r="YG69" s="134"/>
      <c r="YH69" s="134"/>
      <c r="YI69" s="134"/>
      <c r="YJ69" s="134"/>
      <c r="YK69" s="134"/>
      <c r="YL69" s="134"/>
      <c r="YM69" s="134"/>
      <c r="YN69" s="134"/>
      <c r="YO69" s="134"/>
      <c r="YP69" s="134"/>
      <c r="YQ69" s="134"/>
      <c r="YR69" s="134"/>
      <c r="YS69" s="134"/>
      <c r="YT69" s="134"/>
      <c r="YU69" s="134"/>
      <c r="YV69" s="134"/>
      <c r="YW69" s="134"/>
      <c r="YX69" s="134"/>
      <c r="YY69" s="134"/>
      <c r="YZ69" s="134"/>
      <c r="ZA69" s="134"/>
      <c r="ZB69" s="134"/>
      <c r="ZC69" s="134"/>
      <c r="ZD69" s="134"/>
      <c r="ZE69" s="134"/>
      <c r="ZF69" s="134"/>
      <c r="ZG69" s="134"/>
      <c r="ZH69" s="134"/>
      <c r="ZI69" s="134"/>
      <c r="ZJ69" s="134"/>
      <c r="ZK69" s="134"/>
      <c r="ZL69" s="134"/>
      <c r="ZM69" s="134"/>
      <c r="ZN69" s="134"/>
      <c r="ZO69" s="134"/>
      <c r="ZP69" s="134"/>
      <c r="ZQ69" s="134"/>
      <c r="ZR69" s="134"/>
      <c r="ZS69" s="134"/>
      <c r="ZT69" s="134"/>
      <c r="ZU69" s="134"/>
      <c r="ZV69" s="134"/>
      <c r="ZW69" s="134"/>
      <c r="ZX69" s="134"/>
      <c r="ZY69" s="134"/>
      <c r="ZZ69" s="134"/>
    </row>
    <row r="70" spans="1:702" hidden="1" outlineLevel="1">
      <c r="A70" s="16">
        <v>42339</v>
      </c>
      <c r="B70" s="134">
        <v>20473.74636288</v>
      </c>
      <c r="C70" s="134">
        <v>1910.7046074899999</v>
      </c>
      <c r="D70" s="134">
        <v>5.4557726799999999</v>
      </c>
      <c r="E70" s="134">
        <v>8308.9166539599992</v>
      </c>
      <c r="F70" s="134">
        <v>273.66948263</v>
      </c>
      <c r="G70" s="134">
        <v>101.03158197</v>
      </c>
      <c r="H70" s="134">
        <v>1262.2451552699999</v>
      </c>
      <c r="I70" s="134">
        <v>3717.8648780100002</v>
      </c>
      <c r="J70" s="134">
        <v>2412.9165673500002</v>
      </c>
      <c r="K70" s="134">
        <v>108.88085038</v>
      </c>
      <c r="L70" s="134">
        <v>466.30598985</v>
      </c>
      <c r="M70" s="176" t="s">
        <v>191</v>
      </c>
      <c r="N70" s="134">
        <v>988.82263565999995</v>
      </c>
      <c r="O70" s="134">
        <v>605.00644593000004</v>
      </c>
      <c r="P70" s="134">
        <v>10.372683950000001</v>
      </c>
      <c r="Q70" s="134">
        <v>0.27776211000000001</v>
      </c>
      <c r="R70" s="134">
        <v>7.7241274100000004</v>
      </c>
      <c r="S70" s="134">
        <v>285.72362097000001</v>
      </c>
      <c r="T70" s="134">
        <v>7.8275472600000002</v>
      </c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  <c r="AE70" s="134"/>
      <c r="AF70" s="134"/>
      <c r="AG70" s="134"/>
      <c r="AH70" s="134"/>
      <c r="AI70" s="134"/>
      <c r="AJ70" s="134"/>
      <c r="AK70" s="134"/>
      <c r="AL70" s="134"/>
      <c r="AM70" s="134"/>
      <c r="AN70" s="134"/>
      <c r="AO70" s="134"/>
      <c r="AP70" s="134"/>
      <c r="AQ70" s="134"/>
      <c r="AR70" s="134"/>
      <c r="AS70" s="134"/>
      <c r="AT70" s="134"/>
      <c r="AU70" s="134"/>
      <c r="AV70" s="134"/>
      <c r="AW70" s="134"/>
      <c r="AX70" s="134"/>
      <c r="AY70" s="134"/>
      <c r="AZ70" s="134"/>
      <c r="BA70" s="134"/>
      <c r="BB70" s="134"/>
      <c r="BC70" s="134"/>
      <c r="BD70" s="134"/>
      <c r="BE70" s="134"/>
      <c r="BF70" s="134"/>
      <c r="BG70" s="134"/>
      <c r="BH70" s="134"/>
      <c r="BI70" s="134"/>
      <c r="BJ70" s="134"/>
      <c r="BK70" s="134"/>
      <c r="BL70" s="134"/>
      <c r="BM70" s="134"/>
      <c r="BN70" s="134"/>
      <c r="BO70" s="134"/>
      <c r="BP70" s="134"/>
      <c r="BQ70" s="134"/>
      <c r="BR70" s="134"/>
      <c r="BS70" s="134"/>
      <c r="BT70" s="134"/>
      <c r="BU70" s="134"/>
      <c r="BV70" s="134"/>
      <c r="BW70" s="134"/>
      <c r="BX70" s="134"/>
      <c r="BY70" s="134"/>
      <c r="BZ70" s="134"/>
      <c r="CA70" s="134"/>
      <c r="CB70" s="134"/>
      <c r="CC70" s="134"/>
      <c r="CD70" s="134"/>
      <c r="CE70" s="134"/>
      <c r="CF70" s="134"/>
      <c r="CG70" s="134"/>
      <c r="CH70" s="134"/>
      <c r="CI70" s="134"/>
      <c r="CJ70" s="134"/>
      <c r="CK70" s="134"/>
      <c r="CL70" s="134"/>
      <c r="CM70" s="134"/>
      <c r="CN70" s="134"/>
      <c r="CO70" s="134"/>
      <c r="CP70" s="134"/>
      <c r="CQ70" s="134"/>
      <c r="CR70" s="134"/>
      <c r="CS70" s="134"/>
      <c r="CT70" s="134"/>
      <c r="CU70" s="134"/>
      <c r="CV70" s="134"/>
      <c r="CW70" s="134"/>
      <c r="CX70" s="134"/>
      <c r="CY70" s="134"/>
      <c r="CZ70" s="134"/>
      <c r="DA70" s="134"/>
      <c r="DB70" s="134"/>
      <c r="DC70" s="134"/>
      <c r="DD70" s="134"/>
      <c r="DE70" s="134"/>
      <c r="DF70" s="134"/>
      <c r="DG70" s="134"/>
      <c r="DH70" s="134"/>
      <c r="DI70" s="134"/>
      <c r="DJ70" s="134"/>
      <c r="DK70" s="134"/>
      <c r="DL70" s="134"/>
      <c r="DM70" s="134"/>
      <c r="DN70" s="134"/>
      <c r="DO70" s="134"/>
      <c r="DP70" s="134"/>
      <c r="DQ70" s="134"/>
      <c r="DR70" s="134"/>
      <c r="DS70" s="134"/>
      <c r="DT70" s="134"/>
      <c r="DU70" s="134"/>
      <c r="DV70" s="134"/>
      <c r="DW70" s="134"/>
      <c r="DX70" s="134"/>
      <c r="DY70" s="134"/>
      <c r="DZ70" s="134"/>
      <c r="EA70" s="134"/>
      <c r="EB70" s="134"/>
      <c r="EC70" s="134"/>
      <c r="ED70" s="134"/>
      <c r="EE70" s="134"/>
      <c r="EF70" s="134"/>
      <c r="EG70" s="134"/>
      <c r="EH70" s="134"/>
      <c r="EI70" s="134"/>
      <c r="EJ70" s="134"/>
      <c r="EK70" s="134"/>
      <c r="EL70" s="134"/>
      <c r="EM70" s="134"/>
      <c r="EN70" s="134"/>
      <c r="EO70" s="134"/>
      <c r="EP70" s="134"/>
      <c r="EQ70" s="134"/>
      <c r="ER70" s="134"/>
      <c r="ES70" s="134"/>
      <c r="ET70" s="134"/>
      <c r="EU70" s="134"/>
      <c r="EV70" s="134"/>
      <c r="EW70" s="134"/>
      <c r="EX70" s="134"/>
      <c r="EY70" s="134"/>
      <c r="EZ70" s="134"/>
      <c r="FA70" s="134"/>
      <c r="FB70" s="134"/>
      <c r="FC70" s="134"/>
      <c r="FD70" s="134"/>
      <c r="FE70" s="134"/>
      <c r="FF70" s="134"/>
      <c r="FG70" s="134"/>
      <c r="FH70" s="134"/>
      <c r="FI70" s="134"/>
      <c r="FJ70" s="134"/>
      <c r="FK70" s="134"/>
      <c r="FL70" s="134"/>
      <c r="FM70" s="134"/>
      <c r="FN70" s="134"/>
      <c r="FO70" s="134"/>
      <c r="FP70" s="134"/>
      <c r="FQ70" s="134"/>
      <c r="FR70" s="134"/>
      <c r="FS70" s="134"/>
      <c r="FT70" s="134"/>
      <c r="FU70" s="134"/>
      <c r="FV70" s="134"/>
      <c r="FW70" s="134"/>
      <c r="FX70" s="134"/>
      <c r="FY70" s="134"/>
      <c r="FZ70" s="134"/>
      <c r="GA70" s="134"/>
      <c r="GB70" s="134"/>
      <c r="GC70" s="134"/>
      <c r="GD70" s="134"/>
      <c r="GE70" s="134"/>
      <c r="GF70" s="134"/>
      <c r="GG70" s="134"/>
      <c r="GH70" s="134"/>
      <c r="GI70" s="134"/>
      <c r="GJ70" s="134"/>
      <c r="GK70" s="134"/>
      <c r="GL70" s="134"/>
      <c r="GM70" s="134"/>
      <c r="GN70" s="134"/>
      <c r="GO70" s="134"/>
      <c r="GP70" s="134"/>
      <c r="GQ70" s="134"/>
      <c r="GR70" s="134"/>
      <c r="GS70" s="134"/>
      <c r="GT70" s="134"/>
      <c r="GU70" s="134"/>
      <c r="GV70" s="134"/>
      <c r="GW70" s="134"/>
      <c r="GX70" s="134"/>
      <c r="GY70" s="134"/>
      <c r="GZ70" s="134"/>
      <c r="HA70" s="134"/>
      <c r="HB70" s="134"/>
      <c r="HC70" s="134"/>
      <c r="HD70" s="134"/>
      <c r="HE70" s="134"/>
      <c r="HF70" s="134"/>
      <c r="HG70" s="134"/>
      <c r="HH70" s="134"/>
      <c r="HI70" s="134"/>
      <c r="HJ70" s="134"/>
      <c r="HK70" s="134"/>
      <c r="HL70" s="134"/>
      <c r="HM70" s="134"/>
      <c r="HN70" s="134"/>
      <c r="HO70" s="134"/>
      <c r="HP70" s="134"/>
      <c r="HQ70" s="134"/>
      <c r="HR70" s="134"/>
      <c r="HS70" s="134"/>
      <c r="HT70" s="134"/>
      <c r="HU70" s="134"/>
      <c r="HV70" s="134"/>
      <c r="HW70" s="134"/>
      <c r="HX70" s="134"/>
      <c r="HY70" s="134"/>
      <c r="HZ70" s="134"/>
      <c r="IA70" s="134"/>
      <c r="IB70" s="134"/>
      <c r="IC70" s="134"/>
      <c r="ID70" s="134"/>
      <c r="IE70" s="134"/>
      <c r="IF70" s="134"/>
      <c r="IG70" s="134"/>
      <c r="IH70" s="134"/>
      <c r="II70" s="134"/>
      <c r="IJ70" s="134"/>
      <c r="IK70" s="134"/>
      <c r="IL70" s="134"/>
      <c r="IM70" s="134"/>
      <c r="IN70" s="134"/>
      <c r="IO70" s="134"/>
      <c r="IP70" s="134"/>
      <c r="IQ70" s="134"/>
      <c r="IR70" s="134"/>
      <c r="IS70" s="134"/>
      <c r="IT70" s="134"/>
      <c r="IU70" s="134"/>
      <c r="IV70" s="134"/>
      <c r="IW70" s="134"/>
      <c r="IX70" s="134"/>
      <c r="IY70" s="134"/>
      <c r="IZ70" s="134"/>
      <c r="JA70" s="134"/>
      <c r="JB70" s="134"/>
      <c r="JC70" s="134"/>
      <c r="JD70" s="134"/>
      <c r="JE70" s="134"/>
      <c r="JF70" s="134"/>
      <c r="JG70" s="134"/>
      <c r="JH70" s="134"/>
      <c r="JI70" s="134"/>
      <c r="JJ70" s="134"/>
      <c r="JK70" s="134"/>
      <c r="JL70" s="134"/>
      <c r="JM70" s="134"/>
      <c r="JN70" s="134"/>
      <c r="JO70" s="134"/>
      <c r="JP70" s="134"/>
      <c r="JQ70" s="134"/>
      <c r="JR70" s="134"/>
      <c r="JS70" s="134"/>
      <c r="JT70" s="134"/>
      <c r="JU70" s="134"/>
      <c r="JV70" s="134"/>
      <c r="JW70" s="134"/>
      <c r="JX70" s="134"/>
      <c r="JY70" s="134"/>
      <c r="JZ70" s="134"/>
      <c r="KA70" s="134"/>
      <c r="KB70" s="134"/>
      <c r="KC70" s="134"/>
      <c r="KD70" s="134"/>
      <c r="KE70" s="134"/>
      <c r="KF70" s="134"/>
      <c r="KG70" s="134"/>
      <c r="KH70" s="134"/>
      <c r="KI70" s="134"/>
      <c r="KJ70" s="134"/>
      <c r="KK70" s="134"/>
      <c r="KL70" s="134"/>
      <c r="KM70" s="134"/>
      <c r="KN70" s="134"/>
      <c r="KO70" s="134"/>
      <c r="KP70" s="134"/>
      <c r="KQ70" s="134"/>
      <c r="KR70" s="134"/>
      <c r="KS70" s="134"/>
      <c r="KT70" s="134"/>
      <c r="KU70" s="134"/>
      <c r="KV70" s="134"/>
      <c r="KW70" s="134"/>
      <c r="KX70" s="134"/>
      <c r="KY70" s="134"/>
      <c r="KZ70" s="134"/>
      <c r="LA70" s="134"/>
      <c r="LB70" s="134"/>
      <c r="LC70" s="134"/>
      <c r="LD70" s="134"/>
      <c r="LE70" s="134"/>
      <c r="LF70" s="134"/>
      <c r="LG70" s="134"/>
      <c r="LH70" s="134"/>
      <c r="LI70" s="134"/>
      <c r="LJ70" s="134"/>
      <c r="LK70" s="134"/>
      <c r="LL70" s="134"/>
      <c r="LM70" s="134"/>
      <c r="LN70" s="134"/>
      <c r="LO70" s="134"/>
      <c r="LP70" s="134"/>
      <c r="LQ70" s="134"/>
      <c r="LR70" s="134"/>
      <c r="LS70" s="134"/>
      <c r="LT70" s="134"/>
      <c r="LU70" s="134"/>
      <c r="LV70" s="134"/>
      <c r="LW70" s="134"/>
      <c r="LX70" s="134"/>
      <c r="LY70" s="134"/>
      <c r="LZ70" s="134"/>
      <c r="MA70" s="134"/>
      <c r="MB70" s="134"/>
      <c r="MC70" s="134"/>
      <c r="MD70" s="134"/>
      <c r="ME70" s="134"/>
      <c r="MF70" s="134"/>
      <c r="MG70" s="134"/>
      <c r="MH70" s="134"/>
      <c r="MI70" s="134"/>
      <c r="MJ70" s="134"/>
      <c r="MK70" s="134"/>
      <c r="ML70" s="134"/>
      <c r="MM70" s="134"/>
      <c r="MN70" s="134"/>
      <c r="MO70" s="134"/>
      <c r="MP70" s="134"/>
      <c r="MQ70" s="134"/>
      <c r="MR70" s="134"/>
      <c r="MS70" s="134"/>
      <c r="MT70" s="134"/>
      <c r="MU70" s="134"/>
      <c r="MV70" s="134"/>
      <c r="MW70" s="134"/>
      <c r="MX70" s="134"/>
      <c r="MY70" s="134"/>
      <c r="MZ70" s="134"/>
      <c r="NA70" s="134"/>
      <c r="NB70" s="134"/>
      <c r="NC70" s="134"/>
      <c r="ND70" s="134"/>
      <c r="NE70" s="134"/>
      <c r="NF70" s="134"/>
      <c r="NG70" s="134"/>
      <c r="NH70" s="134"/>
      <c r="NI70" s="134"/>
      <c r="NJ70" s="134"/>
      <c r="NK70" s="134"/>
      <c r="NL70" s="134"/>
      <c r="NM70" s="134"/>
      <c r="NN70" s="134"/>
      <c r="NO70" s="134"/>
      <c r="NP70" s="134"/>
      <c r="NQ70" s="134"/>
      <c r="NR70" s="134"/>
      <c r="NS70" s="134"/>
      <c r="NT70" s="134"/>
      <c r="NU70" s="134"/>
      <c r="NV70" s="134"/>
      <c r="NW70" s="134"/>
      <c r="NX70" s="134"/>
      <c r="NY70" s="134"/>
      <c r="NZ70" s="134"/>
      <c r="OA70" s="134"/>
      <c r="OB70" s="134"/>
      <c r="OC70" s="134"/>
      <c r="OD70" s="134"/>
      <c r="OE70" s="134"/>
      <c r="OF70" s="134"/>
      <c r="OG70" s="134"/>
      <c r="OH70" s="134"/>
      <c r="OI70" s="134"/>
      <c r="OJ70" s="134"/>
      <c r="OK70" s="134"/>
      <c r="OL70" s="134"/>
      <c r="OM70" s="134"/>
      <c r="ON70" s="134"/>
      <c r="OO70" s="134"/>
      <c r="OP70" s="134"/>
      <c r="OQ70" s="134"/>
      <c r="OR70" s="134"/>
      <c r="OS70" s="134"/>
      <c r="OT70" s="134"/>
      <c r="OU70" s="134"/>
      <c r="OV70" s="134"/>
      <c r="OW70" s="134"/>
      <c r="OX70" s="134"/>
      <c r="OY70" s="134"/>
      <c r="OZ70" s="134"/>
      <c r="PA70" s="134"/>
      <c r="PB70" s="134"/>
      <c r="PC70" s="134"/>
      <c r="PD70" s="134"/>
      <c r="PE70" s="134"/>
      <c r="PF70" s="134"/>
      <c r="PG70" s="134"/>
      <c r="PH70" s="134"/>
      <c r="PI70" s="134"/>
      <c r="PJ70" s="134"/>
      <c r="PK70" s="134"/>
      <c r="PL70" s="134"/>
      <c r="PM70" s="134"/>
      <c r="PN70" s="134"/>
      <c r="PO70" s="134"/>
      <c r="PP70" s="134"/>
      <c r="PQ70" s="134"/>
      <c r="PR70" s="134"/>
      <c r="PS70" s="134"/>
      <c r="PT70" s="134"/>
      <c r="PU70" s="134"/>
      <c r="PV70" s="134"/>
      <c r="PW70" s="134"/>
      <c r="PX70" s="134"/>
      <c r="PY70" s="134"/>
      <c r="PZ70" s="134"/>
      <c r="QA70" s="134"/>
      <c r="QB70" s="134"/>
      <c r="QC70" s="134"/>
      <c r="QD70" s="134"/>
      <c r="QE70" s="134"/>
      <c r="QF70" s="134"/>
      <c r="QG70" s="134"/>
      <c r="QH70" s="134"/>
      <c r="QI70" s="134"/>
      <c r="QJ70" s="134"/>
      <c r="QK70" s="134"/>
      <c r="QL70" s="134"/>
      <c r="QM70" s="134"/>
      <c r="QN70" s="134"/>
      <c r="QO70" s="134"/>
      <c r="QP70" s="134"/>
      <c r="QQ70" s="134"/>
      <c r="QR70" s="134"/>
      <c r="QS70" s="134"/>
      <c r="QT70" s="134"/>
      <c r="QU70" s="134"/>
      <c r="QV70" s="134"/>
      <c r="QW70" s="134"/>
      <c r="QX70" s="134"/>
      <c r="QY70" s="134"/>
      <c r="QZ70" s="134"/>
      <c r="RA70" s="134"/>
      <c r="RB70" s="134"/>
      <c r="RC70" s="134"/>
      <c r="RD70" s="134"/>
      <c r="RE70" s="134"/>
      <c r="RF70" s="134"/>
      <c r="RG70" s="134"/>
      <c r="RH70" s="134"/>
      <c r="RI70" s="134"/>
      <c r="RJ70" s="134"/>
      <c r="RK70" s="134"/>
      <c r="RL70" s="134"/>
      <c r="RM70" s="134"/>
      <c r="RN70" s="134"/>
      <c r="RO70" s="134"/>
      <c r="RP70" s="134"/>
      <c r="RQ70" s="134"/>
      <c r="RR70" s="134"/>
      <c r="RS70" s="134"/>
      <c r="RT70" s="134"/>
      <c r="RU70" s="134"/>
      <c r="RV70" s="134"/>
      <c r="RW70" s="134"/>
      <c r="RX70" s="134"/>
      <c r="RY70" s="134"/>
      <c r="RZ70" s="134"/>
      <c r="SA70" s="134"/>
      <c r="SB70" s="134"/>
      <c r="SC70" s="134"/>
      <c r="SD70" s="134"/>
      <c r="SE70" s="134"/>
      <c r="SF70" s="134"/>
      <c r="SG70" s="134"/>
      <c r="SH70" s="134"/>
      <c r="SI70" s="134"/>
      <c r="SJ70" s="134"/>
      <c r="SK70" s="134"/>
      <c r="SL70" s="134"/>
      <c r="SM70" s="134"/>
      <c r="SN70" s="134"/>
      <c r="SO70" s="134"/>
      <c r="SP70" s="134"/>
      <c r="SQ70" s="134"/>
      <c r="SR70" s="134"/>
      <c r="SS70" s="134"/>
      <c r="ST70" s="134"/>
      <c r="SU70" s="134"/>
      <c r="SV70" s="134"/>
      <c r="SW70" s="134"/>
      <c r="SX70" s="134"/>
      <c r="SY70" s="134"/>
      <c r="SZ70" s="134"/>
      <c r="TA70" s="134"/>
      <c r="TB70" s="134"/>
      <c r="TC70" s="134"/>
      <c r="TD70" s="134"/>
      <c r="TE70" s="134"/>
      <c r="TF70" s="134"/>
      <c r="TG70" s="134"/>
      <c r="TH70" s="134"/>
      <c r="TI70" s="134"/>
      <c r="TJ70" s="134"/>
      <c r="TK70" s="134"/>
      <c r="TL70" s="134"/>
      <c r="TM70" s="134"/>
      <c r="TN70" s="134"/>
      <c r="TO70" s="134"/>
      <c r="TP70" s="134"/>
      <c r="TQ70" s="134"/>
      <c r="TR70" s="134"/>
      <c r="TS70" s="134"/>
      <c r="TT70" s="134"/>
      <c r="TU70" s="134"/>
      <c r="TV70" s="134"/>
      <c r="TW70" s="134"/>
      <c r="TX70" s="134"/>
      <c r="TY70" s="134"/>
      <c r="TZ70" s="134"/>
      <c r="UA70" s="134"/>
      <c r="UB70" s="134"/>
      <c r="UC70" s="134"/>
      <c r="UD70" s="134"/>
      <c r="UE70" s="134"/>
      <c r="UF70" s="134"/>
      <c r="UG70" s="134"/>
      <c r="UH70" s="134"/>
      <c r="UI70" s="134"/>
      <c r="UJ70" s="134"/>
      <c r="UK70" s="134"/>
      <c r="UL70" s="134"/>
      <c r="UM70" s="134"/>
      <c r="UN70" s="134"/>
      <c r="UO70" s="134"/>
      <c r="UP70" s="134"/>
      <c r="UQ70" s="134"/>
      <c r="UR70" s="134"/>
      <c r="US70" s="134"/>
      <c r="UT70" s="134"/>
      <c r="UU70" s="134"/>
      <c r="UV70" s="134"/>
      <c r="UW70" s="134"/>
      <c r="UX70" s="134"/>
      <c r="UY70" s="134"/>
      <c r="UZ70" s="134"/>
      <c r="VA70" s="134"/>
      <c r="VB70" s="134"/>
      <c r="VC70" s="134"/>
      <c r="VD70" s="134"/>
      <c r="VE70" s="134"/>
      <c r="VF70" s="134"/>
      <c r="VG70" s="134"/>
      <c r="VH70" s="134"/>
      <c r="VI70" s="134"/>
      <c r="VJ70" s="134"/>
      <c r="VK70" s="134"/>
      <c r="VL70" s="134"/>
      <c r="VM70" s="134"/>
      <c r="VN70" s="134"/>
      <c r="VO70" s="134"/>
      <c r="VP70" s="134"/>
      <c r="VQ70" s="134"/>
      <c r="VR70" s="134"/>
      <c r="VS70" s="134"/>
      <c r="VT70" s="134"/>
      <c r="VU70" s="134"/>
      <c r="VV70" s="134"/>
      <c r="VW70" s="134"/>
      <c r="VX70" s="134"/>
      <c r="VY70" s="134"/>
      <c r="VZ70" s="134"/>
      <c r="WA70" s="134"/>
      <c r="WB70" s="134"/>
      <c r="WC70" s="134"/>
      <c r="WD70" s="134"/>
      <c r="WE70" s="134"/>
      <c r="WF70" s="134"/>
      <c r="WG70" s="134"/>
      <c r="WH70" s="134"/>
      <c r="WI70" s="134"/>
      <c r="WJ70" s="134"/>
      <c r="WK70" s="134"/>
      <c r="WL70" s="134"/>
      <c r="WM70" s="134"/>
      <c r="WN70" s="134"/>
      <c r="WO70" s="134"/>
      <c r="WP70" s="134"/>
      <c r="WQ70" s="134"/>
      <c r="WR70" s="134"/>
      <c r="WS70" s="134"/>
      <c r="WT70" s="134"/>
      <c r="WU70" s="134"/>
      <c r="WV70" s="134"/>
      <c r="WW70" s="134"/>
      <c r="WX70" s="134"/>
      <c r="WY70" s="134"/>
      <c r="WZ70" s="134"/>
      <c r="XA70" s="134"/>
      <c r="XB70" s="134"/>
      <c r="XC70" s="134"/>
      <c r="XD70" s="134"/>
      <c r="XE70" s="134"/>
      <c r="XF70" s="134"/>
      <c r="XG70" s="134"/>
      <c r="XH70" s="134"/>
      <c r="XI70" s="134"/>
      <c r="XJ70" s="134"/>
      <c r="XK70" s="134"/>
      <c r="XL70" s="134"/>
      <c r="XM70" s="134"/>
      <c r="XN70" s="134"/>
      <c r="XO70" s="134"/>
      <c r="XP70" s="134"/>
      <c r="XQ70" s="134"/>
      <c r="XR70" s="134"/>
      <c r="XS70" s="134"/>
      <c r="XT70" s="134"/>
      <c r="XU70" s="134"/>
      <c r="XV70" s="134"/>
      <c r="XW70" s="134"/>
      <c r="XX70" s="134"/>
      <c r="XY70" s="134"/>
      <c r="XZ70" s="134"/>
      <c r="YA70" s="134"/>
      <c r="YB70" s="134"/>
      <c r="YC70" s="134"/>
      <c r="YD70" s="134"/>
      <c r="YE70" s="134"/>
      <c r="YF70" s="134"/>
      <c r="YG70" s="134"/>
      <c r="YH70" s="134"/>
      <c r="YI70" s="134"/>
      <c r="YJ70" s="134"/>
      <c r="YK70" s="134"/>
      <c r="YL70" s="134"/>
      <c r="YM70" s="134"/>
      <c r="YN70" s="134"/>
      <c r="YO70" s="134"/>
      <c r="YP70" s="134"/>
      <c r="YQ70" s="134"/>
      <c r="YR70" s="134"/>
      <c r="YS70" s="134"/>
      <c r="YT70" s="134"/>
      <c r="YU70" s="134"/>
      <c r="YV70" s="134"/>
      <c r="YW70" s="134"/>
      <c r="YX70" s="134"/>
      <c r="YY70" s="134"/>
      <c r="YZ70" s="134"/>
      <c r="ZA70" s="134"/>
      <c r="ZB70" s="134"/>
      <c r="ZC70" s="134"/>
      <c r="ZD70" s="134"/>
      <c r="ZE70" s="134"/>
      <c r="ZF70" s="134"/>
      <c r="ZG70" s="134"/>
      <c r="ZH70" s="134"/>
      <c r="ZI70" s="134"/>
      <c r="ZJ70" s="134"/>
      <c r="ZK70" s="134"/>
      <c r="ZL70" s="134"/>
      <c r="ZM70" s="134"/>
      <c r="ZN70" s="134"/>
      <c r="ZO70" s="134"/>
      <c r="ZP70" s="134"/>
      <c r="ZQ70" s="134"/>
      <c r="ZR70" s="134"/>
      <c r="ZS70" s="134"/>
      <c r="ZT70" s="134"/>
      <c r="ZU70" s="134"/>
      <c r="ZV70" s="134"/>
      <c r="ZW70" s="134"/>
      <c r="ZX70" s="134"/>
      <c r="ZY70" s="134"/>
      <c r="ZZ70" s="134"/>
    </row>
    <row r="71" spans="1:702" hidden="1" outlineLevel="1">
      <c r="A71" s="16">
        <v>42370</v>
      </c>
      <c r="B71" s="134">
        <v>21123.920841390001</v>
      </c>
      <c r="C71" s="134">
        <v>1959.1917084700001</v>
      </c>
      <c r="D71" s="134">
        <v>5.32861926</v>
      </c>
      <c r="E71" s="134">
        <v>8523.3648409599991</v>
      </c>
      <c r="F71" s="134">
        <v>277.97760914999998</v>
      </c>
      <c r="G71" s="134">
        <v>103.46245364000001</v>
      </c>
      <c r="H71" s="134">
        <v>1307.77428536</v>
      </c>
      <c r="I71" s="134">
        <v>3870.2323575099999</v>
      </c>
      <c r="J71" s="134">
        <v>2519.0872632800001</v>
      </c>
      <c r="K71" s="134">
        <v>114.17385474</v>
      </c>
      <c r="L71" s="134">
        <v>477.04205483999999</v>
      </c>
      <c r="M71" s="176" t="s">
        <v>191</v>
      </c>
      <c r="N71" s="134">
        <v>1015.074034</v>
      </c>
      <c r="O71" s="134">
        <v>626.56320347999997</v>
      </c>
      <c r="P71" s="134">
        <v>11.489273300000001</v>
      </c>
      <c r="Q71" s="134">
        <v>0.27292773999999997</v>
      </c>
      <c r="R71" s="134">
        <v>7.7685390400000003</v>
      </c>
      <c r="S71" s="134">
        <v>297.06569481000002</v>
      </c>
      <c r="T71" s="134">
        <v>8.0521218099999992</v>
      </c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  <c r="AE71" s="134"/>
      <c r="AF71" s="134"/>
      <c r="AG71" s="134"/>
      <c r="AH71" s="134"/>
      <c r="AI71" s="134"/>
      <c r="AJ71" s="134"/>
      <c r="AK71" s="134"/>
      <c r="AL71" s="134"/>
      <c r="AM71" s="134"/>
      <c r="AN71" s="134"/>
      <c r="AO71" s="134"/>
      <c r="AP71" s="134"/>
      <c r="AQ71" s="134"/>
      <c r="AR71" s="134"/>
      <c r="AS71" s="134"/>
      <c r="AT71" s="134"/>
      <c r="AU71" s="134"/>
      <c r="AV71" s="134"/>
      <c r="AW71" s="134"/>
      <c r="AX71" s="134"/>
      <c r="AY71" s="134"/>
      <c r="AZ71" s="134"/>
      <c r="BA71" s="134"/>
      <c r="BB71" s="134"/>
      <c r="BC71" s="134"/>
      <c r="BD71" s="134"/>
      <c r="BE71" s="134"/>
      <c r="BF71" s="134"/>
      <c r="BG71" s="134"/>
      <c r="BH71" s="134"/>
      <c r="BI71" s="134"/>
      <c r="BJ71" s="134"/>
      <c r="BK71" s="134"/>
      <c r="BL71" s="134"/>
      <c r="BM71" s="134"/>
      <c r="BN71" s="134"/>
      <c r="BO71" s="134"/>
      <c r="BP71" s="134"/>
      <c r="BQ71" s="134"/>
      <c r="BR71" s="134"/>
      <c r="BS71" s="134"/>
      <c r="BT71" s="134"/>
      <c r="BU71" s="134"/>
      <c r="BV71" s="134"/>
      <c r="BW71" s="134"/>
      <c r="BX71" s="134"/>
      <c r="BY71" s="134"/>
      <c r="BZ71" s="134"/>
      <c r="CA71" s="134"/>
      <c r="CB71" s="134"/>
      <c r="CC71" s="134"/>
      <c r="CD71" s="134"/>
      <c r="CE71" s="134"/>
      <c r="CF71" s="134"/>
      <c r="CG71" s="134"/>
      <c r="CH71" s="134"/>
      <c r="CI71" s="134"/>
      <c r="CJ71" s="134"/>
      <c r="CK71" s="134"/>
      <c r="CL71" s="134"/>
      <c r="CM71" s="134"/>
      <c r="CN71" s="134"/>
      <c r="CO71" s="134"/>
      <c r="CP71" s="134"/>
      <c r="CQ71" s="134"/>
      <c r="CR71" s="134"/>
      <c r="CS71" s="134"/>
      <c r="CT71" s="134"/>
      <c r="CU71" s="134"/>
      <c r="CV71" s="134"/>
      <c r="CW71" s="134"/>
      <c r="CX71" s="134"/>
      <c r="CY71" s="134"/>
      <c r="CZ71" s="134"/>
      <c r="DA71" s="134"/>
      <c r="DB71" s="134"/>
      <c r="DC71" s="134"/>
      <c r="DD71" s="134"/>
      <c r="DE71" s="134"/>
      <c r="DF71" s="134"/>
      <c r="DG71" s="134"/>
      <c r="DH71" s="134"/>
      <c r="DI71" s="134"/>
      <c r="DJ71" s="134"/>
      <c r="DK71" s="134"/>
      <c r="DL71" s="134"/>
      <c r="DM71" s="134"/>
      <c r="DN71" s="134"/>
      <c r="DO71" s="134"/>
      <c r="DP71" s="134"/>
      <c r="DQ71" s="134"/>
      <c r="DR71" s="134"/>
      <c r="DS71" s="134"/>
      <c r="DT71" s="134"/>
      <c r="DU71" s="134"/>
      <c r="DV71" s="134"/>
      <c r="DW71" s="134"/>
      <c r="DX71" s="134"/>
      <c r="DY71" s="134"/>
      <c r="DZ71" s="134"/>
      <c r="EA71" s="134"/>
      <c r="EB71" s="134"/>
      <c r="EC71" s="134"/>
      <c r="ED71" s="134"/>
      <c r="EE71" s="134"/>
      <c r="EF71" s="134"/>
      <c r="EG71" s="134"/>
      <c r="EH71" s="134"/>
      <c r="EI71" s="134"/>
      <c r="EJ71" s="134"/>
      <c r="EK71" s="134"/>
      <c r="EL71" s="134"/>
      <c r="EM71" s="134"/>
      <c r="EN71" s="134"/>
      <c r="EO71" s="134"/>
      <c r="EP71" s="134"/>
      <c r="EQ71" s="134"/>
      <c r="ER71" s="134"/>
      <c r="ES71" s="134"/>
      <c r="ET71" s="134"/>
      <c r="EU71" s="134"/>
      <c r="EV71" s="134"/>
      <c r="EW71" s="134"/>
      <c r="EX71" s="134"/>
      <c r="EY71" s="134"/>
      <c r="EZ71" s="134"/>
      <c r="FA71" s="134"/>
      <c r="FB71" s="134"/>
      <c r="FC71" s="134"/>
      <c r="FD71" s="134"/>
      <c r="FE71" s="134"/>
      <c r="FF71" s="134"/>
      <c r="FG71" s="134"/>
      <c r="FH71" s="134"/>
      <c r="FI71" s="134"/>
      <c r="FJ71" s="134"/>
      <c r="FK71" s="134"/>
      <c r="FL71" s="134"/>
      <c r="FM71" s="134"/>
      <c r="FN71" s="134"/>
      <c r="FO71" s="134"/>
      <c r="FP71" s="134"/>
      <c r="FQ71" s="134"/>
      <c r="FR71" s="134"/>
      <c r="FS71" s="134"/>
      <c r="FT71" s="134"/>
      <c r="FU71" s="134"/>
      <c r="FV71" s="134"/>
      <c r="FW71" s="134"/>
      <c r="FX71" s="134"/>
      <c r="FY71" s="134"/>
      <c r="FZ71" s="134"/>
      <c r="GA71" s="134"/>
      <c r="GB71" s="134"/>
      <c r="GC71" s="134"/>
      <c r="GD71" s="134"/>
      <c r="GE71" s="134"/>
      <c r="GF71" s="134"/>
      <c r="GG71" s="134"/>
      <c r="GH71" s="134"/>
      <c r="GI71" s="134"/>
      <c r="GJ71" s="134"/>
      <c r="GK71" s="134"/>
      <c r="GL71" s="134"/>
      <c r="GM71" s="134"/>
      <c r="GN71" s="134"/>
      <c r="GO71" s="134"/>
      <c r="GP71" s="134"/>
      <c r="GQ71" s="134"/>
      <c r="GR71" s="134"/>
      <c r="GS71" s="134"/>
      <c r="GT71" s="134"/>
      <c r="GU71" s="134"/>
      <c r="GV71" s="134"/>
      <c r="GW71" s="134"/>
      <c r="GX71" s="134"/>
      <c r="GY71" s="134"/>
      <c r="GZ71" s="134"/>
      <c r="HA71" s="134"/>
      <c r="HB71" s="134"/>
      <c r="HC71" s="134"/>
      <c r="HD71" s="134"/>
      <c r="HE71" s="134"/>
      <c r="HF71" s="134"/>
      <c r="HG71" s="134"/>
      <c r="HH71" s="134"/>
      <c r="HI71" s="134"/>
      <c r="HJ71" s="134"/>
      <c r="HK71" s="134"/>
      <c r="HL71" s="134"/>
      <c r="HM71" s="134"/>
      <c r="HN71" s="134"/>
      <c r="HO71" s="134"/>
      <c r="HP71" s="134"/>
      <c r="HQ71" s="134"/>
      <c r="HR71" s="134"/>
      <c r="HS71" s="134"/>
      <c r="HT71" s="134"/>
      <c r="HU71" s="134"/>
      <c r="HV71" s="134"/>
      <c r="HW71" s="134"/>
      <c r="HX71" s="134"/>
      <c r="HY71" s="134"/>
      <c r="HZ71" s="134"/>
      <c r="IA71" s="134"/>
      <c r="IB71" s="134"/>
      <c r="IC71" s="134"/>
      <c r="ID71" s="134"/>
      <c r="IE71" s="134"/>
      <c r="IF71" s="134"/>
      <c r="IG71" s="134"/>
      <c r="IH71" s="134"/>
      <c r="II71" s="134"/>
      <c r="IJ71" s="134"/>
      <c r="IK71" s="134"/>
      <c r="IL71" s="134"/>
      <c r="IM71" s="134"/>
      <c r="IN71" s="134"/>
      <c r="IO71" s="134"/>
      <c r="IP71" s="134"/>
      <c r="IQ71" s="134"/>
      <c r="IR71" s="134"/>
      <c r="IS71" s="134"/>
      <c r="IT71" s="134"/>
      <c r="IU71" s="134"/>
      <c r="IV71" s="134"/>
      <c r="IW71" s="134"/>
      <c r="IX71" s="134"/>
      <c r="IY71" s="134"/>
      <c r="IZ71" s="134"/>
      <c r="JA71" s="134"/>
      <c r="JB71" s="134"/>
      <c r="JC71" s="134"/>
      <c r="JD71" s="134"/>
      <c r="JE71" s="134"/>
      <c r="JF71" s="134"/>
      <c r="JG71" s="134"/>
      <c r="JH71" s="134"/>
      <c r="JI71" s="134"/>
      <c r="JJ71" s="134"/>
      <c r="JK71" s="134"/>
      <c r="JL71" s="134"/>
      <c r="JM71" s="134"/>
      <c r="JN71" s="134"/>
      <c r="JO71" s="134"/>
      <c r="JP71" s="134"/>
      <c r="JQ71" s="134"/>
      <c r="JR71" s="134"/>
      <c r="JS71" s="134"/>
      <c r="JT71" s="134"/>
      <c r="JU71" s="134"/>
      <c r="JV71" s="134"/>
      <c r="JW71" s="134"/>
      <c r="JX71" s="134"/>
      <c r="JY71" s="134"/>
      <c r="JZ71" s="134"/>
      <c r="KA71" s="134"/>
      <c r="KB71" s="134"/>
      <c r="KC71" s="134"/>
      <c r="KD71" s="134"/>
      <c r="KE71" s="134"/>
      <c r="KF71" s="134"/>
      <c r="KG71" s="134"/>
      <c r="KH71" s="134"/>
      <c r="KI71" s="134"/>
      <c r="KJ71" s="134"/>
      <c r="KK71" s="134"/>
      <c r="KL71" s="134"/>
      <c r="KM71" s="134"/>
      <c r="KN71" s="134"/>
      <c r="KO71" s="134"/>
      <c r="KP71" s="134"/>
      <c r="KQ71" s="134"/>
      <c r="KR71" s="134"/>
      <c r="KS71" s="134"/>
      <c r="KT71" s="134"/>
      <c r="KU71" s="134"/>
      <c r="KV71" s="134"/>
      <c r="KW71" s="134"/>
      <c r="KX71" s="134"/>
      <c r="KY71" s="134"/>
      <c r="KZ71" s="134"/>
      <c r="LA71" s="134"/>
      <c r="LB71" s="134"/>
      <c r="LC71" s="134"/>
      <c r="LD71" s="134"/>
      <c r="LE71" s="134"/>
      <c r="LF71" s="134"/>
      <c r="LG71" s="134"/>
      <c r="LH71" s="134"/>
      <c r="LI71" s="134"/>
      <c r="LJ71" s="134"/>
      <c r="LK71" s="134"/>
      <c r="LL71" s="134"/>
      <c r="LM71" s="134"/>
      <c r="LN71" s="134"/>
      <c r="LO71" s="134"/>
      <c r="LP71" s="134"/>
      <c r="LQ71" s="134"/>
      <c r="LR71" s="134"/>
      <c r="LS71" s="134"/>
      <c r="LT71" s="134"/>
      <c r="LU71" s="134"/>
      <c r="LV71" s="134"/>
      <c r="LW71" s="134"/>
      <c r="LX71" s="134"/>
      <c r="LY71" s="134"/>
      <c r="LZ71" s="134"/>
      <c r="MA71" s="134"/>
      <c r="MB71" s="134"/>
      <c r="MC71" s="134"/>
      <c r="MD71" s="134"/>
      <c r="ME71" s="134"/>
      <c r="MF71" s="134"/>
      <c r="MG71" s="134"/>
      <c r="MH71" s="134"/>
      <c r="MI71" s="134"/>
      <c r="MJ71" s="134"/>
      <c r="MK71" s="134"/>
      <c r="ML71" s="134"/>
      <c r="MM71" s="134"/>
      <c r="MN71" s="134"/>
      <c r="MO71" s="134"/>
      <c r="MP71" s="134"/>
      <c r="MQ71" s="134"/>
      <c r="MR71" s="134"/>
      <c r="MS71" s="134"/>
      <c r="MT71" s="134"/>
      <c r="MU71" s="134"/>
      <c r="MV71" s="134"/>
      <c r="MW71" s="134"/>
      <c r="MX71" s="134"/>
      <c r="MY71" s="134"/>
      <c r="MZ71" s="134"/>
      <c r="NA71" s="134"/>
      <c r="NB71" s="134"/>
      <c r="NC71" s="134"/>
      <c r="ND71" s="134"/>
      <c r="NE71" s="134"/>
      <c r="NF71" s="134"/>
      <c r="NG71" s="134"/>
      <c r="NH71" s="134"/>
      <c r="NI71" s="134"/>
      <c r="NJ71" s="134"/>
      <c r="NK71" s="134"/>
      <c r="NL71" s="134"/>
      <c r="NM71" s="134"/>
      <c r="NN71" s="134"/>
      <c r="NO71" s="134"/>
      <c r="NP71" s="134"/>
      <c r="NQ71" s="134"/>
      <c r="NR71" s="134"/>
      <c r="NS71" s="134"/>
      <c r="NT71" s="134"/>
      <c r="NU71" s="134"/>
      <c r="NV71" s="134"/>
      <c r="NW71" s="134"/>
      <c r="NX71" s="134"/>
      <c r="NY71" s="134"/>
      <c r="NZ71" s="134"/>
      <c r="OA71" s="134"/>
      <c r="OB71" s="134"/>
      <c r="OC71" s="134"/>
      <c r="OD71" s="134"/>
      <c r="OE71" s="134"/>
      <c r="OF71" s="134"/>
      <c r="OG71" s="134"/>
      <c r="OH71" s="134"/>
      <c r="OI71" s="134"/>
      <c r="OJ71" s="134"/>
      <c r="OK71" s="134"/>
      <c r="OL71" s="134"/>
      <c r="OM71" s="134"/>
      <c r="ON71" s="134"/>
      <c r="OO71" s="134"/>
      <c r="OP71" s="134"/>
      <c r="OQ71" s="134"/>
      <c r="OR71" s="134"/>
      <c r="OS71" s="134"/>
      <c r="OT71" s="134"/>
      <c r="OU71" s="134"/>
      <c r="OV71" s="134"/>
      <c r="OW71" s="134"/>
      <c r="OX71" s="134"/>
      <c r="OY71" s="134"/>
      <c r="OZ71" s="134"/>
      <c r="PA71" s="134"/>
      <c r="PB71" s="134"/>
      <c r="PC71" s="134"/>
      <c r="PD71" s="134"/>
      <c r="PE71" s="134"/>
      <c r="PF71" s="134"/>
      <c r="PG71" s="134"/>
      <c r="PH71" s="134"/>
      <c r="PI71" s="134"/>
      <c r="PJ71" s="134"/>
      <c r="PK71" s="134"/>
      <c r="PL71" s="134"/>
      <c r="PM71" s="134"/>
      <c r="PN71" s="134"/>
      <c r="PO71" s="134"/>
      <c r="PP71" s="134"/>
      <c r="PQ71" s="134"/>
      <c r="PR71" s="134"/>
      <c r="PS71" s="134"/>
      <c r="PT71" s="134"/>
      <c r="PU71" s="134"/>
      <c r="PV71" s="134"/>
      <c r="PW71" s="134"/>
      <c r="PX71" s="134"/>
      <c r="PY71" s="134"/>
      <c r="PZ71" s="134"/>
      <c r="QA71" s="134"/>
      <c r="QB71" s="134"/>
      <c r="QC71" s="134"/>
      <c r="QD71" s="134"/>
      <c r="QE71" s="134"/>
      <c r="QF71" s="134"/>
      <c r="QG71" s="134"/>
      <c r="QH71" s="134"/>
      <c r="QI71" s="134"/>
      <c r="QJ71" s="134"/>
      <c r="QK71" s="134"/>
      <c r="QL71" s="134"/>
      <c r="QM71" s="134"/>
      <c r="QN71" s="134"/>
      <c r="QO71" s="134"/>
      <c r="QP71" s="134"/>
      <c r="QQ71" s="134"/>
      <c r="QR71" s="134"/>
      <c r="QS71" s="134"/>
      <c r="QT71" s="134"/>
      <c r="QU71" s="134"/>
      <c r="QV71" s="134"/>
      <c r="QW71" s="134"/>
      <c r="QX71" s="134"/>
      <c r="QY71" s="134"/>
      <c r="QZ71" s="134"/>
      <c r="RA71" s="134"/>
      <c r="RB71" s="134"/>
      <c r="RC71" s="134"/>
      <c r="RD71" s="134"/>
      <c r="RE71" s="134"/>
      <c r="RF71" s="134"/>
      <c r="RG71" s="134"/>
      <c r="RH71" s="134"/>
      <c r="RI71" s="134"/>
      <c r="RJ71" s="134"/>
      <c r="RK71" s="134"/>
      <c r="RL71" s="134"/>
      <c r="RM71" s="134"/>
      <c r="RN71" s="134"/>
      <c r="RO71" s="134"/>
      <c r="RP71" s="134"/>
      <c r="RQ71" s="134"/>
      <c r="RR71" s="134"/>
      <c r="RS71" s="134"/>
      <c r="RT71" s="134"/>
      <c r="RU71" s="134"/>
      <c r="RV71" s="134"/>
      <c r="RW71" s="134"/>
      <c r="RX71" s="134"/>
      <c r="RY71" s="134"/>
      <c r="RZ71" s="134"/>
      <c r="SA71" s="134"/>
      <c r="SB71" s="134"/>
      <c r="SC71" s="134"/>
      <c r="SD71" s="134"/>
      <c r="SE71" s="134"/>
      <c r="SF71" s="134"/>
      <c r="SG71" s="134"/>
      <c r="SH71" s="134"/>
      <c r="SI71" s="134"/>
      <c r="SJ71" s="134"/>
      <c r="SK71" s="134"/>
      <c r="SL71" s="134"/>
      <c r="SM71" s="134"/>
      <c r="SN71" s="134"/>
      <c r="SO71" s="134"/>
      <c r="SP71" s="134"/>
      <c r="SQ71" s="134"/>
      <c r="SR71" s="134"/>
      <c r="SS71" s="134"/>
      <c r="ST71" s="134"/>
      <c r="SU71" s="134"/>
      <c r="SV71" s="134"/>
      <c r="SW71" s="134"/>
      <c r="SX71" s="134"/>
      <c r="SY71" s="134"/>
      <c r="SZ71" s="134"/>
      <c r="TA71" s="134"/>
      <c r="TB71" s="134"/>
      <c r="TC71" s="134"/>
      <c r="TD71" s="134"/>
      <c r="TE71" s="134"/>
      <c r="TF71" s="134"/>
      <c r="TG71" s="134"/>
      <c r="TH71" s="134"/>
      <c r="TI71" s="134"/>
      <c r="TJ71" s="134"/>
      <c r="TK71" s="134"/>
      <c r="TL71" s="134"/>
      <c r="TM71" s="134"/>
      <c r="TN71" s="134"/>
      <c r="TO71" s="134"/>
      <c r="TP71" s="134"/>
      <c r="TQ71" s="134"/>
      <c r="TR71" s="134"/>
      <c r="TS71" s="134"/>
      <c r="TT71" s="134"/>
      <c r="TU71" s="134"/>
      <c r="TV71" s="134"/>
      <c r="TW71" s="134"/>
      <c r="TX71" s="134"/>
      <c r="TY71" s="134"/>
      <c r="TZ71" s="134"/>
      <c r="UA71" s="134"/>
      <c r="UB71" s="134"/>
      <c r="UC71" s="134"/>
      <c r="UD71" s="134"/>
      <c r="UE71" s="134"/>
      <c r="UF71" s="134"/>
      <c r="UG71" s="134"/>
      <c r="UH71" s="134"/>
      <c r="UI71" s="134"/>
      <c r="UJ71" s="134"/>
      <c r="UK71" s="134"/>
      <c r="UL71" s="134"/>
      <c r="UM71" s="134"/>
      <c r="UN71" s="134"/>
      <c r="UO71" s="134"/>
      <c r="UP71" s="134"/>
      <c r="UQ71" s="134"/>
      <c r="UR71" s="134"/>
      <c r="US71" s="134"/>
      <c r="UT71" s="134"/>
      <c r="UU71" s="134"/>
      <c r="UV71" s="134"/>
      <c r="UW71" s="134"/>
      <c r="UX71" s="134"/>
      <c r="UY71" s="134"/>
      <c r="UZ71" s="134"/>
      <c r="VA71" s="134"/>
      <c r="VB71" s="134"/>
      <c r="VC71" s="134"/>
      <c r="VD71" s="134"/>
      <c r="VE71" s="134"/>
      <c r="VF71" s="134"/>
      <c r="VG71" s="134"/>
      <c r="VH71" s="134"/>
      <c r="VI71" s="134"/>
      <c r="VJ71" s="134"/>
      <c r="VK71" s="134"/>
      <c r="VL71" s="134"/>
      <c r="VM71" s="134"/>
      <c r="VN71" s="134"/>
      <c r="VO71" s="134"/>
      <c r="VP71" s="134"/>
      <c r="VQ71" s="134"/>
      <c r="VR71" s="134"/>
      <c r="VS71" s="134"/>
      <c r="VT71" s="134"/>
      <c r="VU71" s="134"/>
      <c r="VV71" s="134"/>
      <c r="VW71" s="134"/>
      <c r="VX71" s="134"/>
      <c r="VY71" s="134"/>
      <c r="VZ71" s="134"/>
      <c r="WA71" s="134"/>
      <c r="WB71" s="134"/>
      <c r="WC71" s="134"/>
      <c r="WD71" s="134"/>
      <c r="WE71" s="134"/>
      <c r="WF71" s="134"/>
      <c r="WG71" s="134"/>
      <c r="WH71" s="134"/>
      <c r="WI71" s="134"/>
      <c r="WJ71" s="134"/>
      <c r="WK71" s="134"/>
      <c r="WL71" s="134"/>
      <c r="WM71" s="134"/>
      <c r="WN71" s="134"/>
      <c r="WO71" s="134"/>
      <c r="WP71" s="134"/>
      <c r="WQ71" s="134"/>
      <c r="WR71" s="134"/>
      <c r="WS71" s="134"/>
      <c r="WT71" s="134"/>
      <c r="WU71" s="134"/>
      <c r="WV71" s="134"/>
      <c r="WW71" s="134"/>
      <c r="WX71" s="134"/>
      <c r="WY71" s="134"/>
      <c r="WZ71" s="134"/>
      <c r="XA71" s="134"/>
      <c r="XB71" s="134"/>
      <c r="XC71" s="134"/>
      <c r="XD71" s="134"/>
      <c r="XE71" s="134"/>
      <c r="XF71" s="134"/>
      <c r="XG71" s="134"/>
      <c r="XH71" s="134"/>
      <c r="XI71" s="134"/>
      <c r="XJ71" s="134"/>
      <c r="XK71" s="134"/>
      <c r="XL71" s="134"/>
      <c r="XM71" s="134"/>
      <c r="XN71" s="134"/>
      <c r="XO71" s="134"/>
      <c r="XP71" s="134"/>
      <c r="XQ71" s="134"/>
      <c r="XR71" s="134"/>
      <c r="XS71" s="134"/>
      <c r="XT71" s="134"/>
      <c r="XU71" s="134"/>
      <c r="XV71" s="134"/>
      <c r="XW71" s="134"/>
      <c r="XX71" s="134"/>
      <c r="XY71" s="134"/>
      <c r="XZ71" s="134"/>
      <c r="YA71" s="134"/>
      <c r="YB71" s="134"/>
      <c r="YC71" s="134"/>
      <c r="YD71" s="134"/>
      <c r="YE71" s="134"/>
      <c r="YF71" s="134"/>
      <c r="YG71" s="134"/>
      <c r="YH71" s="134"/>
      <c r="YI71" s="134"/>
      <c r="YJ71" s="134"/>
      <c r="YK71" s="134"/>
      <c r="YL71" s="134"/>
      <c r="YM71" s="134"/>
      <c r="YN71" s="134"/>
      <c r="YO71" s="134"/>
      <c r="YP71" s="134"/>
      <c r="YQ71" s="134"/>
      <c r="YR71" s="134"/>
      <c r="YS71" s="134"/>
      <c r="YT71" s="134"/>
      <c r="YU71" s="134"/>
      <c r="YV71" s="134"/>
      <c r="YW71" s="134"/>
      <c r="YX71" s="134"/>
      <c r="YY71" s="134"/>
      <c r="YZ71" s="134"/>
      <c r="ZA71" s="134"/>
      <c r="ZB71" s="134"/>
      <c r="ZC71" s="134"/>
      <c r="ZD71" s="134"/>
      <c r="ZE71" s="134"/>
      <c r="ZF71" s="134"/>
      <c r="ZG71" s="134"/>
      <c r="ZH71" s="134"/>
      <c r="ZI71" s="134"/>
      <c r="ZJ71" s="134"/>
      <c r="ZK71" s="134"/>
      <c r="ZL71" s="134"/>
      <c r="ZM71" s="134"/>
      <c r="ZN71" s="134"/>
      <c r="ZO71" s="134"/>
      <c r="ZP71" s="134"/>
      <c r="ZQ71" s="134"/>
      <c r="ZR71" s="134"/>
      <c r="ZS71" s="134"/>
      <c r="ZT71" s="134"/>
      <c r="ZU71" s="134"/>
      <c r="ZV71" s="134"/>
      <c r="ZW71" s="134"/>
      <c r="ZX71" s="134"/>
      <c r="ZY71" s="134"/>
      <c r="ZZ71" s="134"/>
    </row>
    <row r="72" spans="1:702" hidden="1" outlineLevel="1">
      <c r="A72" s="16">
        <v>42401</v>
      </c>
      <c r="B72" s="134">
        <v>22120.72524466</v>
      </c>
      <c r="C72" s="134">
        <v>1996.94007629</v>
      </c>
      <c r="D72" s="134">
        <v>5.2088794600000003</v>
      </c>
      <c r="E72" s="134">
        <v>8918.1498136600003</v>
      </c>
      <c r="F72" s="134">
        <v>284.06492485000001</v>
      </c>
      <c r="G72" s="134">
        <v>106.92614165000001</v>
      </c>
      <c r="H72" s="134">
        <v>1323.44031692</v>
      </c>
      <c r="I72" s="134">
        <v>4077.48797423</v>
      </c>
      <c r="J72" s="134">
        <v>2721.7988698600002</v>
      </c>
      <c r="K72" s="134">
        <v>122.1384745</v>
      </c>
      <c r="L72" s="134">
        <v>490.32150546000003</v>
      </c>
      <c r="M72" s="176" t="s">
        <v>191</v>
      </c>
      <c r="N72" s="134">
        <v>1059.9389886199999</v>
      </c>
      <c r="O72" s="134">
        <v>655.40777875000003</v>
      </c>
      <c r="P72" s="134">
        <v>22.956649890000001</v>
      </c>
      <c r="Q72" s="134">
        <v>0.26601235000000001</v>
      </c>
      <c r="R72" s="134">
        <v>7.9227846299999998</v>
      </c>
      <c r="S72" s="134">
        <v>319.16429952999999</v>
      </c>
      <c r="T72" s="134">
        <v>8.5917540100000007</v>
      </c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  <c r="AE72" s="134"/>
      <c r="AF72" s="134"/>
      <c r="AG72" s="134"/>
      <c r="AH72" s="134"/>
      <c r="AI72" s="134"/>
      <c r="AJ72" s="134"/>
      <c r="AK72" s="134"/>
      <c r="AL72" s="134"/>
      <c r="AM72" s="134"/>
      <c r="AN72" s="134"/>
      <c r="AO72" s="134"/>
      <c r="AP72" s="134"/>
      <c r="AQ72" s="134"/>
      <c r="AR72" s="134"/>
      <c r="AS72" s="134"/>
      <c r="AT72" s="134"/>
      <c r="AU72" s="134"/>
      <c r="AV72" s="134"/>
      <c r="AW72" s="134"/>
      <c r="AX72" s="134"/>
      <c r="AY72" s="134"/>
      <c r="AZ72" s="134"/>
      <c r="BA72" s="134"/>
      <c r="BB72" s="134"/>
      <c r="BC72" s="134"/>
      <c r="BD72" s="134"/>
      <c r="BE72" s="134"/>
      <c r="BF72" s="134"/>
      <c r="BG72" s="134"/>
      <c r="BH72" s="134"/>
      <c r="BI72" s="134"/>
      <c r="BJ72" s="134"/>
      <c r="BK72" s="134"/>
      <c r="BL72" s="134"/>
      <c r="BM72" s="134"/>
      <c r="BN72" s="134"/>
      <c r="BO72" s="134"/>
      <c r="BP72" s="134"/>
      <c r="BQ72" s="134"/>
      <c r="BR72" s="134"/>
      <c r="BS72" s="134"/>
      <c r="BT72" s="134"/>
      <c r="BU72" s="134"/>
      <c r="BV72" s="134"/>
      <c r="BW72" s="134"/>
      <c r="BX72" s="134"/>
      <c r="BY72" s="134"/>
      <c r="BZ72" s="134"/>
      <c r="CA72" s="134"/>
      <c r="CB72" s="134"/>
      <c r="CC72" s="134"/>
      <c r="CD72" s="134"/>
      <c r="CE72" s="134"/>
      <c r="CF72" s="134"/>
      <c r="CG72" s="134"/>
      <c r="CH72" s="134"/>
      <c r="CI72" s="134"/>
      <c r="CJ72" s="134"/>
      <c r="CK72" s="134"/>
      <c r="CL72" s="134"/>
      <c r="CM72" s="134"/>
      <c r="CN72" s="134"/>
      <c r="CO72" s="134"/>
      <c r="CP72" s="134"/>
      <c r="CQ72" s="134"/>
      <c r="CR72" s="134"/>
      <c r="CS72" s="134"/>
      <c r="CT72" s="134"/>
      <c r="CU72" s="134"/>
      <c r="CV72" s="134"/>
      <c r="CW72" s="134"/>
      <c r="CX72" s="134"/>
      <c r="CY72" s="134"/>
      <c r="CZ72" s="134"/>
      <c r="DA72" s="134"/>
      <c r="DB72" s="134"/>
      <c r="DC72" s="134"/>
      <c r="DD72" s="134"/>
      <c r="DE72" s="134"/>
      <c r="DF72" s="134"/>
      <c r="DG72" s="134"/>
      <c r="DH72" s="134"/>
      <c r="DI72" s="134"/>
      <c r="DJ72" s="134"/>
      <c r="DK72" s="134"/>
      <c r="DL72" s="134"/>
      <c r="DM72" s="134"/>
      <c r="DN72" s="134"/>
      <c r="DO72" s="134"/>
      <c r="DP72" s="134"/>
      <c r="DQ72" s="134"/>
      <c r="DR72" s="134"/>
      <c r="DS72" s="134"/>
      <c r="DT72" s="134"/>
      <c r="DU72" s="134"/>
      <c r="DV72" s="134"/>
      <c r="DW72" s="134"/>
      <c r="DX72" s="134"/>
      <c r="DY72" s="134"/>
      <c r="DZ72" s="134"/>
      <c r="EA72" s="134"/>
      <c r="EB72" s="134"/>
      <c r="EC72" s="134"/>
      <c r="ED72" s="134"/>
      <c r="EE72" s="134"/>
      <c r="EF72" s="134"/>
      <c r="EG72" s="134"/>
      <c r="EH72" s="134"/>
      <c r="EI72" s="134"/>
      <c r="EJ72" s="134"/>
      <c r="EK72" s="134"/>
      <c r="EL72" s="134"/>
      <c r="EM72" s="134"/>
      <c r="EN72" s="134"/>
      <c r="EO72" s="134"/>
      <c r="EP72" s="134"/>
      <c r="EQ72" s="134"/>
      <c r="ER72" s="134"/>
      <c r="ES72" s="134"/>
      <c r="ET72" s="134"/>
      <c r="EU72" s="134"/>
      <c r="EV72" s="134"/>
      <c r="EW72" s="134"/>
      <c r="EX72" s="134"/>
      <c r="EY72" s="134"/>
      <c r="EZ72" s="134"/>
      <c r="FA72" s="134"/>
      <c r="FB72" s="134"/>
      <c r="FC72" s="134"/>
      <c r="FD72" s="134"/>
      <c r="FE72" s="134"/>
      <c r="FF72" s="134"/>
      <c r="FG72" s="134"/>
      <c r="FH72" s="134"/>
      <c r="FI72" s="134"/>
      <c r="FJ72" s="134"/>
      <c r="FK72" s="134"/>
      <c r="FL72" s="134"/>
      <c r="FM72" s="134"/>
      <c r="FN72" s="134"/>
      <c r="FO72" s="134"/>
      <c r="FP72" s="134"/>
      <c r="FQ72" s="134"/>
      <c r="FR72" s="134"/>
      <c r="FS72" s="134"/>
      <c r="FT72" s="134"/>
      <c r="FU72" s="134"/>
      <c r="FV72" s="134"/>
      <c r="FW72" s="134"/>
      <c r="FX72" s="134"/>
      <c r="FY72" s="134"/>
      <c r="FZ72" s="134"/>
      <c r="GA72" s="134"/>
      <c r="GB72" s="134"/>
      <c r="GC72" s="134"/>
      <c r="GD72" s="134"/>
      <c r="GE72" s="134"/>
      <c r="GF72" s="134"/>
      <c r="GG72" s="134"/>
      <c r="GH72" s="134"/>
      <c r="GI72" s="134"/>
      <c r="GJ72" s="134"/>
      <c r="GK72" s="134"/>
      <c r="GL72" s="134"/>
      <c r="GM72" s="134"/>
      <c r="GN72" s="134"/>
      <c r="GO72" s="134"/>
      <c r="GP72" s="134"/>
      <c r="GQ72" s="134"/>
      <c r="GR72" s="134"/>
      <c r="GS72" s="134"/>
      <c r="GT72" s="134"/>
      <c r="GU72" s="134"/>
      <c r="GV72" s="134"/>
      <c r="GW72" s="134"/>
      <c r="GX72" s="134"/>
      <c r="GY72" s="134"/>
      <c r="GZ72" s="134"/>
      <c r="HA72" s="134"/>
      <c r="HB72" s="134"/>
      <c r="HC72" s="134"/>
      <c r="HD72" s="134"/>
      <c r="HE72" s="134"/>
      <c r="HF72" s="134"/>
      <c r="HG72" s="134"/>
      <c r="HH72" s="134"/>
      <c r="HI72" s="134"/>
      <c r="HJ72" s="134"/>
      <c r="HK72" s="134"/>
      <c r="HL72" s="134"/>
      <c r="HM72" s="134"/>
      <c r="HN72" s="134"/>
      <c r="HO72" s="134"/>
      <c r="HP72" s="134"/>
      <c r="HQ72" s="134"/>
      <c r="HR72" s="134"/>
      <c r="HS72" s="134"/>
      <c r="HT72" s="134"/>
      <c r="HU72" s="134"/>
      <c r="HV72" s="134"/>
      <c r="HW72" s="134"/>
      <c r="HX72" s="134"/>
      <c r="HY72" s="134"/>
      <c r="HZ72" s="134"/>
      <c r="IA72" s="134"/>
      <c r="IB72" s="134"/>
      <c r="IC72" s="134"/>
      <c r="ID72" s="134"/>
      <c r="IE72" s="134"/>
      <c r="IF72" s="134"/>
      <c r="IG72" s="134"/>
      <c r="IH72" s="134"/>
      <c r="II72" s="134"/>
      <c r="IJ72" s="134"/>
      <c r="IK72" s="134"/>
      <c r="IL72" s="134"/>
      <c r="IM72" s="134"/>
      <c r="IN72" s="134"/>
      <c r="IO72" s="134"/>
      <c r="IP72" s="134"/>
      <c r="IQ72" s="134"/>
      <c r="IR72" s="134"/>
      <c r="IS72" s="134"/>
      <c r="IT72" s="134"/>
      <c r="IU72" s="134"/>
      <c r="IV72" s="134"/>
      <c r="IW72" s="134"/>
      <c r="IX72" s="134"/>
      <c r="IY72" s="134"/>
      <c r="IZ72" s="134"/>
      <c r="JA72" s="134"/>
      <c r="JB72" s="134"/>
      <c r="JC72" s="134"/>
      <c r="JD72" s="134"/>
      <c r="JE72" s="134"/>
      <c r="JF72" s="134"/>
      <c r="JG72" s="134"/>
      <c r="JH72" s="134"/>
      <c r="JI72" s="134"/>
      <c r="JJ72" s="134"/>
      <c r="JK72" s="134"/>
      <c r="JL72" s="134"/>
      <c r="JM72" s="134"/>
      <c r="JN72" s="134"/>
      <c r="JO72" s="134"/>
      <c r="JP72" s="134"/>
      <c r="JQ72" s="134"/>
      <c r="JR72" s="134"/>
      <c r="JS72" s="134"/>
      <c r="JT72" s="134"/>
      <c r="JU72" s="134"/>
      <c r="JV72" s="134"/>
      <c r="JW72" s="134"/>
      <c r="JX72" s="134"/>
      <c r="JY72" s="134"/>
      <c r="JZ72" s="134"/>
      <c r="KA72" s="134"/>
      <c r="KB72" s="134"/>
      <c r="KC72" s="134"/>
      <c r="KD72" s="134"/>
      <c r="KE72" s="134"/>
      <c r="KF72" s="134"/>
      <c r="KG72" s="134"/>
      <c r="KH72" s="134"/>
      <c r="KI72" s="134"/>
      <c r="KJ72" s="134"/>
      <c r="KK72" s="134"/>
      <c r="KL72" s="134"/>
      <c r="KM72" s="134"/>
      <c r="KN72" s="134"/>
      <c r="KO72" s="134"/>
      <c r="KP72" s="134"/>
      <c r="KQ72" s="134"/>
      <c r="KR72" s="134"/>
      <c r="KS72" s="134"/>
      <c r="KT72" s="134"/>
      <c r="KU72" s="134"/>
      <c r="KV72" s="134"/>
      <c r="KW72" s="134"/>
      <c r="KX72" s="134"/>
      <c r="KY72" s="134"/>
      <c r="KZ72" s="134"/>
      <c r="LA72" s="134"/>
      <c r="LB72" s="134"/>
      <c r="LC72" s="134"/>
      <c r="LD72" s="134"/>
      <c r="LE72" s="134"/>
      <c r="LF72" s="134"/>
      <c r="LG72" s="134"/>
      <c r="LH72" s="134"/>
      <c r="LI72" s="134"/>
      <c r="LJ72" s="134"/>
      <c r="LK72" s="134"/>
      <c r="LL72" s="134"/>
      <c r="LM72" s="134"/>
      <c r="LN72" s="134"/>
      <c r="LO72" s="134"/>
      <c r="LP72" s="134"/>
      <c r="LQ72" s="134"/>
      <c r="LR72" s="134"/>
      <c r="LS72" s="134"/>
      <c r="LT72" s="134"/>
      <c r="LU72" s="134"/>
      <c r="LV72" s="134"/>
      <c r="LW72" s="134"/>
      <c r="LX72" s="134"/>
      <c r="LY72" s="134"/>
      <c r="LZ72" s="134"/>
      <c r="MA72" s="134"/>
      <c r="MB72" s="134"/>
      <c r="MC72" s="134"/>
      <c r="MD72" s="134"/>
      <c r="ME72" s="134"/>
      <c r="MF72" s="134"/>
      <c r="MG72" s="134"/>
      <c r="MH72" s="134"/>
      <c r="MI72" s="134"/>
      <c r="MJ72" s="134"/>
      <c r="MK72" s="134"/>
      <c r="ML72" s="134"/>
      <c r="MM72" s="134"/>
      <c r="MN72" s="134"/>
      <c r="MO72" s="134"/>
      <c r="MP72" s="134"/>
      <c r="MQ72" s="134"/>
      <c r="MR72" s="134"/>
      <c r="MS72" s="134"/>
      <c r="MT72" s="134"/>
      <c r="MU72" s="134"/>
      <c r="MV72" s="134"/>
      <c r="MW72" s="134"/>
      <c r="MX72" s="134"/>
      <c r="MY72" s="134"/>
      <c r="MZ72" s="134"/>
      <c r="NA72" s="134"/>
      <c r="NB72" s="134"/>
      <c r="NC72" s="134"/>
      <c r="ND72" s="134"/>
      <c r="NE72" s="134"/>
      <c r="NF72" s="134"/>
      <c r="NG72" s="134"/>
      <c r="NH72" s="134"/>
      <c r="NI72" s="134"/>
      <c r="NJ72" s="134"/>
      <c r="NK72" s="134"/>
      <c r="NL72" s="134"/>
      <c r="NM72" s="134"/>
      <c r="NN72" s="134"/>
      <c r="NO72" s="134"/>
      <c r="NP72" s="134"/>
      <c r="NQ72" s="134"/>
      <c r="NR72" s="134"/>
      <c r="NS72" s="134"/>
      <c r="NT72" s="134"/>
      <c r="NU72" s="134"/>
      <c r="NV72" s="134"/>
      <c r="NW72" s="134"/>
      <c r="NX72" s="134"/>
      <c r="NY72" s="134"/>
      <c r="NZ72" s="134"/>
      <c r="OA72" s="134"/>
      <c r="OB72" s="134"/>
      <c r="OC72" s="134"/>
      <c r="OD72" s="134"/>
      <c r="OE72" s="134"/>
      <c r="OF72" s="134"/>
      <c r="OG72" s="134"/>
      <c r="OH72" s="134"/>
      <c r="OI72" s="134"/>
      <c r="OJ72" s="134"/>
      <c r="OK72" s="134"/>
      <c r="OL72" s="134"/>
      <c r="OM72" s="134"/>
      <c r="ON72" s="134"/>
      <c r="OO72" s="134"/>
      <c r="OP72" s="134"/>
      <c r="OQ72" s="134"/>
      <c r="OR72" s="134"/>
      <c r="OS72" s="134"/>
      <c r="OT72" s="134"/>
      <c r="OU72" s="134"/>
      <c r="OV72" s="134"/>
      <c r="OW72" s="134"/>
      <c r="OX72" s="134"/>
      <c r="OY72" s="134"/>
      <c r="OZ72" s="134"/>
      <c r="PA72" s="134"/>
      <c r="PB72" s="134"/>
      <c r="PC72" s="134"/>
      <c r="PD72" s="134"/>
      <c r="PE72" s="134"/>
      <c r="PF72" s="134"/>
      <c r="PG72" s="134"/>
      <c r="PH72" s="134"/>
      <c r="PI72" s="134"/>
      <c r="PJ72" s="134"/>
      <c r="PK72" s="134"/>
      <c r="PL72" s="134"/>
      <c r="PM72" s="134"/>
      <c r="PN72" s="134"/>
      <c r="PO72" s="134"/>
      <c r="PP72" s="134"/>
      <c r="PQ72" s="134"/>
      <c r="PR72" s="134"/>
      <c r="PS72" s="134"/>
      <c r="PT72" s="134"/>
      <c r="PU72" s="134"/>
      <c r="PV72" s="134"/>
      <c r="PW72" s="134"/>
      <c r="PX72" s="134"/>
      <c r="PY72" s="134"/>
      <c r="PZ72" s="134"/>
      <c r="QA72" s="134"/>
      <c r="QB72" s="134"/>
      <c r="QC72" s="134"/>
      <c r="QD72" s="134"/>
      <c r="QE72" s="134"/>
      <c r="QF72" s="134"/>
      <c r="QG72" s="134"/>
      <c r="QH72" s="134"/>
      <c r="QI72" s="134"/>
      <c r="QJ72" s="134"/>
      <c r="QK72" s="134"/>
      <c r="QL72" s="134"/>
      <c r="QM72" s="134"/>
      <c r="QN72" s="134"/>
      <c r="QO72" s="134"/>
      <c r="QP72" s="134"/>
      <c r="QQ72" s="134"/>
      <c r="QR72" s="134"/>
      <c r="QS72" s="134"/>
      <c r="QT72" s="134"/>
      <c r="QU72" s="134"/>
      <c r="QV72" s="134"/>
      <c r="QW72" s="134"/>
      <c r="QX72" s="134"/>
      <c r="QY72" s="134"/>
      <c r="QZ72" s="134"/>
      <c r="RA72" s="134"/>
      <c r="RB72" s="134"/>
      <c r="RC72" s="134"/>
      <c r="RD72" s="134"/>
      <c r="RE72" s="134"/>
      <c r="RF72" s="134"/>
      <c r="RG72" s="134"/>
      <c r="RH72" s="134"/>
      <c r="RI72" s="134"/>
      <c r="RJ72" s="134"/>
      <c r="RK72" s="134"/>
      <c r="RL72" s="134"/>
      <c r="RM72" s="134"/>
      <c r="RN72" s="134"/>
      <c r="RO72" s="134"/>
      <c r="RP72" s="134"/>
      <c r="RQ72" s="134"/>
      <c r="RR72" s="134"/>
      <c r="RS72" s="134"/>
      <c r="RT72" s="134"/>
      <c r="RU72" s="134"/>
      <c r="RV72" s="134"/>
      <c r="RW72" s="134"/>
      <c r="RX72" s="134"/>
      <c r="RY72" s="134"/>
      <c r="RZ72" s="134"/>
      <c r="SA72" s="134"/>
      <c r="SB72" s="134"/>
      <c r="SC72" s="134"/>
      <c r="SD72" s="134"/>
      <c r="SE72" s="134"/>
      <c r="SF72" s="134"/>
      <c r="SG72" s="134"/>
      <c r="SH72" s="134"/>
      <c r="SI72" s="134"/>
      <c r="SJ72" s="134"/>
      <c r="SK72" s="134"/>
      <c r="SL72" s="134"/>
      <c r="SM72" s="134"/>
      <c r="SN72" s="134"/>
      <c r="SO72" s="134"/>
      <c r="SP72" s="134"/>
      <c r="SQ72" s="134"/>
      <c r="SR72" s="134"/>
      <c r="SS72" s="134"/>
      <c r="ST72" s="134"/>
      <c r="SU72" s="134"/>
      <c r="SV72" s="134"/>
      <c r="SW72" s="134"/>
      <c r="SX72" s="134"/>
      <c r="SY72" s="134"/>
      <c r="SZ72" s="134"/>
      <c r="TA72" s="134"/>
      <c r="TB72" s="134"/>
      <c r="TC72" s="134"/>
      <c r="TD72" s="134"/>
      <c r="TE72" s="134"/>
      <c r="TF72" s="134"/>
      <c r="TG72" s="134"/>
      <c r="TH72" s="134"/>
      <c r="TI72" s="134"/>
      <c r="TJ72" s="134"/>
      <c r="TK72" s="134"/>
      <c r="TL72" s="134"/>
      <c r="TM72" s="134"/>
      <c r="TN72" s="134"/>
      <c r="TO72" s="134"/>
      <c r="TP72" s="134"/>
      <c r="TQ72" s="134"/>
      <c r="TR72" s="134"/>
      <c r="TS72" s="134"/>
      <c r="TT72" s="134"/>
      <c r="TU72" s="134"/>
      <c r="TV72" s="134"/>
      <c r="TW72" s="134"/>
      <c r="TX72" s="134"/>
      <c r="TY72" s="134"/>
      <c r="TZ72" s="134"/>
      <c r="UA72" s="134"/>
      <c r="UB72" s="134"/>
      <c r="UC72" s="134"/>
      <c r="UD72" s="134"/>
      <c r="UE72" s="134"/>
      <c r="UF72" s="134"/>
      <c r="UG72" s="134"/>
      <c r="UH72" s="134"/>
      <c r="UI72" s="134"/>
      <c r="UJ72" s="134"/>
      <c r="UK72" s="134"/>
      <c r="UL72" s="134"/>
      <c r="UM72" s="134"/>
      <c r="UN72" s="134"/>
      <c r="UO72" s="134"/>
      <c r="UP72" s="134"/>
      <c r="UQ72" s="134"/>
      <c r="UR72" s="134"/>
      <c r="US72" s="134"/>
      <c r="UT72" s="134"/>
      <c r="UU72" s="134"/>
      <c r="UV72" s="134"/>
      <c r="UW72" s="134"/>
      <c r="UX72" s="134"/>
      <c r="UY72" s="134"/>
      <c r="UZ72" s="134"/>
      <c r="VA72" s="134"/>
      <c r="VB72" s="134"/>
      <c r="VC72" s="134"/>
      <c r="VD72" s="134"/>
      <c r="VE72" s="134"/>
      <c r="VF72" s="134"/>
      <c r="VG72" s="134"/>
      <c r="VH72" s="134"/>
      <c r="VI72" s="134"/>
      <c r="VJ72" s="134"/>
      <c r="VK72" s="134"/>
      <c r="VL72" s="134"/>
      <c r="VM72" s="134"/>
      <c r="VN72" s="134"/>
      <c r="VO72" s="134"/>
      <c r="VP72" s="134"/>
      <c r="VQ72" s="134"/>
      <c r="VR72" s="134"/>
      <c r="VS72" s="134"/>
      <c r="VT72" s="134"/>
      <c r="VU72" s="134"/>
      <c r="VV72" s="134"/>
      <c r="VW72" s="134"/>
      <c r="VX72" s="134"/>
      <c r="VY72" s="134"/>
      <c r="VZ72" s="134"/>
      <c r="WA72" s="134"/>
      <c r="WB72" s="134"/>
      <c r="WC72" s="134"/>
      <c r="WD72" s="134"/>
      <c r="WE72" s="134"/>
      <c r="WF72" s="134"/>
      <c r="WG72" s="134"/>
      <c r="WH72" s="134"/>
      <c r="WI72" s="134"/>
      <c r="WJ72" s="134"/>
      <c r="WK72" s="134"/>
      <c r="WL72" s="134"/>
      <c r="WM72" s="134"/>
      <c r="WN72" s="134"/>
      <c r="WO72" s="134"/>
      <c r="WP72" s="134"/>
      <c r="WQ72" s="134"/>
      <c r="WR72" s="134"/>
      <c r="WS72" s="134"/>
      <c r="WT72" s="134"/>
      <c r="WU72" s="134"/>
      <c r="WV72" s="134"/>
      <c r="WW72" s="134"/>
      <c r="WX72" s="134"/>
      <c r="WY72" s="134"/>
      <c r="WZ72" s="134"/>
      <c r="XA72" s="134"/>
      <c r="XB72" s="134"/>
      <c r="XC72" s="134"/>
      <c r="XD72" s="134"/>
      <c r="XE72" s="134"/>
      <c r="XF72" s="134"/>
      <c r="XG72" s="134"/>
      <c r="XH72" s="134"/>
      <c r="XI72" s="134"/>
      <c r="XJ72" s="134"/>
      <c r="XK72" s="134"/>
      <c r="XL72" s="134"/>
      <c r="XM72" s="134"/>
      <c r="XN72" s="134"/>
      <c r="XO72" s="134"/>
      <c r="XP72" s="134"/>
      <c r="XQ72" s="134"/>
      <c r="XR72" s="134"/>
      <c r="XS72" s="134"/>
      <c r="XT72" s="134"/>
      <c r="XU72" s="134"/>
      <c r="XV72" s="134"/>
      <c r="XW72" s="134"/>
      <c r="XX72" s="134"/>
      <c r="XY72" s="134"/>
      <c r="XZ72" s="134"/>
      <c r="YA72" s="134"/>
      <c r="YB72" s="134"/>
      <c r="YC72" s="134"/>
      <c r="YD72" s="134"/>
      <c r="YE72" s="134"/>
      <c r="YF72" s="134"/>
      <c r="YG72" s="134"/>
      <c r="YH72" s="134"/>
      <c r="YI72" s="134"/>
      <c r="YJ72" s="134"/>
      <c r="YK72" s="134"/>
      <c r="YL72" s="134"/>
      <c r="YM72" s="134"/>
      <c r="YN72" s="134"/>
      <c r="YO72" s="134"/>
      <c r="YP72" s="134"/>
      <c r="YQ72" s="134"/>
      <c r="YR72" s="134"/>
      <c r="YS72" s="134"/>
      <c r="YT72" s="134"/>
      <c r="YU72" s="134"/>
      <c r="YV72" s="134"/>
      <c r="YW72" s="134"/>
      <c r="YX72" s="134"/>
      <c r="YY72" s="134"/>
      <c r="YZ72" s="134"/>
      <c r="ZA72" s="134"/>
      <c r="ZB72" s="134"/>
      <c r="ZC72" s="134"/>
      <c r="ZD72" s="134"/>
      <c r="ZE72" s="134"/>
      <c r="ZF72" s="134"/>
      <c r="ZG72" s="134"/>
      <c r="ZH72" s="134"/>
      <c r="ZI72" s="134"/>
      <c r="ZJ72" s="134"/>
      <c r="ZK72" s="134"/>
      <c r="ZL72" s="134"/>
      <c r="ZM72" s="134"/>
      <c r="ZN72" s="134"/>
      <c r="ZO72" s="134"/>
      <c r="ZP72" s="134"/>
      <c r="ZQ72" s="134"/>
      <c r="ZR72" s="134"/>
      <c r="ZS72" s="134"/>
      <c r="ZT72" s="134"/>
      <c r="ZU72" s="134"/>
      <c r="ZV72" s="134"/>
      <c r="ZW72" s="134"/>
      <c r="ZX72" s="134"/>
      <c r="ZY72" s="134"/>
      <c r="ZZ72" s="134"/>
    </row>
    <row r="73" spans="1:702" hidden="1" outlineLevel="1">
      <c r="A73" s="16">
        <v>42430</v>
      </c>
      <c r="B73" s="134">
        <v>22707.83618667</v>
      </c>
      <c r="C73" s="134">
        <v>2652.2883929</v>
      </c>
      <c r="D73" s="134">
        <v>5.0849485699999999</v>
      </c>
      <c r="E73" s="134">
        <v>8941.6189216599996</v>
      </c>
      <c r="F73" s="134">
        <v>279.30208077999998</v>
      </c>
      <c r="G73" s="134">
        <v>103.47384572</v>
      </c>
      <c r="H73" s="134">
        <v>1313.37468603</v>
      </c>
      <c r="I73" s="134">
        <v>4035.6161815700002</v>
      </c>
      <c r="J73" s="134">
        <v>2659.3405915799999</v>
      </c>
      <c r="K73" s="134">
        <v>98.846309009999999</v>
      </c>
      <c r="L73" s="134">
        <v>485.06566013000003</v>
      </c>
      <c r="M73" s="176" t="s">
        <v>191</v>
      </c>
      <c r="N73" s="134">
        <v>1041.6900239199999</v>
      </c>
      <c r="O73" s="134">
        <v>732.72935851</v>
      </c>
      <c r="P73" s="134">
        <v>24.575908609999999</v>
      </c>
      <c r="Q73" s="134">
        <v>0.24404998</v>
      </c>
      <c r="R73" s="134">
        <v>7.7787867300000002</v>
      </c>
      <c r="S73" s="134">
        <v>319.07616798999999</v>
      </c>
      <c r="T73" s="134">
        <v>7.7302729799999996</v>
      </c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34"/>
      <c r="AQ73" s="134"/>
      <c r="AR73" s="134"/>
      <c r="AS73" s="134"/>
      <c r="AT73" s="134"/>
      <c r="AU73" s="134"/>
      <c r="AV73" s="134"/>
      <c r="AW73" s="134"/>
      <c r="AX73" s="134"/>
      <c r="AY73" s="134"/>
      <c r="AZ73" s="134"/>
      <c r="BA73" s="134"/>
      <c r="BB73" s="134"/>
      <c r="BC73" s="134"/>
      <c r="BD73" s="134"/>
      <c r="BE73" s="134"/>
      <c r="BF73" s="134"/>
      <c r="BG73" s="134"/>
      <c r="BH73" s="134"/>
      <c r="BI73" s="134"/>
      <c r="BJ73" s="134"/>
      <c r="BK73" s="134"/>
      <c r="BL73" s="134"/>
      <c r="BM73" s="134"/>
      <c r="BN73" s="134"/>
      <c r="BO73" s="134"/>
      <c r="BP73" s="134"/>
      <c r="BQ73" s="134"/>
      <c r="BR73" s="134"/>
      <c r="BS73" s="134"/>
      <c r="BT73" s="134"/>
      <c r="BU73" s="134"/>
      <c r="BV73" s="134"/>
      <c r="BW73" s="134"/>
      <c r="BX73" s="134"/>
      <c r="BY73" s="134"/>
      <c r="BZ73" s="134"/>
      <c r="CA73" s="134"/>
      <c r="CB73" s="134"/>
      <c r="CC73" s="134"/>
      <c r="CD73" s="134"/>
      <c r="CE73" s="134"/>
      <c r="CF73" s="134"/>
      <c r="CG73" s="134"/>
      <c r="CH73" s="134"/>
      <c r="CI73" s="134"/>
      <c r="CJ73" s="134"/>
      <c r="CK73" s="134"/>
      <c r="CL73" s="134"/>
      <c r="CM73" s="134"/>
      <c r="CN73" s="134"/>
      <c r="CO73" s="134"/>
      <c r="CP73" s="134"/>
      <c r="CQ73" s="134"/>
      <c r="CR73" s="134"/>
      <c r="CS73" s="134"/>
      <c r="CT73" s="134"/>
      <c r="CU73" s="134"/>
      <c r="CV73" s="134"/>
      <c r="CW73" s="134"/>
      <c r="CX73" s="134"/>
      <c r="CY73" s="134"/>
      <c r="CZ73" s="134"/>
      <c r="DA73" s="134"/>
      <c r="DB73" s="134"/>
      <c r="DC73" s="134"/>
      <c r="DD73" s="134"/>
      <c r="DE73" s="134"/>
      <c r="DF73" s="134"/>
      <c r="DG73" s="134"/>
      <c r="DH73" s="134"/>
      <c r="DI73" s="134"/>
      <c r="DJ73" s="134"/>
      <c r="DK73" s="134"/>
      <c r="DL73" s="134"/>
      <c r="DM73" s="134"/>
      <c r="DN73" s="134"/>
      <c r="DO73" s="134"/>
      <c r="DP73" s="134"/>
      <c r="DQ73" s="134"/>
      <c r="DR73" s="134"/>
      <c r="DS73" s="134"/>
      <c r="DT73" s="134"/>
      <c r="DU73" s="134"/>
      <c r="DV73" s="134"/>
      <c r="DW73" s="134"/>
      <c r="DX73" s="134"/>
      <c r="DY73" s="134"/>
      <c r="DZ73" s="134"/>
      <c r="EA73" s="134"/>
      <c r="EB73" s="134"/>
      <c r="EC73" s="134"/>
      <c r="ED73" s="134"/>
      <c r="EE73" s="134"/>
      <c r="EF73" s="134"/>
      <c r="EG73" s="134"/>
      <c r="EH73" s="134"/>
      <c r="EI73" s="134"/>
      <c r="EJ73" s="134"/>
      <c r="EK73" s="134"/>
      <c r="EL73" s="134"/>
      <c r="EM73" s="134"/>
      <c r="EN73" s="134"/>
      <c r="EO73" s="134"/>
      <c r="EP73" s="134"/>
      <c r="EQ73" s="134"/>
      <c r="ER73" s="134"/>
      <c r="ES73" s="134"/>
      <c r="ET73" s="134"/>
      <c r="EU73" s="134"/>
      <c r="EV73" s="134"/>
      <c r="EW73" s="134"/>
      <c r="EX73" s="134"/>
      <c r="EY73" s="134"/>
      <c r="EZ73" s="134"/>
      <c r="FA73" s="134"/>
      <c r="FB73" s="134"/>
      <c r="FC73" s="134"/>
      <c r="FD73" s="134"/>
      <c r="FE73" s="134"/>
      <c r="FF73" s="134"/>
      <c r="FG73" s="134"/>
      <c r="FH73" s="134"/>
      <c r="FI73" s="134"/>
      <c r="FJ73" s="134"/>
      <c r="FK73" s="134"/>
      <c r="FL73" s="134"/>
      <c r="FM73" s="134"/>
      <c r="FN73" s="134"/>
      <c r="FO73" s="134"/>
      <c r="FP73" s="134"/>
      <c r="FQ73" s="134"/>
      <c r="FR73" s="134"/>
      <c r="FS73" s="134"/>
      <c r="FT73" s="134"/>
      <c r="FU73" s="134"/>
      <c r="FV73" s="134"/>
      <c r="FW73" s="134"/>
      <c r="FX73" s="134"/>
      <c r="FY73" s="134"/>
      <c r="FZ73" s="134"/>
      <c r="GA73" s="134"/>
      <c r="GB73" s="134"/>
      <c r="GC73" s="134"/>
      <c r="GD73" s="134"/>
      <c r="GE73" s="134"/>
      <c r="GF73" s="134"/>
      <c r="GG73" s="134"/>
      <c r="GH73" s="134"/>
      <c r="GI73" s="134"/>
      <c r="GJ73" s="134"/>
      <c r="GK73" s="134"/>
      <c r="GL73" s="134"/>
      <c r="GM73" s="134"/>
      <c r="GN73" s="134"/>
      <c r="GO73" s="134"/>
      <c r="GP73" s="134"/>
      <c r="GQ73" s="134"/>
      <c r="GR73" s="134"/>
      <c r="GS73" s="134"/>
      <c r="GT73" s="134"/>
      <c r="GU73" s="134"/>
      <c r="GV73" s="134"/>
      <c r="GW73" s="134"/>
      <c r="GX73" s="134"/>
      <c r="GY73" s="134"/>
      <c r="GZ73" s="134"/>
      <c r="HA73" s="134"/>
      <c r="HB73" s="134"/>
      <c r="HC73" s="134"/>
      <c r="HD73" s="134"/>
      <c r="HE73" s="134"/>
      <c r="HF73" s="134"/>
      <c r="HG73" s="134"/>
      <c r="HH73" s="134"/>
      <c r="HI73" s="134"/>
      <c r="HJ73" s="134"/>
      <c r="HK73" s="134"/>
      <c r="HL73" s="134"/>
      <c r="HM73" s="134"/>
      <c r="HN73" s="134"/>
      <c r="HO73" s="134"/>
      <c r="HP73" s="134"/>
      <c r="HQ73" s="134"/>
      <c r="HR73" s="134"/>
      <c r="HS73" s="134"/>
      <c r="HT73" s="134"/>
      <c r="HU73" s="134"/>
      <c r="HV73" s="134"/>
      <c r="HW73" s="134"/>
      <c r="HX73" s="134"/>
      <c r="HY73" s="134"/>
      <c r="HZ73" s="134"/>
      <c r="IA73" s="134"/>
      <c r="IB73" s="134"/>
      <c r="IC73" s="134"/>
      <c r="ID73" s="134"/>
      <c r="IE73" s="134"/>
      <c r="IF73" s="134"/>
      <c r="IG73" s="134"/>
      <c r="IH73" s="134"/>
      <c r="II73" s="134"/>
      <c r="IJ73" s="134"/>
      <c r="IK73" s="134"/>
      <c r="IL73" s="134"/>
      <c r="IM73" s="134"/>
      <c r="IN73" s="134"/>
      <c r="IO73" s="134"/>
      <c r="IP73" s="134"/>
      <c r="IQ73" s="134"/>
      <c r="IR73" s="134"/>
      <c r="IS73" s="134"/>
      <c r="IT73" s="134"/>
      <c r="IU73" s="134"/>
      <c r="IV73" s="134"/>
      <c r="IW73" s="134"/>
      <c r="IX73" s="134"/>
      <c r="IY73" s="134"/>
      <c r="IZ73" s="134"/>
      <c r="JA73" s="134"/>
      <c r="JB73" s="134"/>
      <c r="JC73" s="134"/>
      <c r="JD73" s="134"/>
      <c r="JE73" s="134"/>
      <c r="JF73" s="134"/>
      <c r="JG73" s="134"/>
      <c r="JH73" s="134"/>
      <c r="JI73" s="134"/>
      <c r="JJ73" s="134"/>
      <c r="JK73" s="134"/>
      <c r="JL73" s="134"/>
      <c r="JM73" s="134"/>
      <c r="JN73" s="134"/>
      <c r="JO73" s="134"/>
      <c r="JP73" s="134"/>
      <c r="JQ73" s="134"/>
      <c r="JR73" s="134"/>
      <c r="JS73" s="134"/>
      <c r="JT73" s="134"/>
      <c r="JU73" s="134"/>
      <c r="JV73" s="134"/>
      <c r="JW73" s="134"/>
      <c r="JX73" s="134"/>
      <c r="JY73" s="134"/>
      <c r="JZ73" s="134"/>
      <c r="KA73" s="134"/>
      <c r="KB73" s="134"/>
      <c r="KC73" s="134"/>
      <c r="KD73" s="134"/>
      <c r="KE73" s="134"/>
      <c r="KF73" s="134"/>
      <c r="KG73" s="134"/>
      <c r="KH73" s="134"/>
      <c r="KI73" s="134"/>
      <c r="KJ73" s="134"/>
      <c r="KK73" s="134"/>
      <c r="KL73" s="134"/>
      <c r="KM73" s="134"/>
      <c r="KN73" s="134"/>
      <c r="KO73" s="134"/>
      <c r="KP73" s="134"/>
      <c r="KQ73" s="134"/>
      <c r="KR73" s="134"/>
      <c r="KS73" s="134"/>
      <c r="KT73" s="134"/>
      <c r="KU73" s="134"/>
      <c r="KV73" s="134"/>
      <c r="KW73" s="134"/>
      <c r="KX73" s="134"/>
      <c r="KY73" s="134"/>
      <c r="KZ73" s="134"/>
      <c r="LA73" s="134"/>
      <c r="LB73" s="134"/>
      <c r="LC73" s="134"/>
      <c r="LD73" s="134"/>
      <c r="LE73" s="134"/>
      <c r="LF73" s="134"/>
      <c r="LG73" s="134"/>
      <c r="LH73" s="134"/>
      <c r="LI73" s="134"/>
      <c r="LJ73" s="134"/>
      <c r="LK73" s="134"/>
      <c r="LL73" s="134"/>
      <c r="LM73" s="134"/>
      <c r="LN73" s="134"/>
      <c r="LO73" s="134"/>
      <c r="LP73" s="134"/>
      <c r="LQ73" s="134"/>
      <c r="LR73" s="134"/>
      <c r="LS73" s="134"/>
      <c r="LT73" s="134"/>
      <c r="LU73" s="134"/>
      <c r="LV73" s="134"/>
      <c r="LW73" s="134"/>
      <c r="LX73" s="134"/>
      <c r="LY73" s="134"/>
      <c r="LZ73" s="134"/>
      <c r="MA73" s="134"/>
      <c r="MB73" s="134"/>
      <c r="MC73" s="134"/>
      <c r="MD73" s="134"/>
      <c r="ME73" s="134"/>
      <c r="MF73" s="134"/>
      <c r="MG73" s="134"/>
      <c r="MH73" s="134"/>
      <c r="MI73" s="134"/>
      <c r="MJ73" s="134"/>
      <c r="MK73" s="134"/>
      <c r="ML73" s="134"/>
      <c r="MM73" s="134"/>
      <c r="MN73" s="134"/>
      <c r="MO73" s="134"/>
      <c r="MP73" s="134"/>
      <c r="MQ73" s="134"/>
      <c r="MR73" s="134"/>
      <c r="MS73" s="134"/>
      <c r="MT73" s="134"/>
      <c r="MU73" s="134"/>
      <c r="MV73" s="134"/>
      <c r="MW73" s="134"/>
      <c r="MX73" s="134"/>
      <c r="MY73" s="134"/>
      <c r="MZ73" s="134"/>
      <c r="NA73" s="134"/>
      <c r="NB73" s="134"/>
      <c r="NC73" s="134"/>
      <c r="ND73" s="134"/>
      <c r="NE73" s="134"/>
      <c r="NF73" s="134"/>
      <c r="NG73" s="134"/>
      <c r="NH73" s="134"/>
      <c r="NI73" s="134"/>
      <c r="NJ73" s="134"/>
      <c r="NK73" s="134"/>
      <c r="NL73" s="134"/>
      <c r="NM73" s="134"/>
      <c r="NN73" s="134"/>
      <c r="NO73" s="134"/>
      <c r="NP73" s="134"/>
      <c r="NQ73" s="134"/>
      <c r="NR73" s="134"/>
      <c r="NS73" s="134"/>
      <c r="NT73" s="134"/>
      <c r="NU73" s="134"/>
      <c r="NV73" s="134"/>
      <c r="NW73" s="134"/>
      <c r="NX73" s="134"/>
      <c r="NY73" s="134"/>
      <c r="NZ73" s="134"/>
      <c r="OA73" s="134"/>
      <c r="OB73" s="134"/>
      <c r="OC73" s="134"/>
      <c r="OD73" s="134"/>
      <c r="OE73" s="134"/>
      <c r="OF73" s="134"/>
      <c r="OG73" s="134"/>
      <c r="OH73" s="134"/>
      <c r="OI73" s="134"/>
      <c r="OJ73" s="134"/>
      <c r="OK73" s="134"/>
      <c r="OL73" s="134"/>
      <c r="OM73" s="134"/>
      <c r="ON73" s="134"/>
      <c r="OO73" s="134"/>
      <c r="OP73" s="134"/>
      <c r="OQ73" s="134"/>
      <c r="OR73" s="134"/>
      <c r="OS73" s="134"/>
      <c r="OT73" s="134"/>
      <c r="OU73" s="134"/>
      <c r="OV73" s="134"/>
      <c r="OW73" s="134"/>
      <c r="OX73" s="134"/>
      <c r="OY73" s="134"/>
      <c r="OZ73" s="134"/>
      <c r="PA73" s="134"/>
      <c r="PB73" s="134"/>
      <c r="PC73" s="134"/>
      <c r="PD73" s="134"/>
      <c r="PE73" s="134"/>
      <c r="PF73" s="134"/>
      <c r="PG73" s="134"/>
      <c r="PH73" s="134"/>
      <c r="PI73" s="134"/>
      <c r="PJ73" s="134"/>
      <c r="PK73" s="134"/>
      <c r="PL73" s="134"/>
      <c r="PM73" s="134"/>
      <c r="PN73" s="134"/>
      <c r="PO73" s="134"/>
      <c r="PP73" s="134"/>
      <c r="PQ73" s="134"/>
      <c r="PR73" s="134"/>
      <c r="PS73" s="134"/>
      <c r="PT73" s="134"/>
      <c r="PU73" s="134"/>
      <c r="PV73" s="134"/>
      <c r="PW73" s="134"/>
      <c r="PX73" s="134"/>
      <c r="PY73" s="134"/>
      <c r="PZ73" s="134"/>
      <c r="QA73" s="134"/>
      <c r="QB73" s="134"/>
      <c r="QC73" s="134"/>
      <c r="QD73" s="134"/>
      <c r="QE73" s="134"/>
      <c r="QF73" s="134"/>
      <c r="QG73" s="134"/>
      <c r="QH73" s="134"/>
      <c r="QI73" s="134"/>
      <c r="QJ73" s="134"/>
      <c r="QK73" s="134"/>
      <c r="QL73" s="134"/>
      <c r="QM73" s="134"/>
      <c r="QN73" s="134"/>
      <c r="QO73" s="134"/>
      <c r="QP73" s="134"/>
      <c r="QQ73" s="134"/>
      <c r="QR73" s="134"/>
      <c r="QS73" s="134"/>
      <c r="QT73" s="134"/>
      <c r="QU73" s="134"/>
      <c r="QV73" s="134"/>
      <c r="QW73" s="134"/>
      <c r="QX73" s="134"/>
      <c r="QY73" s="134"/>
      <c r="QZ73" s="134"/>
      <c r="RA73" s="134"/>
      <c r="RB73" s="134"/>
      <c r="RC73" s="134"/>
      <c r="RD73" s="134"/>
      <c r="RE73" s="134"/>
      <c r="RF73" s="134"/>
      <c r="RG73" s="134"/>
      <c r="RH73" s="134"/>
      <c r="RI73" s="134"/>
      <c r="RJ73" s="134"/>
      <c r="RK73" s="134"/>
      <c r="RL73" s="134"/>
      <c r="RM73" s="134"/>
      <c r="RN73" s="134"/>
      <c r="RO73" s="134"/>
      <c r="RP73" s="134"/>
      <c r="RQ73" s="134"/>
      <c r="RR73" s="134"/>
      <c r="RS73" s="134"/>
      <c r="RT73" s="134"/>
      <c r="RU73" s="134"/>
      <c r="RV73" s="134"/>
      <c r="RW73" s="134"/>
      <c r="RX73" s="134"/>
      <c r="RY73" s="134"/>
      <c r="RZ73" s="134"/>
      <c r="SA73" s="134"/>
      <c r="SB73" s="134"/>
      <c r="SC73" s="134"/>
      <c r="SD73" s="134"/>
      <c r="SE73" s="134"/>
      <c r="SF73" s="134"/>
      <c r="SG73" s="134"/>
      <c r="SH73" s="134"/>
      <c r="SI73" s="134"/>
      <c r="SJ73" s="134"/>
      <c r="SK73" s="134"/>
      <c r="SL73" s="134"/>
      <c r="SM73" s="134"/>
      <c r="SN73" s="134"/>
      <c r="SO73" s="134"/>
      <c r="SP73" s="134"/>
      <c r="SQ73" s="134"/>
      <c r="SR73" s="134"/>
      <c r="SS73" s="134"/>
      <c r="ST73" s="134"/>
      <c r="SU73" s="134"/>
      <c r="SV73" s="134"/>
      <c r="SW73" s="134"/>
      <c r="SX73" s="134"/>
      <c r="SY73" s="134"/>
      <c r="SZ73" s="134"/>
      <c r="TA73" s="134"/>
      <c r="TB73" s="134"/>
      <c r="TC73" s="134"/>
      <c r="TD73" s="134"/>
      <c r="TE73" s="134"/>
      <c r="TF73" s="134"/>
      <c r="TG73" s="134"/>
      <c r="TH73" s="134"/>
      <c r="TI73" s="134"/>
      <c r="TJ73" s="134"/>
      <c r="TK73" s="134"/>
      <c r="TL73" s="134"/>
      <c r="TM73" s="134"/>
      <c r="TN73" s="134"/>
      <c r="TO73" s="134"/>
      <c r="TP73" s="134"/>
      <c r="TQ73" s="134"/>
      <c r="TR73" s="134"/>
      <c r="TS73" s="134"/>
      <c r="TT73" s="134"/>
      <c r="TU73" s="134"/>
      <c r="TV73" s="134"/>
      <c r="TW73" s="134"/>
      <c r="TX73" s="134"/>
      <c r="TY73" s="134"/>
      <c r="TZ73" s="134"/>
      <c r="UA73" s="134"/>
      <c r="UB73" s="134"/>
      <c r="UC73" s="134"/>
      <c r="UD73" s="134"/>
      <c r="UE73" s="134"/>
      <c r="UF73" s="134"/>
      <c r="UG73" s="134"/>
      <c r="UH73" s="134"/>
      <c r="UI73" s="134"/>
      <c r="UJ73" s="134"/>
      <c r="UK73" s="134"/>
      <c r="UL73" s="134"/>
      <c r="UM73" s="134"/>
      <c r="UN73" s="134"/>
      <c r="UO73" s="134"/>
      <c r="UP73" s="134"/>
      <c r="UQ73" s="134"/>
      <c r="UR73" s="134"/>
      <c r="US73" s="134"/>
      <c r="UT73" s="134"/>
      <c r="UU73" s="134"/>
      <c r="UV73" s="134"/>
      <c r="UW73" s="134"/>
      <c r="UX73" s="134"/>
      <c r="UY73" s="134"/>
      <c r="UZ73" s="134"/>
      <c r="VA73" s="134"/>
      <c r="VB73" s="134"/>
      <c r="VC73" s="134"/>
      <c r="VD73" s="134"/>
      <c r="VE73" s="134"/>
      <c r="VF73" s="134"/>
      <c r="VG73" s="134"/>
      <c r="VH73" s="134"/>
      <c r="VI73" s="134"/>
      <c r="VJ73" s="134"/>
      <c r="VK73" s="134"/>
      <c r="VL73" s="134"/>
      <c r="VM73" s="134"/>
      <c r="VN73" s="134"/>
      <c r="VO73" s="134"/>
      <c r="VP73" s="134"/>
      <c r="VQ73" s="134"/>
      <c r="VR73" s="134"/>
      <c r="VS73" s="134"/>
      <c r="VT73" s="134"/>
      <c r="VU73" s="134"/>
      <c r="VV73" s="134"/>
      <c r="VW73" s="134"/>
      <c r="VX73" s="134"/>
      <c r="VY73" s="134"/>
      <c r="VZ73" s="134"/>
      <c r="WA73" s="134"/>
      <c r="WB73" s="134"/>
      <c r="WC73" s="134"/>
      <c r="WD73" s="134"/>
      <c r="WE73" s="134"/>
      <c r="WF73" s="134"/>
      <c r="WG73" s="134"/>
      <c r="WH73" s="134"/>
      <c r="WI73" s="134"/>
      <c r="WJ73" s="134"/>
      <c r="WK73" s="134"/>
      <c r="WL73" s="134"/>
      <c r="WM73" s="134"/>
      <c r="WN73" s="134"/>
      <c r="WO73" s="134"/>
      <c r="WP73" s="134"/>
      <c r="WQ73" s="134"/>
      <c r="WR73" s="134"/>
      <c r="WS73" s="134"/>
      <c r="WT73" s="134"/>
      <c r="WU73" s="134"/>
      <c r="WV73" s="134"/>
      <c r="WW73" s="134"/>
      <c r="WX73" s="134"/>
      <c r="WY73" s="134"/>
      <c r="WZ73" s="134"/>
      <c r="XA73" s="134"/>
      <c r="XB73" s="134"/>
      <c r="XC73" s="134"/>
      <c r="XD73" s="134"/>
      <c r="XE73" s="134"/>
      <c r="XF73" s="134"/>
      <c r="XG73" s="134"/>
      <c r="XH73" s="134"/>
      <c r="XI73" s="134"/>
      <c r="XJ73" s="134"/>
      <c r="XK73" s="134"/>
      <c r="XL73" s="134"/>
      <c r="XM73" s="134"/>
      <c r="XN73" s="134"/>
      <c r="XO73" s="134"/>
      <c r="XP73" s="134"/>
      <c r="XQ73" s="134"/>
      <c r="XR73" s="134"/>
      <c r="XS73" s="134"/>
      <c r="XT73" s="134"/>
      <c r="XU73" s="134"/>
      <c r="XV73" s="134"/>
      <c r="XW73" s="134"/>
      <c r="XX73" s="134"/>
      <c r="XY73" s="134"/>
      <c r="XZ73" s="134"/>
      <c r="YA73" s="134"/>
      <c r="YB73" s="134"/>
      <c r="YC73" s="134"/>
      <c r="YD73" s="134"/>
      <c r="YE73" s="134"/>
      <c r="YF73" s="134"/>
      <c r="YG73" s="134"/>
      <c r="YH73" s="134"/>
      <c r="YI73" s="134"/>
      <c r="YJ73" s="134"/>
      <c r="YK73" s="134"/>
      <c r="YL73" s="134"/>
      <c r="YM73" s="134"/>
      <c r="YN73" s="134"/>
      <c r="YO73" s="134"/>
      <c r="YP73" s="134"/>
      <c r="YQ73" s="134"/>
      <c r="YR73" s="134"/>
      <c r="YS73" s="134"/>
      <c r="YT73" s="134"/>
      <c r="YU73" s="134"/>
      <c r="YV73" s="134"/>
      <c r="YW73" s="134"/>
      <c r="YX73" s="134"/>
      <c r="YY73" s="134"/>
      <c r="YZ73" s="134"/>
      <c r="ZA73" s="134"/>
      <c r="ZB73" s="134"/>
      <c r="ZC73" s="134"/>
      <c r="ZD73" s="134"/>
      <c r="ZE73" s="134"/>
      <c r="ZF73" s="134"/>
      <c r="ZG73" s="134"/>
      <c r="ZH73" s="134"/>
      <c r="ZI73" s="134"/>
      <c r="ZJ73" s="134"/>
      <c r="ZK73" s="134"/>
      <c r="ZL73" s="134"/>
      <c r="ZM73" s="134"/>
      <c r="ZN73" s="134"/>
      <c r="ZO73" s="134"/>
      <c r="ZP73" s="134"/>
      <c r="ZQ73" s="134"/>
      <c r="ZR73" s="134"/>
      <c r="ZS73" s="134"/>
      <c r="ZT73" s="134"/>
      <c r="ZU73" s="134"/>
      <c r="ZV73" s="134"/>
      <c r="ZW73" s="134"/>
      <c r="ZX73" s="134"/>
      <c r="ZY73" s="134"/>
      <c r="ZZ73" s="134"/>
    </row>
    <row r="74" spans="1:702" hidden="1" outlineLevel="1">
      <c r="A74" s="16">
        <v>42461</v>
      </c>
      <c r="B74" s="134">
        <v>22048.50016946</v>
      </c>
      <c r="C74" s="134">
        <v>2743.85864313</v>
      </c>
      <c r="D74" s="134">
        <v>4.95206458</v>
      </c>
      <c r="E74" s="134">
        <v>8717.3460632499991</v>
      </c>
      <c r="F74" s="134">
        <v>238.82817933999999</v>
      </c>
      <c r="G74" s="134">
        <v>100.6273588</v>
      </c>
      <c r="H74" s="134">
        <v>1250.7112003</v>
      </c>
      <c r="I74" s="134">
        <v>3861.3042929399999</v>
      </c>
      <c r="J74" s="134">
        <v>2565.6126040300001</v>
      </c>
      <c r="K74" s="134">
        <v>95.677969210000001</v>
      </c>
      <c r="L74" s="134">
        <v>482.21048562999999</v>
      </c>
      <c r="M74" s="176" t="s">
        <v>191</v>
      </c>
      <c r="N74" s="134">
        <v>1043.9483744300001</v>
      </c>
      <c r="O74" s="134">
        <v>591.82656817999998</v>
      </c>
      <c r="P74" s="134">
        <v>24.65537088</v>
      </c>
      <c r="Q74" s="134">
        <v>0.2542838</v>
      </c>
      <c r="R74" s="134">
        <v>7.6239266299999997</v>
      </c>
      <c r="S74" s="134">
        <v>310.96180941</v>
      </c>
      <c r="T74" s="134">
        <v>8.1009749200000005</v>
      </c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  <c r="AE74" s="134"/>
      <c r="AF74" s="134"/>
      <c r="AG74" s="134"/>
      <c r="AH74" s="134"/>
      <c r="AI74" s="134"/>
      <c r="AJ74" s="134"/>
      <c r="AK74" s="134"/>
      <c r="AL74" s="134"/>
      <c r="AM74" s="134"/>
      <c r="AN74" s="134"/>
      <c r="AO74" s="134"/>
      <c r="AP74" s="134"/>
      <c r="AQ74" s="134"/>
      <c r="AR74" s="134"/>
      <c r="AS74" s="134"/>
      <c r="AT74" s="134"/>
      <c r="AU74" s="134"/>
      <c r="AV74" s="134"/>
      <c r="AW74" s="134"/>
      <c r="AX74" s="134"/>
      <c r="AY74" s="134"/>
      <c r="AZ74" s="134"/>
      <c r="BA74" s="134"/>
      <c r="BB74" s="134"/>
      <c r="BC74" s="134"/>
      <c r="BD74" s="134"/>
      <c r="BE74" s="134"/>
      <c r="BF74" s="134"/>
      <c r="BG74" s="134"/>
      <c r="BH74" s="134"/>
      <c r="BI74" s="134"/>
      <c r="BJ74" s="134"/>
      <c r="BK74" s="134"/>
      <c r="BL74" s="134"/>
      <c r="BM74" s="134"/>
      <c r="BN74" s="134"/>
      <c r="BO74" s="134"/>
      <c r="BP74" s="134"/>
      <c r="BQ74" s="134"/>
      <c r="BR74" s="134"/>
      <c r="BS74" s="134"/>
      <c r="BT74" s="134"/>
      <c r="BU74" s="134"/>
      <c r="BV74" s="134"/>
      <c r="BW74" s="134"/>
      <c r="BX74" s="134"/>
      <c r="BY74" s="134"/>
      <c r="BZ74" s="134"/>
      <c r="CA74" s="134"/>
      <c r="CB74" s="134"/>
      <c r="CC74" s="134"/>
      <c r="CD74" s="134"/>
      <c r="CE74" s="134"/>
      <c r="CF74" s="134"/>
      <c r="CG74" s="134"/>
      <c r="CH74" s="134"/>
      <c r="CI74" s="134"/>
      <c r="CJ74" s="134"/>
      <c r="CK74" s="134"/>
      <c r="CL74" s="134"/>
      <c r="CM74" s="134"/>
      <c r="CN74" s="134"/>
      <c r="CO74" s="134"/>
      <c r="CP74" s="134"/>
      <c r="CQ74" s="134"/>
      <c r="CR74" s="134"/>
      <c r="CS74" s="134"/>
      <c r="CT74" s="134"/>
      <c r="CU74" s="134"/>
      <c r="CV74" s="134"/>
      <c r="CW74" s="134"/>
      <c r="CX74" s="134"/>
      <c r="CY74" s="134"/>
      <c r="CZ74" s="134"/>
      <c r="DA74" s="134"/>
      <c r="DB74" s="134"/>
      <c r="DC74" s="134"/>
      <c r="DD74" s="134"/>
      <c r="DE74" s="134"/>
      <c r="DF74" s="134"/>
      <c r="DG74" s="134"/>
      <c r="DH74" s="134"/>
      <c r="DI74" s="134"/>
      <c r="DJ74" s="134"/>
      <c r="DK74" s="134"/>
      <c r="DL74" s="134"/>
      <c r="DM74" s="134"/>
      <c r="DN74" s="134"/>
      <c r="DO74" s="134"/>
      <c r="DP74" s="134"/>
      <c r="DQ74" s="134"/>
      <c r="DR74" s="134"/>
      <c r="DS74" s="134"/>
      <c r="DT74" s="134"/>
      <c r="DU74" s="134"/>
      <c r="DV74" s="134"/>
      <c r="DW74" s="134"/>
      <c r="DX74" s="134"/>
      <c r="DY74" s="134"/>
      <c r="DZ74" s="134"/>
      <c r="EA74" s="134"/>
      <c r="EB74" s="134"/>
      <c r="EC74" s="134"/>
      <c r="ED74" s="134"/>
      <c r="EE74" s="134"/>
      <c r="EF74" s="134"/>
      <c r="EG74" s="134"/>
      <c r="EH74" s="134"/>
      <c r="EI74" s="134"/>
      <c r="EJ74" s="134"/>
      <c r="EK74" s="134"/>
      <c r="EL74" s="134"/>
      <c r="EM74" s="134"/>
      <c r="EN74" s="134"/>
      <c r="EO74" s="134"/>
      <c r="EP74" s="134"/>
      <c r="EQ74" s="134"/>
      <c r="ER74" s="134"/>
      <c r="ES74" s="134"/>
      <c r="ET74" s="134"/>
      <c r="EU74" s="134"/>
      <c r="EV74" s="134"/>
      <c r="EW74" s="134"/>
      <c r="EX74" s="134"/>
      <c r="EY74" s="134"/>
      <c r="EZ74" s="134"/>
      <c r="FA74" s="134"/>
      <c r="FB74" s="134"/>
      <c r="FC74" s="134"/>
      <c r="FD74" s="134"/>
      <c r="FE74" s="134"/>
      <c r="FF74" s="134"/>
      <c r="FG74" s="134"/>
      <c r="FH74" s="134"/>
      <c r="FI74" s="134"/>
      <c r="FJ74" s="134"/>
      <c r="FK74" s="134"/>
      <c r="FL74" s="134"/>
      <c r="FM74" s="134"/>
      <c r="FN74" s="134"/>
      <c r="FO74" s="134"/>
      <c r="FP74" s="134"/>
      <c r="FQ74" s="134"/>
      <c r="FR74" s="134"/>
      <c r="FS74" s="134"/>
      <c r="FT74" s="134"/>
      <c r="FU74" s="134"/>
      <c r="FV74" s="134"/>
      <c r="FW74" s="134"/>
      <c r="FX74" s="134"/>
      <c r="FY74" s="134"/>
      <c r="FZ74" s="134"/>
      <c r="GA74" s="134"/>
      <c r="GB74" s="134"/>
      <c r="GC74" s="134"/>
      <c r="GD74" s="134"/>
      <c r="GE74" s="134"/>
      <c r="GF74" s="134"/>
      <c r="GG74" s="134"/>
      <c r="GH74" s="134"/>
      <c r="GI74" s="134"/>
      <c r="GJ74" s="134"/>
      <c r="GK74" s="134"/>
      <c r="GL74" s="134"/>
      <c r="GM74" s="134"/>
      <c r="GN74" s="134"/>
      <c r="GO74" s="134"/>
      <c r="GP74" s="134"/>
      <c r="GQ74" s="134"/>
      <c r="GR74" s="134"/>
      <c r="GS74" s="134"/>
      <c r="GT74" s="134"/>
      <c r="GU74" s="134"/>
      <c r="GV74" s="134"/>
      <c r="GW74" s="134"/>
      <c r="GX74" s="134"/>
      <c r="GY74" s="134"/>
      <c r="GZ74" s="134"/>
      <c r="HA74" s="134"/>
      <c r="HB74" s="134"/>
      <c r="HC74" s="134"/>
      <c r="HD74" s="134"/>
      <c r="HE74" s="134"/>
      <c r="HF74" s="134"/>
      <c r="HG74" s="134"/>
      <c r="HH74" s="134"/>
      <c r="HI74" s="134"/>
      <c r="HJ74" s="134"/>
      <c r="HK74" s="134"/>
      <c r="HL74" s="134"/>
      <c r="HM74" s="134"/>
      <c r="HN74" s="134"/>
      <c r="HO74" s="134"/>
      <c r="HP74" s="134"/>
      <c r="HQ74" s="134"/>
      <c r="HR74" s="134"/>
      <c r="HS74" s="134"/>
      <c r="HT74" s="134"/>
      <c r="HU74" s="134"/>
      <c r="HV74" s="134"/>
      <c r="HW74" s="134"/>
      <c r="HX74" s="134"/>
      <c r="HY74" s="134"/>
      <c r="HZ74" s="134"/>
      <c r="IA74" s="134"/>
      <c r="IB74" s="134"/>
      <c r="IC74" s="134"/>
      <c r="ID74" s="134"/>
      <c r="IE74" s="134"/>
      <c r="IF74" s="134"/>
      <c r="IG74" s="134"/>
      <c r="IH74" s="134"/>
      <c r="II74" s="134"/>
      <c r="IJ74" s="134"/>
      <c r="IK74" s="134"/>
      <c r="IL74" s="134"/>
      <c r="IM74" s="134"/>
      <c r="IN74" s="134"/>
      <c r="IO74" s="134"/>
      <c r="IP74" s="134"/>
      <c r="IQ74" s="134"/>
      <c r="IR74" s="134"/>
      <c r="IS74" s="134"/>
      <c r="IT74" s="134"/>
      <c r="IU74" s="134"/>
      <c r="IV74" s="134"/>
      <c r="IW74" s="134"/>
      <c r="IX74" s="134"/>
      <c r="IY74" s="134"/>
      <c r="IZ74" s="134"/>
      <c r="JA74" s="134"/>
      <c r="JB74" s="134"/>
      <c r="JC74" s="134"/>
      <c r="JD74" s="134"/>
      <c r="JE74" s="134"/>
      <c r="JF74" s="134"/>
      <c r="JG74" s="134"/>
      <c r="JH74" s="134"/>
      <c r="JI74" s="134"/>
      <c r="JJ74" s="134"/>
      <c r="JK74" s="134"/>
      <c r="JL74" s="134"/>
      <c r="JM74" s="134"/>
      <c r="JN74" s="134"/>
      <c r="JO74" s="134"/>
      <c r="JP74" s="134"/>
      <c r="JQ74" s="134"/>
      <c r="JR74" s="134"/>
      <c r="JS74" s="134"/>
      <c r="JT74" s="134"/>
      <c r="JU74" s="134"/>
      <c r="JV74" s="134"/>
      <c r="JW74" s="134"/>
      <c r="JX74" s="134"/>
      <c r="JY74" s="134"/>
      <c r="JZ74" s="134"/>
      <c r="KA74" s="134"/>
      <c r="KB74" s="134"/>
      <c r="KC74" s="134"/>
      <c r="KD74" s="134"/>
      <c r="KE74" s="134"/>
      <c r="KF74" s="134"/>
      <c r="KG74" s="134"/>
      <c r="KH74" s="134"/>
      <c r="KI74" s="134"/>
      <c r="KJ74" s="134"/>
      <c r="KK74" s="134"/>
      <c r="KL74" s="134"/>
      <c r="KM74" s="134"/>
      <c r="KN74" s="134"/>
      <c r="KO74" s="134"/>
      <c r="KP74" s="134"/>
      <c r="KQ74" s="134"/>
      <c r="KR74" s="134"/>
      <c r="KS74" s="134"/>
      <c r="KT74" s="134"/>
      <c r="KU74" s="134"/>
      <c r="KV74" s="134"/>
      <c r="KW74" s="134"/>
      <c r="KX74" s="134"/>
      <c r="KY74" s="134"/>
      <c r="KZ74" s="134"/>
      <c r="LA74" s="134"/>
      <c r="LB74" s="134"/>
      <c r="LC74" s="134"/>
      <c r="LD74" s="134"/>
      <c r="LE74" s="134"/>
      <c r="LF74" s="134"/>
      <c r="LG74" s="134"/>
      <c r="LH74" s="134"/>
      <c r="LI74" s="134"/>
      <c r="LJ74" s="134"/>
      <c r="LK74" s="134"/>
      <c r="LL74" s="134"/>
      <c r="LM74" s="134"/>
      <c r="LN74" s="134"/>
      <c r="LO74" s="134"/>
      <c r="LP74" s="134"/>
      <c r="LQ74" s="134"/>
      <c r="LR74" s="134"/>
      <c r="LS74" s="134"/>
      <c r="LT74" s="134"/>
      <c r="LU74" s="134"/>
      <c r="LV74" s="134"/>
      <c r="LW74" s="134"/>
      <c r="LX74" s="134"/>
      <c r="LY74" s="134"/>
      <c r="LZ74" s="134"/>
      <c r="MA74" s="134"/>
      <c r="MB74" s="134"/>
      <c r="MC74" s="134"/>
      <c r="MD74" s="134"/>
      <c r="ME74" s="134"/>
      <c r="MF74" s="134"/>
      <c r="MG74" s="134"/>
      <c r="MH74" s="134"/>
      <c r="MI74" s="134"/>
      <c r="MJ74" s="134"/>
      <c r="MK74" s="134"/>
      <c r="ML74" s="134"/>
      <c r="MM74" s="134"/>
      <c r="MN74" s="134"/>
      <c r="MO74" s="134"/>
      <c r="MP74" s="134"/>
      <c r="MQ74" s="134"/>
      <c r="MR74" s="134"/>
      <c r="MS74" s="134"/>
      <c r="MT74" s="134"/>
      <c r="MU74" s="134"/>
      <c r="MV74" s="134"/>
      <c r="MW74" s="134"/>
      <c r="MX74" s="134"/>
      <c r="MY74" s="134"/>
      <c r="MZ74" s="134"/>
      <c r="NA74" s="134"/>
      <c r="NB74" s="134"/>
      <c r="NC74" s="134"/>
      <c r="ND74" s="134"/>
      <c r="NE74" s="134"/>
      <c r="NF74" s="134"/>
      <c r="NG74" s="134"/>
      <c r="NH74" s="134"/>
      <c r="NI74" s="134"/>
      <c r="NJ74" s="134"/>
      <c r="NK74" s="134"/>
      <c r="NL74" s="134"/>
      <c r="NM74" s="134"/>
      <c r="NN74" s="134"/>
      <c r="NO74" s="134"/>
      <c r="NP74" s="134"/>
      <c r="NQ74" s="134"/>
      <c r="NR74" s="134"/>
      <c r="NS74" s="134"/>
      <c r="NT74" s="134"/>
      <c r="NU74" s="134"/>
      <c r="NV74" s="134"/>
      <c r="NW74" s="134"/>
      <c r="NX74" s="134"/>
      <c r="NY74" s="134"/>
      <c r="NZ74" s="134"/>
      <c r="OA74" s="134"/>
      <c r="OB74" s="134"/>
      <c r="OC74" s="134"/>
      <c r="OD74" s="134"/>
      <c r="OE74" s="134"/>
      <c r="OF74" s="134"/>
      <c r="OG74" s="134"/>
      <c r="OH74" s="134"/>
      <c r="OI74" s="134"/>
      <c r="OJ74" s="134"/>
      <c r="OK74" s="134"/>
      <c r="OL74" s="134"/>
      <c r="OM74" s="134"/>
      <c r="ON74" s="134"/>
      <c r="OO74" s="134"/>
      <c r="OP74" s="134"/>
      <c r="OQ74" s="134"/>
      <c r="OR74" s="134"/>
      <c r="OS74" s="134"/>
      <c r="OT74" s="134"/>
      <c r="OU74" s="134"/>
      <c r="OV74" s="134"/>
      <c r="OW74" s="134"/>
      <c r="OX74" s="134"/>
      <c r="OY74" s="134"/>
      <c r="OZ74" s="134"/>
      <c r="PA74" s="134"/>
      <c r="PB74" s="134"/>
      <c r="PC74" s="134"/>
      <c r="PD74" s="134"/>
      <c r="PE74" s="134"/>
      <c r="PF74" s="134"/>
      <c r="PG74" s="134"/>
      <c r="PH74" s="134"/>
      <c r="PI74" s="134"/>
      <c r="PJ74" s="134"/>
      <c r="PK74" s="134"/>
      <c r="PL74" s="134"/>
      <c r="PM74" s="134"/>
      <c r="PN74" s="134"/>
      <c r="PO74" s="134"/>
      <c r="PP74" s="134"/>
      <c r="PQ74" s="134"/>
      <c r="PR74" s="134"/>
      <c r="PS74" s="134"/>
      <c r="PT74" s="134"/>
      <c r="PU74" s="134"/>
      <c r="PV74" s="134"/>
      <c r="PW74" s="134"/>
      <c r="PX74" s="134"/>
      <c r="PY74" s="134"/>
      <c r="PZ74" s="134"/>
      <c r="QA74" s="134"/>
      <c r="QB74" s="134"/>
      <c r="QC74" s="134"/>
      <c r="QD74" s="134"/>
      <c r="QE74" s="134"/>
      <c r="QF74" s="134"/>
      <c r="QG74" s="134"/>
      <c r="QH74" s="134"/>
      <c r="QI74" s="134"/>
      <c r="QJ74" s="134"/>
      <c r="QK74" s="134"/>
      <c r="QL74" s="134"/>
      <c r="QM74" s="134"/>
      <c r="QN74" s="134"/>
      <c r="QO74" s="134"/>
      <c r="QP74" s="134"/>
      <c r="QQ74" s="134"/>
      <c r="QR74" s="134"/>
      <c r="QS74" s="134"/>
      <c r="QT74" s="134"/>
      <c r="QU74" s="134"/>
      <c r="QV74" s="134"/>
      <c r="QW74" s="134"/>
      <c r="QX74" s="134"/>
      <c r="QY74" s="134"/>
      <c r="QZ74" s="134"/>
      <c r="RA74" s="134"/>
      <c r="RB74" s="134"/>
      <c r="RC74" s="134"/>
      <c r="RD74" s="134"/>
      <c r="RE74" s="134"/>
      <c r="RF74" s="134"/>
      <c r="RG74" s="134"/>
      <c r="RH74" s="134"/>
      <c r="RI74" s="134"/>
      <c r="RJ74" s="134"/>
      <c r="RK74" s="134"/>
      <c r="RL74" s="134"/>
      <c r="RM74" s="134"/>
      <c r="RN74" s="134"/>
      <c r="RO74" s="134"/>
      <c r="RP74" s="134"/>
      <c r="RQ74" s="134"/>
      <c r="RR74" s="134"/>
      <c r="RS74" s="134"/>
      <c r="RT74" s="134"/>
      <c r="RU74" s="134"/>
      <c r="RV74" s="134"/>
      <c r="RW74" s="134"/>
      <c r="RX74" s="134"/>
      <c r="RY74" s="134"/>
      <c r="RZ74" s="134"/>
      <c r="SA74" s="134"/>
      <c r="SB74" s="134"/>
      <c r="SC74" s="134"/>
      <c r="SD74" s="134"/>
      <c r="SE74" s="134"/>
      <c r="SF74" s="134"/>
      <c r="SG74" s="134"/>
      <c r="SH74" s="134"/>
      <c r="SI74" s="134"/>
      <c r="SJ74" s="134"/>
      <c r="SK74" s="134"/>
      <c r="SL74" s="134"/>
      <c r="SM74" s="134"/>
      <c r="SN74" s="134"/>
      <c r="SO74" s="134"/>
      <c r="SP74" s="134"/>
      <c r="SQ74" s="134"/>
      <c r="SR74" s="134"/>
      <c r="SS74" s="134"/>
      <c r="ST74" s="134"/>
      <c r="SU74" s="134"/>
      <c r="SV74" s="134"/>
      <c r="SW74" s="134"/>
      <c r="SX74" s="134"/>
      <c r="SY74" s="134"/>
      <c r="SZ74" s="134"/>
      <c r="TA74" s="134"/>
      <c r="TB74" s="134"/>
      <c r="TC74" s="134"/>
      <c r="TD74" s="134"/>
      <c r="TE74" s="134"/>
      <c r="TF74" s="134"/>
      <c r="TG74" s="134"/>
      <c r="TH74" s="134"/>
      <c r="TI74" s="134"/>
      <c r="TJ74" s="134"/>
      <c r="TK74" s="134"/>
      <c r="TL74" s="134"/>
      <c r="TM74" s="134"/>
      <c r="TN74" s="134"/>
      <c r="TO74" s="134"/>
      <c r="TP74" s="134"/>
      <c r="TQ74" s="134"/>
      <c r="TR74" s="134"/>
      <c r="TS74" s="134"/>
      <c r="TT74" s="134"/>
      <c r="TU74" s="134"/>
      <c r="TV74" s="134"/>
      <c r="TW74" s="134"/>
      <c r="TX74" s="134"/>
      <c r="TY74" s="134"/>
      <c r="TZ74" s="134"/>
      <c r="UA74" s="134"/>
      <c r="UB74" s="134"/>
      <c r="UC74" s="134"/>
      <c r="UD74" s="134"/>
      <c r="UE74" s="134"/>
      <c r="UF74" s="134"/>
      <c r="UG74" s="134"/>
      <c r="UH74" s="134"/>
      <c r="UI74" s="134"/>
      <c r="UJ74" s="134"/>
      <c r="UK74" s="134"/>
      <c r="UL74" s="134"/>
      <c r="UM74" s="134"/>
      <c r="UN74" s="134"/>
      <c r="UO74" s="134"/>
      <c r="UP74" s="134"/>
      <c r="UQ74" s="134"/>
      <c r="UR74" s="134"/>
      <c r="US74" s="134"/>
      <c r="UT74" s="134"/>
      <c r="UU74" s="134"/>
      <c r="UV74" s="134"/>
      <c r="UW74" s="134"/>
      <c r="UX74" s="134"/>
      <c r="UY74" s="134"/>
      <c r="UZ74" s="134"/>
      <c r="VA74" s="134"/>
      <c r="VB74" s="134"/>
      <c r="VC74" s="134"/>
      <c r="VD74" s="134"/>
      <c r="VE74" s="134"/>
      <c r="VF74" s="134"/>
      <c r="VG74" s="134"/>
      <c r="VH74" s="134"/>
      <c r="VI74" s="134"/>
      <c r="VJ74" s="134"/>
      <c r="VK74" s="134"/>
      <c r="VL74" s="134"/>
      <c r="VM74" s="134"/>
      <c r="VN74" s="134"/>
      <c r="VO74" s="134"/>
      <c r="VP74" s="134"/>
      <c r="VQ74" s="134"/>
      <c r="VR74" s="134"/>
      <c r="VS74" s="134"/>
      <c r="VT74" s="134"/>
      <c r="VU74" s="134"/>
      <c r="VV74" s="134"/>
      <c r="VW74" s="134"/>
      <c r="VX74" s="134"/>
      <c r="VY74" s="134"/>
      <c r="VZ74" s="134"/>
      <c r="WA74" s="134"/>
      <c r="WB74" s="134"/>
      <c r="WC74" s="134"/>
      <c r="WD74" s="134"/>
      <c r="WE74" s="134"/>
      <c r="WF74" s="134"/>
      <c r="WG74" s="134"/>
      <c r="WH74" s="134"/>
      <c r="WI74" s="134"/>
      <c r="WJ74" s="134"/>
      <c r="WK74" s="134"/>
      <c r="WL74" s="134"/>
      <c r="WM74" s="134"/>
      <c r="WN74" s="134"/>
      <c r="WO74" s="134"/>
      <c r="WP74" s="134"/>
      <c r="WQ74" s="134"/>
      <c r="WR74" s="134"/>
      <c r="WS74" s="134"/>
      <c r="WT74" s="134"/>
      <c r="WU74" s="134"/>
      <c r="WV74" s="134"/>
      <c r="WW74" s="134"/>
      <c r="WX74" s="134"/>
      <c r="WY74" s="134"/>
      <c r="WZ74" s="134"/>
      <c r="XA74" s="134"/>
      <c r="XB74" s="134"/>
      <c r="XC74" s="134"/>
      <c r="XD74" s="134"/>
      <c r="XE74" s="134"/>
      <c r="XF74" s="134"/>
      <c r="XG74" s="134"/>
      <c r="XH74" s="134"/>
      <c r="XI74" s="134"/>
      <c r="XJ74" s="134"/>
      <c r="XK74" s="134"/>
      <c r="XL74" s="134"/>
      <c r="XM74" s="134"/>
      <c r="XN74" s="134"/>
      <c r="XO74" s="134"/>
      <c r="XP74" s="134"/>
      <c r="XQ74" s="134"/>
      <c r="XR74" s="134"/>
      <c r="XS74" s="134"/>
      <c r="XT74" s="134"/>
      <c r="XU74" s="134"/>
      <c r="XV74" s="134"/>
      <c r="XW74" s="134"/>
      <c r="XX74" s="134"/>
      <c r="XY74" s="134"/>
      <c r="XZ74" s="134"/>
      <c r="YA74" s="134"/>
      <c r="YB74" s="134"/>
      <c r="YC74" s="134"/>
      <c r="YD74" s="134"/>
      <c r="YE74" s="134"/>
      <c r="YF74" s="134"/>
      <c r="YG74" s="134"/>
      <c r="YH74" s="134"/>
      <c r="YI74" s="134"/>
      <c r="YJ74" s="134"/>
      <c r="YK74" s="134"/>
      <c r="YL74" s="134"/>
      <c r="YM74" s="134"/>
      <c r="YN74" s="134"/>
      <c r="YO74" s="134"/>
      <c r="YP74" s="134"/>
      <c r="YQ74" s="134"/>
      <c r="YR74" s="134"/>
      <c r="YS74" s="134"/>
      <c r="YT74" s="134"/>
      <c r="YU74" s="134"/>
      <c r="YV74" s="134"/>
      <c r="YW74" s="134"/>
      <c r="YX74" s="134"/>
      <c r="YY74" s="134"/>
      <c r="YZ74" s="134"/>
      <c r="ZA74" s="134"/>
      <c r="ZB74" s="134"/>
      <c r="ZC74" s="134"/>
      <c r="ZD74" s="134"/>
      <c r="ZE74" s="134"/>
      <c r="ZF74" s="134"/>
      <c r="ZG74" s="134"/>
      <c r="ZH74" s="134"/>
      <c r="ZI74" s="134"/>
      <c r="ZJ74" s="134"/>
      <c r="ZK74" s="134"/>
      <c r="ZL74" s="134"/>
      <c r="ZM74" s="134"/>
      <c r="ZN74" s="134"/>
      <c r="ZO74" s="134"/>
      <c r="ZP74" s="134"/>
      <c r="ZQ74" s="134"/>
      <c r="ZR74" s="134"/>
      <c r="ZS74" s="134"/>
      <c r="ZT74" s="134"/>
      <c r="ZU74" s="134"/>
      <c r="ZV74" s="134"/>
      <c r="ZW74" s="134"/>
      <c r="ZX74" s="134"/>
      <c r="ZY74" s="134"/>
      <c r="ZZ74" s="134"/>
    </row>
    <row r="75" spans="1:702" hidden="1" outlineLevel="1">
      <c r="A75" s="16">
        <v>42491</v>
      </c>
      <c r="B75" s="134">
        <v>21996.308676870001</v>
      </c>
      <c r="C75" s="134">
        <v>2735.9176373199998</v>
      </c>
      <c r="D75" s="134">
        <v>201.86027662000001</v>
      </c>
      <c r="E75" s="134">
        <v>8892.3435176000003</v>
      </c>
      <c r="F75" s="134">
        <v>233.04520547999999</v>
      </c>
      <c r="G75" s="134">
        <v>99.548833290000005</v>
      </c>
      <c r="H75" s="134">
        <v>1154.65054545</v>
      </c>
      <c r="I75" s="134">
        <v>3683.1383290399999</v>
      </c>
      <c r="J75" s="134">
        <v>2517.6450209999998</v>
      </c>
      <c r="K75" s="134">
        <v>47.146236289999997</v>
      </c>
      <c r="L75" s="134">
        <v>482.01301733000003</v>
      </c>
      <c r="M75" s="176" t="s">
        <v>191</v>
      </c>
      <c r="N75" s="134">
        <v>1034.13121527</v>
      </c>
      <c r="O75" s="134">
        <v>575.78453356</v>
      </c>
      <c r="P75" s="134">
        <v>22.696244369999999</v>
      </c>
      <c r="Q75" s="134">
        <v>0.24275505999999999</v>
      </c>
      <c r="R75" s="134">
        <v>7.5412038900000002</v>
      </c>
      <c r="S75" s="134">
        <v>301.12616457000001</v>
      </c>
      <c r="T75" s="134">
        <v>7.4779407300000003</v>
      </c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  <c r="AE75" s="134"/>
      <c r="AF75" s="134"/>
      <c r="AG75" s="134"/>
      <c r="AH75" s="134"/>
      <c r="AI75" s="134"/>
      <c r="AJ75" s="134"/>
      <c r="AK75" s="134"/>
      <c r="AL75" s="134"/>
      <c r="AM75" s="134"/>
      <c r="AN75" s="134"/>
      <c r="AO75" s="134"/>
      <c r="AP75" s="134"/>
      <c r="AQ75" s="134"/>
      <c r="AR75" s="134"/>
      <c r="AS75" s="134"/>
      <c r="AT75" s="134"/>
      <c r="AU75" s="134"/>
      <c r="AV75" s="134"/>
      <c r="AW75" s="134"/>
      <c r="AX75" s="134"/>
      <c r="AY75" s="134"/>
      <c r="AZ75" s="134"/>
      <c r="BA75" s="134"/>
      <c r="BB75" s="134"/>
      <c r="BC75" s="134"/>
      <c r="BD75" s="134"/>
      <c r="BE75" s="134"/>
      <c r="BF75" s="134"/>
      <c r="BG75" s="134"/>
      <c r="BH75" s="134"/>
      <c r="BI75" s="134"/>
      <c r="BJ75" s="134"/>
      <c r="BK75" s="134"/>
      <c r="BL75" s="134"/>
      <c r="BM75" s="134"/>
      <c r="BN75" s="134"/>
      <c r="BO75" s="134"/>
      <c r="BP75" s="134"/>
      <c r="BQ75" s="134"/>
      <c r="BR75" s="134"/>
      <c r="BS75" s="134"/>
      <c r="BT75" s="134"/>
      <c r="BU75" s="134"/>
      <c r="BV75" s="134"/>
      <c r="BW75" s="134"/>
      <c r="BX75" s="134"/>
      <c r="BY75" s="134"/>
      <c r="BZ75" s="134"/>
      <c r="CA75" s="134"/>
      <c r="CB75" s="134"/>
      <c r="CC75" s="134"/>
      <c r="CD75" s="134"/>
      <c r="CE75" s="134"/>
      <c r="CF75" s="134"/>
      <c r="CG75" s="134"/>
      <c r="CH75" s="134"/>
      <c r="CI75" s="134"/>
      <c r="CJ75" s="134"/>
      <c r="CK75" s="134"/>
      <c r="CL75" s="134"/>
      <c r="CM75" s="134"/>
      <c r="CN75" s="134"/>
      <c r="CO75" s="134"/>
      <c r="CP75" s="134"/>
      <c r="CQ75" s="134"/>
      <c r="CR75" s="134"/>
      <c r="CS75" s="134"/>
      <c r="CT75" s="134"/>
      <c r="CU75" s="134"/>
      <c r="CV75" s="134"/>
      <c r="CW75" s="134"/>
      <c r="CX75" s="134"/>
      <c r="CY75" s="134"/>
      <c r="CZ75" s="134"/>
      <c r="DA75" s="134"/>
      <c r="DB75" s="134"/>
      <c r="DC75" s="134"/>
      <c r="DD75" s="134"/>
      <c r="DE75" s="134"/>
      <c r="DF75" s="134"/>
      <c r="DG75" s="134"/>
      <c r="DH75" s="134"/>
      <c r="DI75" s="134"/>
      <c r="DJ75" s="134"/>
      <c r="DK75" s="134"/>
      <c r="DL75" s="134"/>
      <c r="DM75" s="134"/>
      <c r="DN75" s="134"/>
      <c r="DO75" s="134"/>
      <c r="DP75" s="134"/>
      <c r="DQ75" s="134"/>
      <c r="DR75" s="134"/>
      <c r="DS75" s="134"/>
      <c r="DT75" s="134"/>
      <c r="DU75" s="134"/>
      <c r="DV75" s="134"/>
      <c r="DW75" s="134"/>
      <c r="DX75" s="134"/>
      <c r="DY75" s="134"/>
      <c r="DZ75" s="134"/>
      <c r="EA75" s="134"/>
      <c r="EB75" s="134"/>
      <c r="EC75" s="134"/>
      <c r="ED75" s="134"/>
      <c r="EE75" s="134"/>
      <c r="EF75" s="134"/>
      <c r="EG75" s="134"/>
      <c r="EH75" s="134"/>
      <c r="EI75" s="134"/>
      <c r="EJ75" s="134"/>
      <c r="EK75" s="134"/>
      <c r="EL75" s="134"/>
      <c r="EM75" s="134"/>
      <c r="EN75" s="134"/>
      <c r="EO75" s="134"/>
      <c r="EP75" s="134"/>
      <c r="EQ75" s="134"/>
      <c r="ER75" s="134"/>
      <c r="ES75" s="134"/>
      <c r="ET75" s="134"/>
      <c r="EU75" s="134"/>
      <c r="EV75" s="134"/>
      <c r="EW75" s="134"/>
      <c r="EX75" s="134"/>
      <c r="EY75" s="134"/>
      <c r="EZ75" s="134"/>
      <c r="FA75" s="134"/>
      <c r="FB75" s="134"/>
      <c r="FC75" s="134"/>
      <c r="FD75" s="134"/>
      <c r="FE75" s="134"/>
      <c r="FF75" s="134"/>
      <c r="FG75" s="134"/>
      <c r="FH75" s="134"/>
      <c r="FI75" s="134"/>
      <c r="FJ75" s="134"/>
      <c r="FK75" s="134"/>
      <c r="FL75" s="134"/>
      <c r="FM75" s="134"/>
      <c r="FN75" s="134"/>
      <c r="FO75" s="134"/>
      <c r="FP75" s="134"/>
      <c r="FQ75" s="134"/>
      <c r="FR75" s="134"/>
      <c r="FS75" s="134"/>
      <c r="FT75" s="134"/>
      <c r="FU75" s="134"/>
      <c r="FV75" s="134"/>
      <c r="FW75" s="134"/>
      <c r="FX75" s="134"/>
      <c r="FY75" s="134"/>
      <c r="FZ75" s="134"/>
      <c r="GA75" s="134"/>
      <c r="GB75" s="134"/>
      <c r="GC75" s="134"/>
      <c r="GD75" s="134"/>
      <c r="GE75" s="134"/>
      <c r="GF75" s="134"/>
      <c r="GG75" s="134"/>
      <c r="GH75" s="134"/>
      <c r="GI75" s="134"/>
      <c r="GJ75" s="134"/>
      <c r="GK75" s="134"/>
      <c r="GL75" s="134"/>
      <c r="GM75" s="134"/>
      <c r="GN75" s="134"/>
      <c r="GO75" s="134"/>
      <c r="GP75" s="134"/>
      <c r="GQ75" s="134"/>
      <c r="GR75" s="134"/>
      <c r="GS75" s="134"/>
      <c r="GT75" s="134"/>
      <c r="GU75" s="134"/>
      <c r="GV75" s="134"/>
      <c r="GW75" s="134"/>
      <c r="GX75" s="134"/>
      <c r="GY75" s="134"/>
      <c r="GZ75" s="134"/>
      <c r="HA75" s="134"/>
      <c r="HB75" s="134"/>
      <c r="HC75" s="134"/>
      <c r="HD75" s="134"/>
      <c r="HE75" s="134"/>
      <c r="HF75" s="134"/>
      <c r="HG75" s="134"/>
      <c r="HH75" s="134"/>
      <c r="HI75" s="134"/>
      <c r="HJ75" s="134"/>
      <c r="HK75" s="134"/>
      <c r="HL75" s="134"/>
      <c r="HM75" s="134"/>
      <c r="HN75" s="134"/>
      <c r="HO75" s="134"/>
      <c r="HP75" s="134"/>
      <c r="HQ75" s="134"/>
      <c r="HR75" s="134"/>
      <c r="HS75" s="134"/>
      <c r="HT75" s="134"/>
      <c r="HU75" s="134"/>
      <c r="HV75" s="134"/>
      <c r="HW75" s="134"/>
      <c r="HX75" s="134"/>
      <c r="HY75" s="134"/>
      <c r="HZ75" s="134"/>
      <c r="IA75" s="134"/>
      <c r="IB75" s="134"/>
      <c r="IC75" s="134"/>
      <c r="ID75" s="134"/>
      <c r="IE75" s="134"/>
      <c r="IF75" s="134"/>
      <c r="IG75" s="134"/>
      <c r="IH75" s="134"/>
      <c r="II75" s="134"/>
      <c r="IJ75" s="134"/>
      <c r="IK75" s="134"/>
      <c r="IL75" s="134"/>
      <c r="IM75" s="134"/>
      <c r="IN75" s="134"/>
      <c r="IO75" s="134"/>
      <c r="IP75" s="134"/>
      <c r="IQ75" s="134"/>
      <c r="IR75" s="134"/>
      <c r="IS75" s="134"/>
      <c r="IT75" s="134"/>
      <c r="IU75" s="134"/>
      <c r="IV75" s="134"/>
      <c r="IW75" s="134"/>
      <c r="IX75" s="134"/>
      <c r="IY75" s="134"/>
      <c r="IZ75" s="134"/>
      <c r="JA75" s="134"/>
      <c r="JB75" s="134"/>
      <c r="JC75" s="134"/>
      <c r="JD75" s="134"/>
      <c r="JE75" s="134"/>
      <c r="JF75" s="134"/>
      <c r="JG75" s="134"/>
      <c r="JH75" s="134"/>
      <c r="JI75" s="134"/>
      <c r="JJ75" s="134"/>
      <c r="JK75" s="134"/>
      <c r="JL75" s="134"/>
      <c r="JM75" s="134"/>
      <c r="JN75" s="134"/>
      <c r="JO75" s="134"/>
      <c r="JP75" s="134"/>
      <c r="JQ75" s="134"/>
      <c r="JR75" s="134"/>
      <c r="JS75" s="134"/>
      <c r="JT75" s="134"/>
      <c r="JU75" s="134"/>
      <c r="JV75" s="134"/>
      <c r="JW75" s="134"/>
      <c r="JX75" s="134"/>
      <c r="JY75" s="134"/>
      <c r="JZ75" s="134"/>
      <c r="KA75" s="134"/>
      <c r="KB75" s="134"/>
      <c r="KC75" s="134"/>
      <c r="KD75" s="134"/>
      <c r="KE75" s="134"/>
      <c r="KF75" s="134"/>
      <c r="KG75" s="134"/>
      <c r="KH75" s="134"/>
      <c r="KI75" s="134"/>
      <c r="KJ75" s="134"/>
      <c r="KK75" s="134"/>
      <c r="KL75" s="134"/>
      <c r="KM75" s="134"/>
      <c r="KN75" s="134"/>
      <c r="KO75" s="134"/>
      <c r="KP75" s="134"/>
      <c r="KQ75" s="134"/>
      <c r="KR75" s="134"/>
      <c r="KS75" s="134"/>
      <c r="KT75" s="134"/>
      <c r="KU75" s="134"/>
      <c r="KV75" s="134"/>
      <c r="KW75" s="134"/>
      <c r="KX75" s="134"/>
      <c r="KY75" s="134"/>
      <c r="KZ75" s="134"/>
      <c r="LA75" s="134"/>
      <c r="LB75" s="134"/>
      <c r="LC75" s="134"/>
      <c r="LD75" s="134"/>
      <c r="LE75" s="134"/>
      <c r="LF75" s="134"/>
      <c r="LG75" s="134"/>
      <c r="LH75" s="134"/>
      <c r="LI75" s="134"/>
      <c r="LJ75" s="134"/>
      <c r="LK75" s="134"/>
      <c r="LL75" s="134"/>
      <c r="LM75" s="134"/>
      <c r="LN75" s="134"/>
      <c r="LO75" s="134"/>
      <c r="LP75" s="134"/>
      <c r="LQ75" s="134"/>
      <c r="LR75" s="134"/>
      <c r="LS75" s="134"/>
      <c r="LT75" s="134"/>
      <c r="LU75" s="134"/>
      <c r="LV75" s="134"/>
      <c r="LW75" s="134"/>
      <c r="LX75" s="134"/>
      <c r="LY75" s="134"/>
      <c r="LZ75" s="134"/>
      <c r="MA75" s="134"/>
      <c r="MB75" s="134"/>
      <c r="MC75" s="134"/>
      <c r="MD75" s="134"/>
      <c r="ME75" s="134"/>
      <c r="MF75" s="134"/>
      <c r="MG75" s="134"/>
      <c r="MH75" s="134"/>
      <c r="MI75" s="134"/>
      <c r="MJ75" s="134"/>
      <c r="MK75" s="134"/>
      <c r="ML75" s="134"/>
      <c r="MM75" s="134"/>
      <c r="MN75" s="134"/>
      <c r="MO75" s="134"/>
      <c r="MP75" s="134"/>
      <c r="MQ75" s="134"/>
      <c r="MR75" s="134"/>
      <c r="MS75" s="134"/>
      <c r="MT75" s="134"/>
      <c r="MU75" s="134"/>
      <c r="MV75" s="134"/>
      <c r="MW75" s="134"/>
      <c r="MX75" s="134"/>
      <c r="MY75" s="134"/>
      <c r="MZ75" s="134"/>
      <c r="NA75" s="134"/>
      <c r="NB75" s="134"/>
      <c r="NC75" s="134"/>
      <c r="ND75" s="134"/>
      <c r="NE75" s="134"/>
      <c r="NF75" s="134"/>
      <c r="NG75" s="134"/>
      <c r="NH75" s="134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4"/>
      <c r="OL75" s="134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4"/>
      <c r="PP75" s="134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4"/>
      <c r="QT75" s="134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4"/>
      <c r="RX75" s="134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4"/>
      <c r="TB75" s="134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4"/>
      <c r="UF75" s="134"/>
      <c r="UG75" s="134"/>
      <c r="UH75" s="134"/>
      <c r="UI75" s="134"/>
      <c r="UJ75" s="134"/>
      <c r="UK75" s="134"/>
      <c r="UL75" s="134"/>
      <c r="UM75" s="134"/>
      <c r="UN75" s="134"/>
      <c r="UO75" s="134"/>
      <c r="UP75" s="134"/>
      <c r="UQ75" s="134"/>
      <c r="UR75" s="134"/>
      <c r="US75" s="134"/>
      <c r="UT75" s="134"/>
      <c r="UU75" s="134"/>
      <c r="UV75" s="134"/>
      <c r="UW75" s="134"/>
      <c r="UX75" s="134"/>
      <c r="UY75" s="134"/>
      <c r="UZ75" s="134"/>
      <c r="VA75" s="134"/>
      <c r="VB75" s="134"/>
      <c r="VC75" s="134"/>
      <c r="VD75" s="134"/>
      <c r="VE75" s="134"/>
      <c r="VF75" s="134"/>
      <c r="VG75" s="134"/>
      <c r="VH75" s="134"/>
      <c r="VI75" s="134"/>
      <c r="VJ75" s="134"/>
      <c r="VK75" s="134"/>
      <c r="VL75" s="134"/>
      <c r="VM75" s="134"/>
      <c r="VN75" s="134"/>
      <c r="VO75" s="134"/>
      <c r="VP75" s="134"/>
      <c r="VQ75" s="134"/>
      <c r="VR75" s="134"/>
      <c r="VS75" s="134"/>
      <c r="VT75" s="134"/>
      <c r="VU75" s="134"/>
      <c r="VV75" s="134"/>
      <c r="VW75" s="134"/>
      <c r="VX75" s="134"/>
      <c r="VY75" s="134"/>
      <c r="VZ75" s="134"/>
      <c r="WA75" s="134"/>
      <c r="WB75" s="134"/>
      <c r="WC75" s="134"/>
      <c r="WD75" s="134"/>
      <c r="WE75" s="134"/>
      <c r="WF75" s="134"/>
      <c r="WG75" s="134"/>
      <c r="WH75" s="134"/>
      <c r="WI75" s="134"/>
      <c r="WJ75" s="134"/>
      <c r="WK75" s="134"/>
      <c r="WL75" s="134"/>
      <c r="WM75" s="134"/>
      <c r="WN75" s="134"/>
      <c r="WO75" s="134"/>
      <c r="WP75" s="134"/>
      <c r="WQ75" s="134"/>
      <c r="WR75" s="134"/>
      <c r="WS75" s="134"/>
      <c r="WT75" s="134"/>
      <c r="WU75" s="134"/>
      <c r="WV75" s="134"/>
      <c r="WW75" s="134"/>
      <c r="WX75" s="134"/>
      <c r="WY75" s="134"/>
      <c r="WZ75" s="134"/>
      <c r="XA75" s="134"/>
      <c r="XB75" s="134"/>
      <c r="XC75" s="134"/>
      <c r="XD75" s="134"/>
      <c r="XE75" s="134"/>
      <c r="XF75" s="134"/>
      <c r="XG75" s="134"/>
      <c r="XH75" s="134"/>
      <c r="XI75" s="134"/>
      <c r="XJ75" s="134"/>
      <c r="XK75" s="134"/>
      <c r="XL75" s="134"/>
      <c r="XM75" s="134"/>
      <c r="XN75" s="134"/>
      <c r="XO75" s="134"/>
      <c r="XP75" s="134"/>
      <c r="XQ75" s="134"/>
      <c r="XR75" s="134"/>
      <c r="XS75" s="134"/>
      <c r="XT75" s="134"/>
      <c r="XU75" s="134"/>
      <c r="XV75" s="134"/>
      <c r="XW75" s="134"/>
      <c r="XX75" s="134"/>
      <c r="XY75" s="134"/>
      <c r="XZ75" s="134"/>
      <c r="YA75" s="134"/>
      <c r="YB75" s="134"/>
      <c r="YC75" s="134"/>
      <c r="YD75" s="134"/>
      <c r="YE75" s="134"/>
      <c r="YF75" s="134"/>
      <c r="YG75" s="134"/>
      <c r="YH75" s="134"/>
      <c r="YI75" s="134"/>
      <c r="YJ75" s="134"/>
      <c r="YK75" s="134"/>
      <c r="YL75" s="134"/>
      <c r="YM75" s="134"/>
      <c r="YN75" s="134"/>
      <c r="YO75" s="134"/>
      <c r="YP75" s="134"/>
      <c r="YQ75" s="134"/>
      <c r="YR75" s="134"/>
      <c r="YS75" s="134"/>
      <c r="YT75" s="134"/>
      <c r="YU75" s="134"/>
      <c r="YV75" s="134"/>
      <c r="YW75" s="134"/>
      <c r="YX75" s="134"/>
      <c r="YY75" s="134"/>
      <c r="YZ75" s="134"/>
      <c r="ZA75" s="134"/>
      <c r="ZB75" s="134"/>
      <c r="ZC75" s="134"/>
      <c r="ZD75" s="134"/>
      <c r="ZE75" s="134"/>
      <c r="ZF75" s="134"/>
      <c r="ZG75" s="134"/>
      <c r="ZH75" s="134"/>
      <c r="ZI75" s="134"/>
      <c r="ZJ75" s="134"/>
      <c r="ZK75" s="134"/>
      <c r="ZL75" s="134"/>
      <c r="ZM75" s="134"/>
      <c r="ZN75" s="134"/>
      <c r="ZO75" s="134"/>
      <c r="ZP75" s="134"/>
      <c r="ZQ75" s="134"/>
      <c r="ZR75" s="134"/>
      <c r="ZS75" s="134"/>
      <c r="ZT75" s="134"/>
      <c r="ZU75" s="134"/>
      <c r="ZV75" s="134"/>
      <c r="ZW75" s="134"/>
      <c r="ZX75" s="134"/>
      <c r="ZY75" s="134"/>
      <c r="ZZ75" s="134"/>
    </row>
    <row r="76" spans="1:702" hidden="1" outlineLevel="1">
      <c r="A76" s="16">
        <v>42522</v>
      </c>
      <c r="B76" s="134">
        <v>22430.079000680002</v>
      </c>
      <c r="C76" s="134">
        <v>2680.3305433300002</v>
      </c>
      <c r="D76" s="134">
        <v>557.06885881999995</v>
      </c>
      <c r="E76" s="134">
        <v>8863.7113573299994</v>
      </c>
      <c r="F76" s="134">
        <v>233.55434650999999</v>
      </c>
      <c r="G76" s="134">
        <v>98.553416970000001</v>
      </c>
      <c r="H76" s="134">
        <v>1200.64708595</v>
      </c>
      <c r="I76" s="134">
        <v>3784.7344603699999</v>
      </c>
      <c r="J76" s="134">
        <v>2506.0193739299998</v>
      </c>
      <c r="K76" s="134">
        <v>46.944244169999997</v>
      </c>
      <c r="L76" s="134">
        <v>481.20394291999997</v>
      </c>
      <c r="M76" s="176" t="s">
        <v>191</v>
      </c>
      <c r="N76" s="134">
        <v>1029.40544976</v>
      </c>
      <c r="O76" s="134">
        <v>617.57506251999996</v>
      </c>
      <c r="P76" s="134">
        <v>22.432360160000002</v>
      </c>
      <c r="Q76" s="134">
        <v>2.7214990000000001E-2</v>
      </c>
      <c r="R76" s="134">
        <v>7.3343611099999997</v>
      </c>
      <c r="S76" s="134">
        <v>292.53638622</v>
      </c>
      <c r="T76" s="134">
        <v>8.0005356200000008</v>
      </c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  <c r="BA76" s="134"/>
      <c r="BB76" s="134"/>
      <c r="BC76" s="134"/>
      <c r="BD76" s="134"/>
      <c r="BE76" s="134"/>
      <c r="BF76" s="134"/>
      <c r="BG76" s="134"/>
      <c r="BH76" s="134"/>
      <c r="BI76" s="134"/>
      <c r="BJ76" s="134"/>
      <c r="BK76" s="134"/>
      <c r="BL76" s="134"/>
      <c r="BM76" s="134"/>
      <c r="BN76" s="134"/>
      <c r="BO76" s="134"/>
      <c r="BP76" s="134"/>
      <c r="BQ76" s="134"/>
      <c r="BR76" s="134"/>
      <c r="BS76" s="134"/>
      <c r="BT76" s="134"/>
      <c r="BU76" s="134"/>
      <c r="BV76" s="134"/>
      <c r="BW76" s="134"/>
      <c r="BX76" s="134"/>
      <c r="BY76" s="134"/>
      <c r="BZ76" s="134"/>
      <c r="CA76" s="134"/>
      <c r="CB76" s="134"/>
      <c r="CC76" s="134"/>
      <c r="CD76" s="134"/>
      <c r="CE76" s="134"/>
      <c r="CF76" s="134"/>
      <c r="CG76" s="134"/>
      <c r="CH76" s="134"/>
      <c r="CI76" s="134"/>
      <c r="CJ76" s="134"/>
      <c r="CK76" s="134"/>
      <c r="CL76" s="134"/>
      <c r="CM76" s="134"/>
      <c r="CN76" s="134"/>
      <c r="CO76" s="134"/>
      <c r="CP76" s="134"/>
      <c r="CQ76" s="134"/>
      <c r="CR76" s="134"/>
      <c r="CS76" s="134"/>
      <c r="CT76" s="134"/>
      <c r="CU76" s="134"/>
      <c r="CV76" s="134"/>
      <c r="CW76" s="134"/>
      <c r="CX76" s="134"/>
      <c r="CY76" s="134"/>
      <c r="CZ76" s="134"/>
      <c r="DA76" s="134"/>
      <c r="DB76" s="134"/>
      <c r="DC76" s="134"/>
      <c r="DD76" s="134"/>
      <c r="DE76" s="134"/>
      <c r="DF76" s="134"/>
      <c r="DG76" s="134"/>
      <c r="DH76" s="134"/>
      <c r="DI76" s="134"/>
      <c r="DJ76" s="134"/>
      <c r="DK76" s="134"/>
      <c r="DL76" s="134"/>
      <c r="DM76" s="134"/>
      <c r="DN76" s="134"/>
      <c r="DO76" s="134"/>
      <c r="DP76" s="134"/>
      <c r="DQ76" s="134"/>
      <c r="DR76" s="134"/>
      <c r="DS76" s="134"/>
      <c r="DT76" s="134"/>
      <c r="DU76" s="134"/>
      <c r="DV76" s="134"/>
      <c r="DW76" s="134"/>
      <c r="DX76" s="134"/>
      <c r="DY76" s="134"/>
      <c r="DZ76" s="134"/>
      <c r="EA76" s="134"/>
      <c r="EB76" s="134"/>
      <c r="EC76" s="134"/>
      <c r="ED76" s="134"/>
      <c r="EE76" s="134"/>
      <c r="EF76" s="134"/>
      <c r="EG76" s="134"/>
      <c r="EH76" s="134"/>
      <c r="EI76" s="134"/>
      <c r="EJ76" s="134"/>
      <c r="EK76" s="134"/>
      <c r="EL76" s="134"/>
      <c r="EM76" s="134"/>
      <c r="EN76" s="134"/>
      <c r="EO76" s="134"/>
      <c r="EP76" s="134"/>
      <c r="EQ76" s="134"/>
      <c r="ER76" s="134"/>
      <c r="ES76" s="134"/>
      <c r="ET76" s="134"/>
      <c r="EU76" s="134"/>
      <c r="EV76" s="134"/>
      <c r="EW76" s="134"/>
      <c r="EX76" s="134"/>
      <c r="EY76" s="134"/>
      <c r="EZ76" s="134"/>
      <c r="FA76" s="134"/>
      <c r="FB76" s="134"/>
      <c r="FC76" s="134"/>
      <c r="FD76" s="134"/>
      <c r="FE76" s="134"/>
      <c r="FF76" s="134"/>
      <c r="FG76" s="134"/>
      <c r="FH76" s="134"/>
      <c r="FI76" s="134"/>
      <c r="FJ76" s="134"/>
      <c r="FK76" s="134"/>
      <c r="FL76" s="134"/>
      <c r="FM76" s="134"/>
      <c r="FN76" s="134"/>
      <c r="FO76" s="134"/>
      <c r="FP76" s="134"/>
      <c r="FQ76" s="134"/>
      <c r="FR76" s="134"/>
      <c r="FS76" s="134"/>
      <c r="FT76" s="134"/>
      <c r="FU76" s="134"/>
      <c r="FV76" s="134"/>
      <c r="FW76" s="134"/>
      <c r="FX76" s="134"/>
      <c r="FY76" s="134"/>
      <c r="FZ76" s="134"/>
      <c r="GA76" s="134"/>
      <c r="GB76" s="134"/>
      <c r="GC76" s="134"/>
      <c r="GD76" s="134"/>
      <c r="GE76" s="134"/>
      <c r="GF76" s="134"/>
      <c r="GG76" s="134"/>
      <c r="GH76" s="134"/>
      <c r="GI76" s="134"/>
      <c r="GJ76" s="134"/>
      <c r="GK76" s="134"/>
      <c r="GL76" s="134"/>
      <c r="GM76" s="134"/>
      <c r="GN76" s="134"/>
      <c r="GO76" s="134"/>
      <c r="GP76" s="134"/>
      <c r="GQ76" s="134"/>
      <c r="GR76" s="134"/>
      <c r="GS76" s="134"/>
      <c r="GT76" s="134"/>
      <c r="GU76" s="134"/>
      <c r="GV76" s="134"/>
      <c r="GW76" s="134"/>
      <c r="GX76" s="134"/>
      <c r="GY76" s="134"/>
      <c r="GZ76" s="134"/>
      <c r="HA76" s="134"/>
      <c r="HB76" s="134"/>
      <c r="HC76" s="134"/>
      <c r="HD76" s="134"/>
      <c r="HE76" s="134"/>
      <c r="HF76" s="134"/>
      <c r="HG76" s="134"/>
      <c r="HH76" s="134"/>
      <c r="HI76" s="134"/>
      <c r="HJ76" s="134"/>
      <c r="HK76" s="134"/>
      <c r="HL76" s="134"/>
      <c r="HM76" s="134"/>
      <c r="HN76" s="134"/>
      <c r="HO76" s="134"/>
      <c r="HP76" s="134"/>
      <c r="HQ76" s="134"/>
      <c r="HR76" s="134"/>
      <c r="HS76" s="134"/>
      <c r="HT76" s="134"/>
      <c r="HU76" s="134"/>
      <c r="HV76" s="134"/>
      <c r="HW76" s="134"/>
      <c r="HX76" s="134"/>
      <c r="HY76" s="134"/>
      <c r="HZ76" s="134"/>
      <c r="IA76" s="134"/>
      <c r="IB76" s="134"/>
      <c r="IC76" s="134"/>
      <c r="ID76" s="134"/>
      <c r="IE76" s="134"/>
      <c r="IF76" s="134"/>
      <c r="IG76" s="134"/>
      <c r="IH76" s="134"/>
      <c r="II76" s="134"/>
      <c r="IJ76" s="134"/>
      <c r="IK76" s="134"/>
      <c r="IL76" s="134"/>
      <c r="IM76" s="134"/>
      <c r="IN76" s="134"/>
      <c r="IO76" s="134"/>
      <c r="IP76" s="134"/>
      <c r="IQ76" s="134"/>
      <c r="IR76" s="134"/>
      <c r="IS76" s="134"/>
      <c r="IT76" s="134"/>
      <c r="IU76" s="134"/>
      <c r="IV76" s="134"/>
      <c r="IW76" s="134"/>
      <c r="IX76" s="134"/>
      <c r="IY76" s="134"/>
      <c r="IZ76" s="134"/>
      <c r="JA76" s="134"/>
      <c r="JB76" s="134"/>
      <c r="JC76" s="134"/>
      <c r="JD76" s="134"/>
      <c r="JE76" s="134"/>
      <c r="JF76" s="134"/>
      <c r="JG76" s="134"/>
      <c r="JH76" s="134"/>
      <c r="JI76" s="134"/>
      <c r="JJ76" s="134"/>
      <c r="JK76" s="134"/>
      <c r="JL76" s="134"/>
      <c r="JM76" s="134"/>
      <c r="JN76" s="134"/>
      <c r="JO76" s="134"/>
      <c r="JP76" s="134"/>
      <c r="JQ76" s="134"/>
      <c r="JR76" s="134"/>
      <c r="JS76" s="134"/>
      <c r="JT76" s="134"/>
      <c r="JU76" s="134"/>
      <c r="JV76" s="134"/>
      <c r="JW76" s="134"/>
      <c r="JX76" s="134"/>
      <c r="JY76" s="134"/>
      <c r="JZ76" s="134"/>
      <c r="KA76" s="134"/>
      <c r="KB76" s="134"/>
      <c r="KC76" s="134"/>
      <c r="KD76" s="134"/>
      <c r="KE76" s="134"/>
      <c r="KF76" s="134"/>
      <c r="KG76" s="134"/>
      <c r="KH76" s="134"/>
      <c r="KI76" s="134"/>
      <c r="KJ76" s="134"/>
      <c r="KK76" s="134"/>
      <c r="KL76" s="134"/>
      <c r="KM76" s="134"/>
      <c r="KN76" s="134"/>
      <c r="KO76" s="134"/>
      <c r="KP76" s="134"/>
      <c r="KQ76" s="134"/>
      <c r="KR76" s="134"/>
      <c r="KS76" s="134"/>
      <c r="KT76" s="134"/>
      <c r="KU76" s="134"/>
      <c r="KV76" s="134"/>
      <c r="KW76" s="134"/>
      <c r="KX76" s="134"/>
      <c r="KY76" s="134"/>
      <c r="KZ76" s="134"/>
      <c r="LA76" s="134"/>
      <c r="LB76" s="134"/>
      <c r="LC76" s="134"/>
      <c r="LD76" s="134"/>
      <c r="LE76" s="134"/>
      <c r="LF76" s="134"/>
      <c r="LG76" s="134"/>
      <c r="LH76" s="134"/>
      <c r="LI76" s="134"/>
      <c r="LJ76" s="134"/>
      <c r="LK76" s="134"/>
      <c r="LL76" s="134"/>
      <c r="LM76" s="134"/>
      <c r="LN76" s="134"/>
      <c r="LO76" s="134"/>
      <c r="LP76" s="134"/>
      <c r="LQ76" s="134"/>
      <c r="LR76" s="134"/>
      <c r="LS76" s="134"/>
      <c r="LT76" s="134"/>
      <c r="LU76" s="134"/>
      <c r="LV76" s="134"/>
      <c r="LW76" s="134"/>
      <c r="LX76" s="134"/>
      <c r="LY76" s="134"/>
      <c r="LZ76" s="134"/>
      <c r="MA76" s="134"/>
      <c r="MB76" s="134"/>
      <c r="MC76" s="134"/>
      <c r="MD76" s="134"/>
      <c r="ME76" s="134"/>
      <c r="MF76" s="134"/>
      <c r="MG76" s="134"/>
      <c r="MH76" s="134"/>
      <c r="MI76" s="134"/>
      <c r="MJ76" s="134"/>
      <c r="MK76" s="134"/>
      <c r="ML76" s="134"/>
      <c r="MM76" s="134"/>
      <c r="MN76" s="134"/>
      <c r="MO76" s="134"/>
      <c r="MP76" s="134"/>
      <c r="MQ76" s="134"/>
      <c r="MR76" s="134"/>
      <c r="MS76" s="134"/>
      <c r="MT76" s="134"/>
      <c r="MU76" s="134"/>
      <c r="MV76" s="134"/>
      <c r="MW76" s="134"/>
      <c r="MX76" s="134"/>
      <c r="MY76" s="134"/>
      <c r="MZ76" s="134"/>
      <c r="NA76" s="134"/>
      <c r="NB76" s="134"/>
      <c r="NC76" s="134"/>
      <c r="ND76" s="134"/>
      <c r="NE76" s="134"/>
      <c r="NF76" s="134"/>
      <c r="NG76" s="134"/>
      <c r="NH76" s="134"/>
      <c r="NI76" s="134"/>
      <c r="NJ76" s="134"/>
      <c r="NK76" s="134"/>
      <c r="NL76" s="134"/>
      <c r="NM76" s="134"/>
      <c r="NN76" s="134"/>
      <c r="NO76" s="134"/>
      <c r="NP76" s="134"/>
      <c r="NQ76" s="134"/>
      <c r="NR76" s="134"/>
      <c r="NS76" s="134"/>
      <c r="NT76" s="134"/>
      <c r="NU76" s="134"/>
      <c r="NV76" s="134"/>
      <c r="NW76" s="134"/>
      <c r="NX76" s="134"/>
      <c r="NY76" s="134"/>
      <c r="NZ76" s="134"/>
      <c r="OA76" s="134"/>
      <c r="OB76" s="134"/>
      <c r="OC76" s="134"/>
      <c r="OD76" s="134"/>
      <c r="OE76" s="134"/>
      <c r="OF76" s="134"/>
      <c r="OG76" s="134"/>
      <c r="OH76" s="134"/>
      <c r="OI76" s="134"/>
      <c r="OJ76" s="134"/>
      <c r="OK76" s="134"/>
      <c r="OL76" s="134"/>
      <c r="OM76" s="134"/>
      <c r="ON76" s="134"/>
      <c r="OO76" s="134"/>
      <c r="OP76" s="134"/>
      <c r="OQ76" s="134"/>
      <c r="OR76" s="134"/>
      <c r="OS76" s="134"/>
      <c r="OT76" s="134"/>
      <c r="OU76" s="134"/>
      <c r="OV76" s="134"/>
      <c r="OW76" s="134"/>
      <c r="OX76" s="134"/>
      <c r="OY76" s="134"/>
      <c r="OZ76" s="134"/>
      <c r="PA76" s="134"/>
      <c r="PB76" s="134"/>
      <c r="PC76" s="134"/>
      <c r="PD76" s="134"/>
      <c r="PE76" s="134"/>
      <c r="PF76" s="134"/>
      <c r="PG76" s="134"/>
      <c r="PH76" s="134"/>
      <c r="PI76" s="134"/>
      <c r="PJ76" s="134"/>
      <c r="PK76" s="134"/>
      <c r="PL76" s="134"/>
      <c r="PM76" s="134"/>
      <c r="PN76" s="134"/>
      <c r="PO76" s="134"/>
      <c r="PP76" s="134"/>
      <c r="PQ76" s="134"/>
      <c r="PR76" s="134"/>
      <c r="PS76" s="134"/>
      <c r="PT76" s="134"/>
      <c r="PU76" s="134"/>
      <c r="PV76" s="134"/>
      <c r="PW76" s="134"/>
      <c r="PX76" s="134"/>
      <c r="PY76" s="134"/>
      <c r="PZ76" s="134"/>
      <c r="QA76" s="134"/>
      <c r="QB76" s="134"/>
      <c r="QC76" s="134"/>
      <c r="QD76" s="134"/>
      <c r="QE76" s="134"/>
      <c r="QF76" s="134"/>
      <c r="QG76" s="134"/>
      <c r="QH76" s="134"/>
      <c r="QI76" s="134"/>
      <c r="QJ76" s="134"/>
      <c r="QK76" s="134"/>
      <c r="QL76" s="134"/>
      <c r="QM76" s="134"/>
      <c r="QN76" s="134"/>
      <c r="QO76" s="134"/>
      <c r="QP76" s="134"/>
      <c r="QQ76" s="134"/>
      <c r="QR76" s="134"/>
      <c r="QS76" s="134"/>
      <c r="QT76" s="134"/>
      <c r="QU76" s="134"/>
      <c r="QV76" s="134"/>
      <c r="QW76" s="134"/>
      <c r="QX76" s="134"/>
      <c r="QY76" s="134"/>
      <c r="QZ76" s="134"/>
      <c r="RA76" s="134"/>
      <c r="RB76" s="134"/>
      <c r="RC76" s="134"/>
      <c r="RD76" s="134"/>
      <c r="RE76" s="134"/>
      <c r="RF76" s="134"/>
      <c r="RG76" s="134"/>
      <c r="RH76" s="134"/>
      <c r="RI76" s="134"/>
      <c r="RJ76" s="134"/>
      <c r="RK76" s="134"/>
      <c r="RL76" s="134"/>
      <c r="RM76" s="134"/>
      <c r="RN76" s="134"/>
      <c r="RO76" s="134"/>
      <c r="RP76" s="134"/>
      <c r="RQ76" s="134"/>
      <c r="RR76" s="134"/>
      <c r="RS76" s="134"/>
      <c r="RT76" s="134"/>
      <c r="RU76" s="134"/>
      <c r="RV76" s="134"/>
      <c r="RW76" s="134"/>
      <c r="RX76" s="134"/>
      <c r="RY76" s="134"/>
      <c r="RZ76" s="134"/>
      <c r="SA76" s="134"/>
      <c r="SB76" s="134"/>
      <c r="SC76" s="134"/>
      <c r="SD76" s="134"/>
      <c r="SE76" s="134"/>
      <c r="SF76" s="134"/>
      <c r="SG76" s="134"/>
      <c r="SH76" s="134"/>
      <c r="SI76" s="134"/>
      <c r="SJ76" s="134"/>
      <c r="SK76" s="134"/>
      <c r="SL76" s="134"/>
      <c r="SM76" s="134"/>
      <c r="SN76" s="134"/>
      <c r="SO76" s="134"/>
      <c r="SP76" s="134"/>
      <c r="SQ76" s="134"/>
      <c r="SR76" s="134"/>
      <c r="SS76" s="134"/>
      <c r="ST76" s="134"/>
      <c r="SU76" s="134"/>
      <c r="SV76" s="134"/>
      <c r="SW76" s="134"/>
      <c r="SX76" s="134"/>
      <c r="SY76" s="134"/>
      <c r="SZ76" s="134"/>
      <c r="TA76" s="134"/>
      <c r="TB76" s="134"/>
      <c r="TC76" s="134"/>
      <c r="TD76" s="134"/>
      <c r="TE76" s="134"/>
      <c r="TF76" s="134"/>
      <c r="TG76" s="134"/>
      <c r="TH76" s="134"/>
      <c r="TI76" s="134"/>
      <c r="TJ76" s="134"/>
      <c r="TK76" s="134"/>
      <c r="TL76" s="134"/>
      <c r="TM76" s="134"/>
      <c r="TN76" s="134"/>
      <c r="TO76" s="134"/>
      <c r="TP76" s="134"/>
      <c r="TQ76" s="134"/>
      <c r="TR76" s="134"/>
      <c r="TS76" s="134"/>
      <c r="TT76" s="134"/>
      <c r="TU76" s="134"/>
      <c r="TV76" s="134"/>
      <c r="TW76" s="134"/>
      <c r="TX76" s="134"/>
      <c r="TY76" s="134"/>
      <c r="TZ76" s="134"/>
      <c r="UA76" s="134"/>
      <c r="UB76" s="134"/>
      <c r="UC76" s="134"/>
      <c r="UD76" s="134"/>
      <c r="UE76" s="134"/>
      <c r="UF76" s="134"/>
      <c r="UG76" s="134"/>
      <c r="UH76" s="134"/>
      <c r="UI76" s="134"/>
      <c r="UJ76" s="134"/>
      <c r="UK76" s="134"/>
      <c r="UL76" s="134"/>
      <c r="UM76" s="134"/>
      <c r="UN76" s="134"/>
      <c r="UO76" s="134"/>
      <c r="UP76" s="134"/>
      <c r="UQ76" s="134"/>
      <c r="UR76" s="134"/>
      <c r="US76" s="134"/>
      <c r="UT76" s="134"/>
      <c r="UU76" s="134"/>
      <c r="UV76" s="134"/>
      <c r="UW76" s="134"/>
      <c r="UX76" s="134"/>
      <c r="UY76" s="134"/>
      <c r="UZ76" s="134"/>
      <c r="VA76" s="134"/>
      <c r="VB76" s="134"/>
      <c r="VC76" s="134"/>
      <c r="VD76" s="134"/>
      <c r="VE76" s="134"/>
      <c r="VF76" s="134"/>
      <c r="VG76" s="134"/>
      <c r="VH76" s="134"/>
      <c r="VI76" s="134"/>
      <c r="VJ76" s="134"/>
      <c r="VK76" s="134"/>
      <c r="VL76" s="134"/>
      <c r="VM76" s="134"/>
      <c r="VN76" s="134"/>
      <c r="VO76" s="134"/>
      <c r="VP76" s="134"/>
      <c r="VQ76" s="134"/>
      <c r="VR76" s="134"/>
      <c r="VS76" s="134"/>
      <c r="VT76" s="134"/>
      <c r="VU76" s="134"/>
      <c r="VV76" s="134"/>
      <c r="VW76" s="134"/>
      <c r="VX76" s="134"/>
      <c r="VY76" s="134"/>
      <c r="VZ76" s="134"/>
      <c r="WA76" s="134"/>
      <c r="WB76" s="134"/>
      <c r="WC76" s="134"/>
      <c r="WD76" s="134"/>
      <c r="WE76" s="134"/>
      <c r="WF76" s="134"/>
      <c r="WG76" s="134"/>
      <c r="WH76" s="134"/>
      <c r="WI76" s="134"/>
      <c r="WJ76" s="134"/>
      <c r="WK76" s="134"/>
      <c r="WL76" s="134"/>
      <c r="WM76" s="134"/>
      <c r="WN76" s="134"/>
      <c r="WO76" s="134"/>
      <c r="WP76" s="134"/>
      <c r="WQ76" s="134"/>
      <c r="WR76" s="134"/>
      <c r="WS76" s="134"/>
      <c r="WT76" s="134"/>
      <c r="WU76" s="134"/>
      <c r="WV76" s="134"/>
      <c r="WW76" s="134"/>
      <c r="WX76" s="134"/>
      <c r="WY76" s="134"/>
      <c r="WZ76" s="134"/>
      <c r="XA76" s="134"/>
      <c r="XB76" s="134"/>
      <c r="XC76" s="134"/>
      <c r="XD76" s="134"/>
      <c r="XE76" s="134"/>
      <c r="XF76" s="134"/>
      <c r="XG76" s="134"/>
      <c r="XH76" s="134"/>
      <c r="XI76" s="134"/>
      <c r="XJ76" s="134"/>
      <c r="XK76" s="134"/>
      <c r="XL76" s="134"/>
      <c r="XM76" s="134"/>
      <c r="XN76" s="134"/>
      <c r="XO76" s="134"/>
      <c r="XP76" s="134"/>
      <c r="XQ76" s="134"/>
      <c r="XR76" s="134"/>
      <c r="XS76" s="134"/>
      <c r="XT76" s="134"/>
      <c r="XU76" s="134"/>
      <c r="XV76" s="134"/>
      <c r="XW76" s="134"/>
      <c r="XX76" s="134"/>
      <c r="XY76" s="134"/>
      <c r="XZ76" s="134"/>
      <c r="YA76" s="134"/>
      <c r="YB76" s="134"/>
      <c r="YC76" s="134"/>
      <c r="YD76" s="134"/>
      <c r="YE76" s="134"/>
      <c r="YF76" s="134"/>
      <c r="YG76" s="134"/>
      <c r="YH76" s="134"/>
      <c r="YI76" s="134"/>
      <c r="YJ76" s="134"/>
      <c r="YK76" s="134"/>
      <c r="YL76" s="134"/>
      <c r="YM76" s="134"/>
      <c r="YN76" s="134"/>
      <c r="YO76" s="134"/>
      <c r="YP76" s="134"/>
      <c r="YQ76" s="134"/>
      <c r="YR76" s="134"/>
      <c r="YS76" s="134"/>
      <c r="YT76" s="134"/>
      <c r="YU76" s="134"/>
      <c r="YV76" s="134"/>
      <c r="YW76" s="134"/>
      <c r="YX76" s="134"/>
      <c r="YY76" s="134"/>
      <c r="YZ76" s="134"/>
      <c r="ZA76" s="134"/>
      <c r="ZB76" s="134"/>
      <c r="ZC76" s="134"/>
      <c r="ZD76" s="134"/>
      <c r="ZE76" s="134"/>
      <c r="ZF76" s="134"/>
      <c r="ZG76" s="134"/>
      <c r="ZH76" s="134"/>
      <c r="ZI76" s="134"/>
      <c r="ZJ76" s="134"/>
      <c r="ZK76" s="134"/>
      <c r="ZL76" s="134"/>
      <c r="ZM76" s="134"/>
      <c r="ZN76" s="134"/>
      <c r="ZO76" s="134"/>
      <c r="ZP76" s="134"/>
      <c r="ZQ76" s="134"/>
      <c r="ZR76" s="134"/>
      <c r="ZS76" s="134"/>
      <c r="ZT76" s="134"/>
      <c r="ZU76" s="134"/>
      <c r="ZV76" s="134"/>
      <c r="ZW76" s="134"/>
      <c r="ZX76" s="134"/>
      <c r="ZY76" s="134"/>
      <c r="ZZ76" s="134"/>
    </row>
    <row r="77" spans="1:702" hidden="1" outlineLevel="1">
      <c r="A77" s="16">
        <v>42552</v>
      </c>
      <c r="B77" s="134">
        <v>22429.239472559999</v>
      </c>
      <c r="C77" s="134">
        <v>2827.7667229899998</v>
      </c>
      <c r="D77" s="134">
        <v>555.91572621</v>
      </c>
      <c r="E77" s="134">
        <v>8645.27328528</v>
      </c>
      <c r="F77" s="134">
        <v>243.25502273999999</v>
      </c>
      <c r="G77" s="134">
        <v>98.223898669999997</v>
      </c>
      <c r="H77" s="134">
        <v>1129.9533206599999</v>
      </c>
      <c r="I77" s="134">
        <v>4005.0163042499998</v>
      </c>
      <c r="J77" s="134">
        <v>2494.6635872400002</v>
      </c>
      <c r="K77" s="134">
        <v>42.214057169999997</v>
      </c>
      <c r="L77" s="134">
        <v>481.86875997999999</v>
      </c>
      <c r="M77" s="176" t="s">
        <v>191</v>
      </c>
      <c r="N77" s="134">
        <v>1031.97576344</v>
      </c>
      <c r="O77" s="134">
        <v>531.6227275</v>
      </c>
      <c r="P77" s="134">
        <v>38.369327429999998</v>
      </c>
      <c r="Q77" s="134">
        <v>3.479463E-2</v>
      </c>
      <c r="R77" s="134">
        <v>7.2379806899999997</v>
      </c>
      <c r="S77" s="134">
        <v>287.92829218999998</v>
      </c>
      <c r="T77" s="134">
        <v>7.91990149</v>
      </c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  <c r="AE77" s="134"/>
      <c r="AF77" s="134"/>
      <c r="AG77" s="134"/>
      <c r="AH77" s="134"/>
      <c r="AI77" s="134"/>
      <c r="AJ77" s="134"/>
      <c r="AK77" s="134"/>
      <c r="AL77" s="134"/>
      <c r="AM77" s="134"/>
      <c r="AN77" s="134"/>
      <c r="AO77" s="134"/>
      <c r="AP77" s="134"/>
      <c r="AQ77" s="134"/>
      <c r="AR77" s="134"/>
      <c r="AS77" s="134"/>
      <c r="AT77" s="134"/>
      <c r="AU77" s="134"/>
      <c r="AV77" s="134"/>
      <c r="AW77" s="134"/>
      <c r="AX77" s="134"/>
      <c r="AY77" s="134"/>
      <c r="AZ77" s="134"/>
      <c r="BA77" s="134"/>
      <c r="BB77" s="134"/>
      <c r="BC77" s="134"/>
      <c r="BD77" s="134"/>
      <c r="BE77" s="134"/>
      <c r="BF77" s="134"/>
      <c r="BG77" s="134"/>
      <c r="BH77" s="134"/>
      <c r="BI77" s="134"/>
      <c r="BJ77" s="134"/>
      <c r="BK77" s="134"/>
      <c r="BL77" s="134"/>
      <c r="BM77" s="134"/>
      <c r="BN77" s="134"/>
      <c r="BO77" s="134"/>
      <c r="BP77" s="134"/>
      <c r="BQ77" s="134"/>
      <c r="BR77" s="134"/>
      <c r="BS77" s="134"/>
      <c r="BT77" s="134"/>
      <c r="BU77" s="134"/>
      <c r="BV77" s="134"/>
      <c r="BW77" s="134"/>
      <c r="BX77" s="134"/>
      <c r="BY77" s="134"/>
      <c r="BZ77" s="134"/>
      <c r="CA77" s="134"/>
      <c r="CB77" s="134"/>
      <c r="CC77" s="134"/>
      <c r="CD77" s="134"/>
      <c r="CE77" s="134"/>
      <c r="CF77" s="134"/>
      <c r="CG77" s="134"/>
      <c r="CH77" s="134"/>
      <c r="CI77" s="134"/>
      <c r="CJ77" s="134"/>
      <c r="CK77" s="134"/>
      <c r="CL77" s="134"/>
      <c r="CM77" s="134"/>
      <c r="CN77" s="134"/>
      <c r="CO77" s="134"/>
      <c r="CP77" s="134"/>
      <c r="CQ77" s="134"/>
      <c r="CR77" s="134"/>
      <c r="CS77" s="134"/>
      <c r="CT77" s="134"/>
      <c r="CU77" s="134"/>
      <c r="CV77" s="134"/>
      <c r="CW77" s="134"/>
      <c r="CX77" s="134"/>
      <c r="CY77" s="134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  <c r="EK77" s="134"/>
      <c r="EL77" s="134"/>
      <c r="EM77" s="134"/>
      <c r="EN77" s="134"/>
      <c r="EO77" s="134"/>
      <c r="EP77" s="134"/>
      <c r="EQ77" s="134"/>
      <c r="ER77" s="134"/>
      <c r="ES77" s="134"/>
      <c r="ET77" s="134"/>
      <c r="EU77" s="134"/>
      <c r="EV77" s="134"/>
      <c r="EW77" s="134"/>
      <c r="EX77" s="134"/>
      <c r="EY77" s="134"/>
      <c r="EZ77" s="134"/>
      <c r="FA77" s="134"/>
      <c r="FB77" s="134"/>
      <c r="FC77" s="134"/>
      <c r="FD77" s="134"/>
      <c r="FE77" s="134"/>
      <c r="FF77" s="134"/>
      <c r="FG77" s="134"/>
      <c r="FH77" s="134"/>
      <c r="FI77" s="134"/>
      <c r="FJ77" s="134"/>
      <c r="FK77" s="134"/>
      <c r="FL77" s="134"/>
      <c r="FM77" s="134"/>
      <c r="FN77" s="134"/>
      <c r="FO77" s="134"/>
      <c r="FP77" s="134"/>
      <c r="FQ77" s="134"/>
      <c r="FR77" s="134"/>
      <c r="FS77" s="134"/>
      <c r="FT77" s="134"/>
      <c r="FU77" s="134"/>
      <c r="FV77" s="134"/>
      <c r="FW77" s="134"/>
      <c r="FX77" s="134"/>
      <c r="FY77" s="134"/>
      <c r="FZ77" s="134"/>
      <c r="GA77" s="134"/>
      <c r="GB77" s="134"/>
      <c r="GC77" s="134"/>
      <c r="GD77" s="134"/>
      <c r="GE77" s="134"/>
      <c r="GF77" s="134"/>
      <c r="GG77" s="134"/>
      <c r="GH77" s="134"/>
      <c r="GI77" s="134"/>
      <c r="GJ77" s="134"/>
      <c r="GK77" s="134"/>
      <c r="GL77" s="134"/>
      <c r="GM77" s="134"/>
      <c r="GN77" s="134"/>
      <c r="GO77" s="134"/>
      <c r="GP77" s="134"/>
      <c r="GQ77" s="134"/>
      <c r="GR77" s="134"/>
      <c r="GS77" s="134"/>
      <c r="GT77" s="134"/>
      <c r="GU77" s="134"/>
      <c r="GV77" s="134"/>
      <c r="GW77" s="134"/>
      <c r="GX77" s="134"/>
      <c r="GY77" s="134"/>
      <c r="GZ77" s="134"/>
      <c r="HA77" s="134"/>
      <c r="HB77" s="134"/>
      <c r="HC77" s="134"/>
      <c r="HD77" s="134"/>
      <c r="HE77" s="134"/>
      <c r="HF77" s="134"/>
      <c r="HG77" s="134"/>
      <c r="HH77" s="134"/>
      <c r="HI77" s="134"/>
      <c r="HJ77" s="134"/>
      <c r="HK77" s="134"/>
      <c r="HL77" s="134"/>
      <c r="HM77" s="134"/>
      <c r="HN77" s="134"/>
      <c r="HO77" s="134"/>
      <c r="HP77" s="134"/>
      <c r="HQ77" s="134"/>
      <c r="HR77" s="134"/>
      <c r="HS77" s="134"/>
      <c r="HT77" s="134"/>
      <c r="HU77" s="134"/>
      <c r="HV77" s="134"/>
      <c r="HW77" s="134"/>
      <c r="HX77" s="134"/>
      <c r="HY77" s="134"/>
      <c r="HZ77" s="134"/>
      <c r="IA77" s="134"/>
      <c r="IB77" s="134"/>
      <c r="IC77" s="134"/>
      <c r="ID77" s="134"/>
      <c r="IE77" s="134"/>
      <c r="IF77" s="134"/>
      <c r="IG77" s="134"/>
      <c r="IH77" s="134"/>
      <c r="II77" s="134"/>
      <c r="IJ77" s="134"/>
      <c r="IK77" s="134"/>
      <c r="IL77" s="134"/>
      <c r="IM77" s="134"/>
      <c r="IN77" s="134"/>
      <c r="IO77" s="134"/>
      <c r="IP77" s="134"/>
      <c r="IQ77" s="134"/>
      <c r="IR77" s="134"/>
      <c r="IS77" s="134"/>
      <c r="IT77" s="134"/>
      <c r="IU77" s="134"/>
      <c r="IV77" s="134"/>
      <c r="IW77" s="134"/>
      <c r="IX77" s="134"/>
      <c r="IY77" s="134"/>
      <c r="IZ77" s="134"/>
      <c r="JA77" s="134"/>
      <c r="JB77" s="134"/>
      <c r="JC77" s="134"/>
      <c r="JD77" s="134"/>
      <c r="JE77" s="134"/>
      <c r="JF77" s="134"/>
      <c r="JG77" s="134"/>
      <c r="JH77" s="134"/>
      <c r="JI77" s="134"/>
      <c r="JJ77" s="134"/>
      <c r="JK77" s="134"/>
      <c r="JL77" s="134"/>
      <c r="JM77" s="134"/>
      <c r="JN77" s="134"/>
      <c r="JO77" s="134"/>
      <c r="JP77" s="134"/>
      <c r="JQ77" s="134"/>
      <c r="JR77" s="134"/>
      <c r="JS77" s="134"/>
      <c r="JT77" s="134"/>
      <c r="JU77" s="134"/>
      <c r="JV77" s="134"/>
      <c r="JW77" s="134"/>
      <c r="JX77" s="134"/>
      <c r="JY77" s="134"/>
      <c r="JZ77" s="134"/>
      <c r="KA77" s="134"/>
      <c r="KB77" s="134"/>
      <c r="KC77" s="134"/>
      <c r="KD77" s="134"/>
      <c r="KE77" s="134"/>
      <c r="KF77" s="134"/>
      <c r="KG77" s="134"/>
      <c r="KH77" s="134"/>
      <c r="KI77" s="134"/>
      <c r="KJ77" s="134"/>
      <c r="KK77" s="134"/>
      <c r="KL77" s="134"/>
      <c r="KM77" s="134"/>
      <c r="KN77" s="134"/>
      <c r="KO77" s="134"/>
      <c r="KP77" s="134"/>
      <c r="KQ77" s="134"/>
      <c r="KR77" s="134"/>
      <c r="KS77" s="134"/>
      <c r="KT77" s="134"/>
      <c r="KU77" s="134"/>
      <c r="KV77" s="134"/>
      <c r="KW77" s="134"/>
      <c r="KX77" s="134"/>
      <c r="KY77" s="134"/>
      <c r="KZ77" s="134"/>
      <c r="LA77" s="134"/>
      <c r="LB77" s="134"/>
      <c r="LC77" s="134"/>
      <c r="LD77" s="134"/>
      <c r="LE77" s="134"/>
      <c r="LF77" s="134"/>
      <c r="LG77" s="134"/>
      <c r="LH77" s="134"/>
      <c r="LI77" s="134"/>
      <c r="LJ77" s="134"/>
      <c r="LK77" s="134"/>
      <c r="LL77" s="134"/>
      <c r="LM77" s="134"/>
      <c r="LN77" s="134"/>
      <c r="LO77" s="134"/>
      <c r="LP77" s="134"/>
      <c r="LQ77" s="134"/>
      <c r="LR77" s="134"/>
      <c r="LS77" s="134"/>
      <c r="LT77" s="134"/>
      <c r="LU77" s="134"/>
      <c r="LV77" s="134"/>
      <c r="LW77" s="134"/>
      <c r="LX77" s="134"/>
      <c r="LY77" s="134"/>
      <c r="LZ77" s="134"/>
      <c r="MA77" s="134"/>
      <c r="MB77" s="134"/>
      <c r="MC77" s="134"/>
      <c r="MD77" s="134"/>
      <c r="ME77" s="134"/>
      <c r="MF77" s="134"/>
      <c r="MG77" s="134"/>
      <c r="MH77" s="134"/>
      <c r="MI77" s="134"/>
      <c r="MJ77" s="134"/>
      <c r="MK77" s="134"/>
      <c r="ML77" s="134"/>
      <c r="MM77" s="134"/>
      <c r="MN77" s="134"/>
      <c r="MO77" s="134"/>
      <c r="MP77" s="134"/>
      <c r="MQ77" s="134"/>
      <c r="MR77" s="134"/>
      <c r="MS77" s="134"/>
      <c r="MT77" s="134"/>
      <c r="MU77" s="134"/>
      <c r="MV77" s="134"/>
      <c r="MW77" s="134"/>
      <c r="MX77" s="134"/>
      <c r="MY77" s="134"/>
      <c r="MZ77" s="134"/>
      <c r="NA77" s="134"/>
      <c r="NB77" s="134"/>
      <c r="NC77" s="134"/>
      <c r="ND77" s="134"/>
      <c r="NE77" s="134"/>
      <c r="NF77" s="134"/>
      <c r="NG77" s="134"/>
      <c r="NH77" s="134"/>
      <c r="NI77" s="134"/>
      <c r="NJ77" s="134"/>
      <c r="NK77" s="134"/>
      <c r="NL77" s="134"/>
      <c r="NM77" s="134"/>
      <c r="NN77" s="134"/>
      <c r="NO77" s="134"/>
      <c r="NP77" s="134"/>
      <c r="NQ77" s="134"/>
      <c r="NR77" s="134"/>
      <c r="NS77" s="134"/>
      <c r="NT77" s="134"/>
      <c r="NU77" s="134"/>
      <c r="NV77" s="134"/>
      <c r="NW77" s="134"/>
      <c r="NX77" s="134"/>
      <c r="NY77" s="134"/>
      <c r="NZ77" s="134"/>
      <c r="OA77" s="134"/>
      <c r="OB77" s="134"/>
      <c r="OC77" s="134"/>
      <c r="OD77" s="134"/>
      <c r="OE77" s="134"/>
      <c r="OF77" s="134"/>
      <c r="OG77" s="134"/>
      <c r="OH77" s="134"/>
      <c r="OI77" s="134"/>
      <c r="OJ77" s="134"/>
      <c r="OK77" s="134"/>
      <c r="OL77" s="134"/>
      <c r="OM77" s="134"/>
      <c r="ON77" s="134"/>
      <c r="OO77" s="134"/>
      <c r="OP77" s="134"/>
      <c r="OQ77" s="134"/>
      <c r="OR77" s="134"/>
      <c r="OS77" s="134"/>
      <c r="OT77" s="134"/>
      <c r="OU77" s="134"/>
      <c r="OV77" s="134"/>
      <c r="OW77" s="134"/>
      <c r="OX77" s="134"/>
      <c r="OY77" s="134"/>
      <c r="OZ77" s="134"/>
      <c r="PA77" s="134"/>
      <c r="PB77" s="134"/>
      <c r="PC77" s="134"/>
      <c r="PD77" s="134"/>
      <c r="PE77" s="134"/>
      <c r="PF77" s="134"/>
      <c r="PG77" s="134"/>
      <c r="PH77" s="134"/>
      <c r="PI77" s="134"/>
      <c r="PJ77" s="134"/>
      <c r="PK77" s="134"/>
      <c r="PL77" s="134"/>
      <c r="PM77" s="134"/>
      <c r="PN77" s="134"/>
      <c r="PO77" s="134"/>
      <c r="PP77" s="134"/>
      <c r="PQ77" s="134"/>
      <c r="PR77" s="134"/>
      <c r="PS77" s="134"/>
      <c r="PT77" s="134"/>
      <c r="PU77" s="134"/>
      <c r="PV77" s="134"/>
      <c r="PW77" s="134"/>
      <c r="PX77" s="134"/>
      <c r="PY77" s="134"/>
      <c r="PZ77" s="134"/>
      <c r="QA77" s="134"/>
      <c r="QB77" s="134"/>
      <c r="QC77" s="134"/>
      <c r="QD77" s="134"/>
      <c r="QE77" s="134"/>
      <c r="QF77" s="134"/>
      <c r="QG77" s="134"/>
      <c r="QH77" s="134"/>
      <c r="QI77" s="134"/>
      <c r="QJ77" s="134"/>
      <c r="QK77" s="134"/>
      <c r="QL77" s="134"/>
      <c r="QM77" s="134"/>
      <c r="QN77" s="134"/>
      <c r="QO77" s="134"/>
      <c r="QP77" s="134"/>
      <c r="QQ77" s="134"/>
      <c r="QR77" s="134"/>
      <c r="QS77" s="134"/>
      <c r="QT77" s="134"/>
      <c r="QU77" s="134"/>
      <c r="QV77" s="134"/>
      <c r="QW77" s="134"/>
      <c r="QX77" s="134"/>
      <c r="QY77" s="134"/>
      <c r="QZ77" s="134"/>
      <c r="RA77" s="134"/>
      <c r="RB77" s="134"/>
      <c r="RC77" s="134"/>
      <c r="RD77" s="134"/>
      <c r="RE77" s="134"/>
      <c r="RF77" s="134"/>
      <c r="RG77" s="134"/>
      <c r="RH77" s="134"/>
      <c r="RI77" s="134"/>
      <c r="RJ77" s="134"/>
      <c r="RK77" s="134"/>
      <c r="RL77" s="134"/>
      <c r="RM77" s="134"/>
      <c r="RN77" s="134"/>
      <c r="RO77" s="134"/>
      <c r="RP77" s="134"/>
      <c r="RQ77" s="134"/>
      <c r="RR77" s="134"/>
      <c r="RS77" s="134"/>
      <c r="RT77" s="134"/>
      <c r="RU77" s="134"/>
      <c r="RV77" s="134"/>
      <c r="RW77" s="134"/>
      <c r="RX77" s="134"/>
      <c r="RY77" s="134"/>
      <c r="RZ77" s="134"/>
      <c r="SA77" s="134"/>
      <c r="SB77" s="134"/>
      <c r="SC77" s="134"/>
      <c r="SD77" s="134"/>
      <c r="SE77" s="134"/>
      <c r="SF77" s="134"/>
      <c r="SG77" s="134"/>
      <c r="SH77" s="134"/>
      <c r="SI77" s="134"/>
      <c r="SJ77" s="134"/>
      <c r="SK77" s="134"/>
      <c r="SL77" s="134"/>
      <c r="SM77" s="134"/>
      <c r="SN77" s="134"/>
      <c r="SO77" s="134"/>
      <c r="SP77" s="134"/>
      <c r="SQ77" s="134"/>
      <c r="SR77" s="134"/>
      <c r="SS77" s="134"/>
      <c r="ST77" s="134"/>
      <c r="SU77" s="134"/>
      <c r="SV77" s="134"/>
      <c r="SW77" s="134"/>
      <c r="SX77" s="134"/>
      <c r="SY77" s="134"/>
      <c r="SZ77" s="134"/>
      <c r="TA77" s="134"/>
      <c r="TB77" s="134"/>
      <c r="TC77" s="134"/>
      <c r="TD77" s="134"/>
      <c r="TE77" s="134"/>
      <c r="TF77" s="134"/>
      <c r="TG77" s="134"/>
      <c r="TH77" s="134"/>
      <c r="TI77" s="134"/>
      <c r="TJ77" s="134"/>
      <c r="TK77" s="134"/>
      <c r="TL77" s="134"/>
      <c r="TM77" s="134"/>
      <c r="TN77" s="134"/>
      <c r="TO77" s="134"/>
      <c r="TP77" s="134"/>
      <c r="TQ77" s="134"/>
      <c r="TR77" s="134"/>
      <c r="TS77" s="134"/>
      <c r="TT77" s="134"/>
      <c r="TU77" s="134"/>
      <c r="TV77" s="134"/>
      <c r="TW77" s="134"/>
      <c r="TX77" s="134"/>
      <c r="TY77" s="134"/>
      <c r="TZ77" s="134"/>
      <c r="UA77" s="134"/>
      <c r="UB77" s="134"/>
      <c r="UC77" s="134"/>
      <c r="UD77" s="134"/>
      <c r="UE77" s="134"/>
      <c r="UF77" s="134"/>
      <c r="UG77" s="134"/>
      <c r="UH77" s="134"/>
      <c r="UI77" s="134"/>
      <c r="UJ77" s="134"/>
      <c r="UK77" s="134"/>
      <c r="UL77" s="134"/>
      <c r="UM77" s="134"/>
      <c r="UN77" s="134"/>
      <c r="UO77" s="134"/>
      <c r="UP77" s="134"/>
      <c r="UQ77" s="134"/>
      <c r="UR77" s="134"/>
      <c r="US77" s="134"/>
      <c r="UT77" s="134"/>
      <c r="UU77" s="134"/>
      <c r="UV77" s="134"/>
      <c r="UW77" s="134"/>
      <c r="UX77" s="134"/>
      <c r="UY77" s="134"/>
      <c r="UZ77" s="134"/>
      <c r="VA77" s="134"/>
      <c r="VB77" s="134"/>
      <c r="VC77" s="134"/>
      <c r="VD77" s="134"/>
      <c r="VE77" s="134"/>
      <c r="VF77" s="134"/>
      <c r="VG77" s="134"/>
      <c r="VH77" s="134"/>
      <c r="VI77" s="134"/>
      <c r="VJ77" s="134"/>
      <c r="VK77" s="134"/>
      <c r="VL77" s="134"/>
      <c r="VM77" s="134"/>
      <c r="VN77" s="134"/>
      <c r="VO77" s="134"/>
      <c r="VP77" s="134"/>
      <c r="VQ77" s="134"/>
      <c r="VR77" s="134"/>
      <c r="VS77" s="134"/>
      <c r="VT77" s="134"/>
      <c r="VU77" s="134"/>
      <c r="VV77" s="134"/>
      <c r="VW77" s="134"/>
      <c r="VX77" s="134"/>
      <c r="VY77" s="134"/>
      <c r="VZ77" s="134"/>
      <c r="WA77" s="134"/>
      <c r="WB77" s="134"/>
      <c r="WC77" s="134"/>
      <c r="WD77" s="134"/>
      <c r="WE77" s="134"/>
      <c r="WF77" s="134"/>
      <c r="WG77" s="134"/>
      <c r="WH77" s="134"/>
      <c r="WI77" s="134"/>
      <c r="WJ77" s="134"/>
      <c r="WK77" s="134"/>
      <c r="WL77" s="134"/>
      <c r="WM77" s="134"/>
      <c r="WN77" s="134"/>
      <c r="WO77" s="134"/>
      <c r="WP77" s="134"/>
      <c r="WQ77" s="134"/>
      <c r="WR77" s="134"/>
      <c r="WS77" s="134"/>
      <c r="WT77" s="134"/>
      <c r="WU77" s="134"/>
      <c r="WV77" s="134"/>
      <c r="WW77" s="134"/>
      <c r="WX77" s="134"/>
      <c r="WY77" s="134"/>
      <c r="WZ77" s="134"/>
      <c r="XA77" s="134"/>
      <c r="XB77" s="134"/>
      <c r="XC77" s="134"/>
      <c r="XD77" s="134"/>
      <c r="XE77" s="134"/>
      <c r="XF77" s="134"/>
      <c r="XG77" s="134"/>
      <c r="XH77" s="134"/>
      <c r="XI77" s="134"/>
      <c r="XJ77" s="134"/>
      <c r="XK77" s="134"/>
      <c r="XL77" s="134"/>
      <c r="XM77" s="134"/>
      <c r="XN77" s="134"/>
      <c r="XO77" s="134"/>
      <c r="XP77" s="134"/>
      <c r="XQ77" s="134"/>
      <c r="XR77" s="134"/>
      <c r="XS77" s="134"/>
      <c r="XT77" s="134"/>
      <c r="XU77" s="134"/>
      <c r="XV77" s="134"/>
      <c r="XW77" s="134"/>
      <c r="XX77" s="134"/>
      <c r="XY77" s="134"/>
      <c r="XZ77" s="134"/>
      <c r="YA77" s="134"/>
      <c r="YB77" s="134"/>
      <c r="YC77" s="134"/>
      <c r="YD77" s="134"/>
      <c r="YE77" s="134"/>
      <c r="YF77" s="134"/>
      <c r="YG77" s="134"/>
      <c r="YH77" s="134"/>
      <c r="YI77" s="134"/>
      <c r="YJ77" s="134"/>
      <c r="YK77" s="134"/>
      <c r="YL77" s="134"/>
      <c r="YM77" s="134"/>
      <c r="YN77" s="134"/>
      <c r="YO77" s="134"/>
      <c r="YP77" s="134"/>
      <c r="YQ77" s="134"/>
      <c r="YR77" s="134"/>
      <c r="YS77" s="134"/>
      <c r="YT77" s="134"/>
      <c r="YU77" s="134"/>
      <c r="YV77" s="134"/>
      <c r="YW77" s="134"/>
      <c r="YX77" s="134"/>
      <c r="YY77" s="134"/>
      <c r="YZ77" s="134"/>
      <c r="ZA77" s="134"/>
      <c r="ZB77" s="134"/>
      <c r="ZC77" s="134"/>
      <c r="ZD77" s="134"/>
      <c r="ZE77" s="134"/>
      <c r="ZF77" s="134"/>
      <c r="ZG77" s="134"/>
      <c r="ZH77" s="134"/>
      <c r="ZI77" s="134"/>
      <c r="ZJ77" s="134"/>
      <c r="ZK77" s="134"/>
      <c r="ZL77" s="134"/>
      <c r="ZM77" s="134"/>
      <c r="ZN77" s="134"/>
      <c r="ZO77" s="134"/>
      <c r="ZP77" s="134"/>
      <c r="ZQ77" s="134"/>
      <c r="ZR77" s="134"/>
      <c r="ZS77" s="134"/>
      <c r="ZT77" s="134"/>
      <c r="ZU77" s="134"/>
      <c r="ZV77" s="134"/>
      <c r="ZW77" s="134"/>
      <c r="ZX77" s="134"/>
      <c r="ZY77" s="134"/>
      <c r="ZZ77" s="134"/>
    </row>
    <row r="78" spans="1:702" hidden="1" outlineLevel="1">
      <c r="A78" s="16">
        <v>42583</v>
      </c>
      <c r="B78" s="134">
        <v>23232.508575719999</v>
      </c>
      <c r="C78" s="134">
        <v>2982.1684615499998</v>
      </c>
      <c r="D78" s="134">
        <v>566.86583913000004</v>
      </c>
      <c r="E78" s="134">
        <v>8617.4599931400007</v>
      </c>
      <c r="F78" s="134">
        <v>248.36898837000001</v>
      </c>
      <c r="G78" s="134">
        <v>100.06487285999999</v>
      </c>
      <c r="H78" s="134">
        <v>1148.42135229</v>
      </c>
      <c r="I78" s="134">
        <v>4549.6667512699996</v>
      </c>
      <c r="J78" s="134">
        <v>2573.3837201000001</v>
      </c>
      <c r="K78" s="134">
        <v>43.77285105</v>
      </c>
      <c r="L78" s="134">
        <v>483.40114407999999</v>
      </c>
      <c r="M78" s="176" t="s">
        <v>191</v>
      </c>
      <c r="N78" s="134">
        <v>1036.0356580600001</v>
      </c>
      <c r="O78" s="134">
        <v>531.76290015999996</v>
      </c>
      <c r="P78" s="134">
        <v>39.982176870000004</v>
      </c>
      <c r="Q78" s="134">
        <v>2.329736E-2</v>
      </c>
      <c r="R78" s="134">
        <v>9.5950591299999992</v>
      </c>
      <c r="S78" s="134">
        <v>293.96066211999999</v>
      </c>
      <c r="T78" s="134">
        <v>7.57484818</v>
      </c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/>
      <c r="BB78" s="134"/>
      <c r="BC78" s="134"/>
      <c r="BD78" s="134"/>
      <c r="BE78" s="134"/>
      <c r="BF78" s="134"/>
      <c r="BG78" s="134"/>
      <c r="BH78" s="134"/>
      <c r="BI78" s="134"/>
      <c r="BJ78" s="134"/>
      <c r="BK78" s="134"/>
      <c r="BL78" s="134"/>
      <c r="BM78" s="134"/>
      <c r="BN78" s="134"/>
      <c r="BO78" s="134"/>
      <c r="BP78" s="134"/>
      <c r="BQ78" s="134"/>
      <c r="BR78" s="134"/>
      <c r="BS78" s="134"/>
      <c r="BT78" s="134"/>
      <c r="BU78" s="134"/>
      <c r="BV78" s="134"/>
      <c r="BW78" s="134"/>
      <c r="BX78" s="134"/>
      <c r="BY78" s="134"/>
      <c r="BZ78" s="134"/>
      <c r="CA78" s="134"/>
      <c r="CB78" s="134"/>
      <c r="CC78" s="134"/>
      <c r="CD78" s="134"/>
      <c r="CE78" s="134"/>
      <c r="CF78" s="134"/>
      <c r="CG78" s="134"/>
      <c r="CH78" s="134"/>
      <c r="CI78" s="134"/>
      <c r="CJ78" s="134"/>
      <c r="CK78" s="134"/>
      <c r="CL78" s="134"/>
      <c r="CM78" s="134"/>
      <c r="CN78" s="134"/>
      <c r="CO78" s="134"/>
      <c r="CP78" s="134"/>
      <c r="CQ78" s="134"/>
      <c r="CR78" s="134"/>
      <c r="CS78" s="134"/>
      <c r="CT78" s="134"/>
      <c r="CU78" s="134"/>
      <c r="CV78" s="134"/>
      <c r="CW78" s="134"/>
      <c r="CX78" s="134"/>
      <c r="CY78" s="134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  <c r="EK78" s="134"/>
      <c r="EL78" s="134"/>
      <c r="EM78" s="134"/>
      <c r="EN78" s="134"/>
      <c r="EO78" s="134"/>
      <c r="EP78" s="134"/>
      <c r="EQ78" s="134"/>
      <c r="ER78" s="134"/>
      <c r="ES78" s="134"/>
      <c r="ET78" s="134"/>
      <c r="EU78" s="134"/>
      <c r="EV78" s="134"/>
      <c r="EW78" s="134"/>
      <c r="EX78" s="134"/>
      <c r="EY78" s="134"/>
      <c r="EZ78" s="134"/>
      <c r="FA78" s="134"/>
      <c r="FB78" s="134"/>
      <c r="FC78" s="134"/>
      <c r="FD78" s="134"/>
      <c r="FE78" s="134"/>
      <c r="FF78" s="134"/>
      <c r="FG78" s="134"/>
      <c r="FH78" s="134"/>
      <c r="FI78" s="134"/>
      <c r="FJ78" s="134"/>
      <c r="FK78" s="134"/>
      <c r="FL78" s="134"/>
      <c r="FM78" s="134"/>
      <c r="FN78" s="134"/>
      <c r="FO78" s="134"/>
      <c r="FP78" s="134"/>
      <c r="FQ78" s="134"/>
      <c r="FR78" s="134"/>
      <c r="FS78" s="134"/>
      <c r="FT78" s="134"/>
      <c r="FU78" s="134"/>
      <c r="FV78" s="134"/>
      <c r="FW78" s="134"/>
      <c r="FX78" s="134"/>
      <c r="FY78" s="134"/>
      <c r="FZ78" s="134"/>
      <c r="GA78" s="134"/>
      <c r="GB78" s="134"/>
      <c r="GC78" s="134"/>
      <c r="GD78" s="134"/>
      <c r="GE78" s="134"/>
      <c r="GF78" s="134"/>
      <c r="GG78" s="134"/>
      <c r="GH78" s="134"/>
      <c r="GI78" s="134"/>
      <c r="GJ78" s="134"/>
      <c r="GK78" s="134"/>
      <c r="GL78" s="134"/>
      <c r="GM78" s="134"/>
      <c r="GN78" s="134"/>
      <c r="GO78" s="134"/>
      <c r="GP78" s="134"/>
      <c r="GQ78" s="134"/>
      <c r="GR78" s="134"/>
      <c r="GS78" s="134"/>
      <c r="GT78" s="134"/>
      <c r="GU78" s="134"/>
      <c r="GV78" s="134"/>
      <c r="GW78" s="134"/>
      <c r="GX78" s="134"/>
      <c r="GY78" s="134"/>
      <c r="GZ78" s="134"/>
      <c r="HA78" s="134"/>
      <c r="HB78" s="134"/>
      <c r="HC78" s="134"/>
      <c r="HD78" s="134"/>
      <c r="HE78" s="134"/>
      <c r="HF78" s="134"/>
      <c r="HG78" s="134"/>
      <c r="HH78" s="134"/>
      <c r="HI78" s="134"/>
      <c r="HJ78" s="134"/>
      <c r="HK78" s="134"/>
      <c r="HL78" s="134"/>
      <c r="HM78" s="134"/>
      <c r="HN78" s="134"/>
      <c r="HO78" s="134"/>
      <c r="HP78" s="134"/>
      <c r="HQ78" s="134"/>
      <c r="HR78" s="134"/>
      <c r="HS78" s="134"/>
      <c r="HT78" s="134"/>
      <c r="HU78" s="134"/>
      <c r="HV78" s="134"/>
      <c r="HW78" s="134"/>
      <c r="HX78" s="134"/>
      <c r="HY78" s="134"/>
      <c r="HZ78" s="134"/>
      <c r="IA78" s="134"/>
      <c r="IB78" s="134"/>
      <c r="IC78" s="134"/>
      <c r="ID78" s="134"/>
      <c r="IE78" s="134"/>
      <c r="IF78" s="134"/>
      <c r="IG78" s="134"/>
      <c r="IH78" s="134"/>
      <c r="II78" s="134"/>
      <c r="IJ78" s="134"/>
      <c r="IK78" s="134"/>
      <c r="IL78" s="134"/>
      <c r="IM78" s="134"/>
      <c r="IN78" s="134"/>
      <c r="IO78" s="134"/>
      <c r="IP78" s="134"/>
      <c r="IQ78" s="134"/>
      <c r="IR78" s="134"/>
      <c r="IS78" s="134"/>
      <c r="IT78" s="134"/>
      <c r="IU78" s="134"/>
      <c r="IV78" s="134"/>
      <c r="IW78" s="134"/>
      <c r="IX78" s="134"/>
      <c r="IY78" s="134"/>
      <c r="IZ78" s="134"/>
      <c r="JA78" s="134"/>
      <c r="JB78" s="134"/>
      <c r="JC78" s="134"/>
      <c r="JD78" s="134"/>
      <c r="JE78" s="134"/>
      <c r="JF78" s="134"/>
      <c r="JG78" s="134"/>
      <c r="JH78" s="134"/>
      <c r="JI78" s="134"/>
      <c r="JJ78" s="134"/>
      <c r="JK78" s="134"/>
      <c r="JL78" s="134"/>
      <c r="JM78" s="134"/>
      <c r="JN78" s="134"/>
      <c r="JO78" s="134"/>
      <c r="JP78" s="134"/>
      <c r="JQ78" s="134"/>
      <c r="JR78" s="134"/>
      <c r="JS78" s="134"/>
      <c r="JT78" s="134"/>
      <c r="JU78" s="134"/>
      <c r="JV78" s="134"/>
      <c r="JW78" s="134"/>
      <c r="JX78" s="134"/>
      <c r="JY78" s="134"/>
      <c r="JZ78" s="134"/>
      <c r="KA78" s="134"/>
      <c r="KB78" s="134"/>
      <c r="KC78" s="134"/>
      <c r="KD78" s="134"/>
      <c r="KE78" s="134"/>
      <c r="KF78" s="134"/>
      <c r="KG78" s="134"/>
      <c r="KH78" s="134"/>
      <c r="KI78" s="134"/>
      <c r="KJ78" s="134"/>
      <c r="KK78" s="134"/>
      <c r="KL78" s="134"/>
      <c r="KM78" s="134"/>
      <c r="KN78" s="134"/>
      <c r="KO78" s="134"/>
      <c r="KP78" s="134"/>
      <c r="KQ78" s="134"/>
      <c r="KR78" s="134"/>
      <c r="KS78" s="134"/>
      <c r="KT78" s="134"/>
      <c r="KU78" s="134"/>
      <c r="KV78" s="134"/>
      <c r="KW78" s="134"/>
      <c r="KX78" s="134"/>
      <c r="KY78" s="134"/>
      <c r="KZ78" s="134"/>
      <c r="LA78" s="134"/>
      <c r="LB78" s="134"/>
      <c r="LC78" s="134"/>
      <c r="LD78" s="134"/>
      <c r="LE78" s="134"/>
      <c r="LF78" s="134"/>
      <c r="LG78" s="134"/>
      <c r="LH78" s="134"/>
      <c r="LI78" s="134"/>
      <c r="LJ78" s="134"/>
      <c r="LK78" s="134"/>
      <c r="LL78" s="134"/>
      <c r="LM78" s="134"/>
      <c r="LN78" s="134"/>
      <c r="LO78" s="134"/>
      <c r="LP78" s="134"/>
      <c r="LQ78" s="134"/>
      <c r="LR78" s="134"/>
      <c r="LS78" s="134"/>
      <c r="LT78" s="134"/>
      <c r="LU78" s="134"/>
      <c r="LV78" s="134"/>
      <c r="LW78" s="134"/>
      <c r="LX78" s="134"/>
      <c r="LY78" s="134"/>
      <c r="LZ78" s="134"/>
      <c r="MA78" s="134"/>
      <c r="MB78" s="134"/>
      <c r="MC78" s="134"/>
      <c r="MD78" s="134"/>
      <c r="ME78" s="134"/>
      <c r="MF78" s="134"/>
      <c r="MG78" s="134"/>
      <c r="MH78" s="134"/>
      <c r="MI78" s="134"/>
      <c r="MJ78" s="134"/>
      <c r="MK78" s="134"/>
      <c r="ML78" s="134"/>
      <c r="MM78" s="134"/>
      <c r="MN78" s="134"/>
      <c r="MO78" s="134"/>
      <c r="MP78" s="134"/>
      <c r="MQ78" s="134"/>
      <c r="MR78" s="134"/>
      <c r="MS78" s="134"/>
      <c r="MT78" s="134"/>
      <c r="MU78" s="134"/>
      <c r="MV78" s="134"/>
      <c r="MW78" s="134"/>
      <c r="MX78" s="134"/>
      <c r="MY78" s="134"/>
      <c r="MZ78" s="134"/>
      <c r="NA78" s="134"/>
      <c r="NB78" s="134"/>
      <c r="NC78" s="134"/>
      <c r="ND78" s="134"/>
      <c r="NE78" s="134"/>
      <c r="NF78" s="134"/>
      <c r="NG78" s="134"/>
      <c r="NH78" s="134"/>
      <c r="NI78" s="134"/>
      <c r="NJ78" s="134"/>
      <c r="NK78" s="134"/>
      <c r="NL78" s="134"/>
      <c r="NM78" s="134"/>
      <c r="NN78" s="134"/>
      <c r="NO78" s="134"/>
      <c r="NP78" s="134"/>
      <c r="NQ78" s="134"/>
      <c r="NR78" s="134"/>
      <c r="NS78" s="134"/>
      <c r="NT78" s="134"/>
      <c r="NU78" s="134"/>
      <c r="NV78" s="134"/>
      <c r="NW78" s="134"/>
      <c r="NX78" s="134"/>
      <c r="NY78" s="134"/>
      <c r="NZ78" s="134"/>
      <c r="OA78" s="134"/>
      <c r="OB78" s="134"/>
      <c r="OC78" s="134"/>
      <c r="OD78" s="134"/>
      <c r="OE78" s="134"/>
      <c r="OF78" s="134"/>
      <c r="OG78" s="134"/>
      <c r="OH78" s="134"/>
      <c r="OI78" s="134"/>
      <c r="OJ78" s="134"/>
      <c r="OK78" s="134"/>
      <c r="OL78" s="134"/>
      <c r="OM78" s="134"/>
      <c r="ON78" s="134"/>
      <c r="OO78" s="134"/>
      <c r="OP78" s="134"/>
      <c r="OQ78" s="134"/>
      <c r="OR78" s="134"/>
      <c r="OS78" s="134"/>
      <c r="OT78" s="134"/>
      <c r="OU78" s="134"/>
      <c r="OV78" s="134"/>
      <c r="OW78" s="134"/>
      <c r="OX78" s="134"/>
      <c r="OY78" s="134"/>
      <c r="OZ78" s="134"/>
      <c r="PA78" s="134"/>
      <c r="PB78" s="134"/>
      <c r="PC78" s="134"/>
      <c r="PD78" s="134"/>
      <c r="PE78" s="134"/>
      <c r="PF78" s="134"/>
      <c r="PG78" s="134"/>
      <c r="PH78" s="134"/>
      <c r="PI78" s="134"/>
      <c r="PJ78" s="134"/>
      <c r="PK78" s="134"/>
      <c r="PL78" s="134"/>
      <c r="PM78" s="134"/>
      <c r="PN78" s="134"/>
      <c r="PO78" s="134"/>
      <c r="PP78" s="134"/>
      <c r="PQ78" s="134"/>
      <c r="PR78" s="134"/>
      <c r="PS78" s="134"/>
      <c r="PT78" s="134"/>
      <c r="PU78" s="134"/>
      <c r="PV78" s="134"/>
      <c r="PW78" s="134"/>
      <c r="PX78" s="134"/>
      <c r="PY78" s="134"/>
      <c r="PZ78" s="134"/>
      <c r="QA78" s="134"/>
      <c r="QB78" s="134"/>
      <c r="QC78" s="134"/>
      <c r="QD78" s="134"/>
      <c r="QE78" s="134"/>
      <c r="QF78" s="134"/>
      <c r="QG78" s="134"/>
      <c r="QH78" s="134"/>
      <c r="QI78" s="134"/>
      <c r="QJ78" s="134"/>
      <c r="QK78" s="134"/>
      <c r="QL78" s="134"/>
      <c r="QM78" s="134"/>
      <c r="QN78" s="134"/>
      <c r="QO78" s="134"/>
      <c r="QP78" s="134"/>
      <c r="QQ78" s="134"/>
      <c r="QR78" s="134"/>
      <c r="QS78" s="134"/>
      <c r="QT78" s="134"/>
      <c r="QU78" s="134"/>
      <c r="QV78" s="134"/>
      <c r="QW78" s="134"/>
      <c r="QX78" s="134"/>
      <c r="QY78" s="134"/>
      <c r="QZ78" s="134"/>
      <c r="RA78" s="134"/>
      <c r="RB78" s="134"/>
      <c r="RC78" s="134"/>
      <c r="RD78" s="134"/>
      <c r="RE78" s="134"/>
      <c r="RF78" s="134"/>
      <c r="RG78" s="134"/>
      <c r="RH78" s="134"/>
      <c r="RI78" s="134"/>
      <c r="RJ78" s="134"/>
      <c r="RK78" s="134"/>
      <c r="RL78" s="134"/>
      <c r="RM78" s="134"/>
      <c r="RN78" s="134"/>
      <c r="RO78" s="134"/>
      <c r="RP78" s="134"/>
      <c r="RQ78" s="134"/>
      <c r="RR78" s="134"/>
      <c r="RS78" s="134"/>
      <c r="RT78" s="134"/>
      <c r="RU78" s="134"/>
      <c r="RV78" s="134"/>
      <c r="RW78" s="134"/>
      <c r="RX78" s="134"/>
      <c r="RY78" s="134"/>
      <c r="RZ78" s="134"/>
      <c r="SA78" s="134"/>
      <c r="SB78" s="134"/>
      <c r="SC78" s="134"/>
      <c r="SD78" s="134"/>
      <c r="SE78" s="134"/>
      <c r="SF78" s="134"/>
      <c r="SG78" s="134"/>
      <c r="SH78" s="134"/>
      <c r="SI78" s="134"/>
      <c r="SJ78" s="134"/>
      <c r="SK78" s="134"/>
      <c r="SL78" s="134"/>
      <c r="SM78" s="134"/>
      <c r="SN78" s="134"/>
      <c r="SO78" s="134"/>
      <c r="SP78" s="134"/>
      <c r="SQ78" s="134"/>
      <c r="SR78" s="134"/>
      <c r="SS78" s="134"/>
      <c r="ST78" s="134"/>
      <c r="SU78" s="134"/>
      <c r="SV78" s="134"/>
      <c r="SW78" s="134"/>
      <c r="SX78" s="134"/>
      <c r="SY78" s="134"/>
      <c r="SZ78" s="134"/>
      <c r="TA78" s="134"/>
      <c r="TB78" s="134"/>
      <c r="TC78" s="134"/>
      <c r="TD78" s="134"/>
      <c r="TE78" s="134"/>
      <c r="TF78" s="134"/>
      <c r="TG78" s="134"/>
      <c r="TH78" s="134"/>
      <c r="TI78" s="134"/>
      <c r="TJ78" s="134"/>
      <c r="TK78" s="134"/>
      <c r="TL78" s="134"/>
      <c r="TM78" s="134"/>
      <c r="TN78" s="134"/>
      <c r="TO78" s="134"/>
      <c r="TP78" s="134"/>
      <c r="TQ78" s="134"/>
      <c r="TR78" s="134"/>
      <c r="TS78" s="134"/>
      <c r="TT78" s="134"/>
      <c r="TU78" s="134"/>
      <c r="TV78" s="134"/>
      <c r="TW78" s="134"/>
      <c r="TX78" s="134"/>
      <c r="TY78" s="134"/>
      <c r="TZ78" s="134"/>
      <c r="UA78" s="134"/>
      <c r="UB78" s="134"/>
      <c r="UC78" s="134"/>
      <c r="UD78" s="134"/>
      <c r="UE78" s="134"/>
      <c r="UF78" s="134"/>
      <c r="UG78" s="134"/>
      <c r="UH78" s="134"/>
      <c r="UI78" s="134"/>
      <c r="UJ78" s="134"/>
      <c r="UK78" s="134"/>
      <c r="UL78" s="134"/>
      <c r="UM78" s="134"/>
      <c r="UN78" s="134"/>
      <c r="UO78" s="134"/>
      <c r="UP78" s="134"/>
      <c r="UQ78" s="134"/>
      <c r="UR78" s="134"/>
      <c r="US78" s="134"/>
      <c r="UT78" s="134"/>
      <c r="UU78" s="134"/>
      <c r="UV78" s="134"/>
      <c r="UW78" s="134"/>
      <c r="UX78" s="134"/>
      <c r="UY78" s="134"/>
      <c r="UZ78" s="134"/>
      <c r="VA78" s="134"/>
      <c r="VB78" s="134"/>
      <c r="VC78" s="134"/>
      <c r="VD78" s="134"/>
      <c r="VE78" s="134"/>
      <c r="VF78" s="134"/>
      <c r="VG78" s="134"/>
      <c r="VH78" s="134"/>
      <c r="VI78" s="134"/>
      <c r="VJ78" s="134"/>
      <c r="VK78" s="134"/>
      <c r="VL78" s="134"/>
      <c r="VM78" s="134"/>
      <c r="VN78" s="134"/>
      <c r="VO78" s="134"/>
      <c r="VP78" s="134"/>
      <c r="VQ78" s="134"/>
      <c r="VR78" s="134"/>
      <c r="VS78" s="134"/>
      <c r="VT78" s="134"/>
      <c r="VU78" s="134"/>
      <c r="VV78" s="134"/>
      <c r="VW78" s="134"/>
      <c r="VX78" s="134"/>
      <c r="VY78" s="134"/>
      <c r="VZ78" s="134"/>
      <c r="WA78" s="134"/>
      <c r="WB78" s="134"/>
      <c r="WC78" s="134"/>
      <c r="WD78" s="134"/>
      <c r="WE78" s="134"/>
      <c r="WF78" s="134"/>
      <c r="WG78" s="134"/>
      <c r="WH78" s="134"/>
      <c r="WI78" s="134"/>
      <c r="WJ78" s="134"/>
      <c r="WK78" s="134"/>
      <c r="WL78" s="134"/>
      <c r="WM78" s="134"/>
      <c r="WN78" s="134"/>
      <c r="WO78" s="134"/>
      <c r="WP78" s="134"/>
      <c r="WQ78" s="134"/>
      <c r="WR78" s="134"/>
      <c r="WS78" s="134"/>
      <c r="WT78" s="134"/>
      <c r="WU78" s="134"/>
      <c r="WV78" s="134"/>
      <c r="WW78" s="134"/>
      <c r="WX78" s="134"/>
      <c r="WY78" s="134"/>
      <c r="WZ78" s="134"/>
      <c r="XA78" s="134"/>
      <c r="XB78" s="134"/>
      <c r="XC78" s="134"/>
      <c r="XD78" s="134"/>
      <c r="XE78" s="134"/>
      <c r="XF78" s="134"/>
      <c r="XG78" s="134"/>
      <c r="XH78" s="134"/>
      <c r="XI78" s="134"/>
      <c r="XJ78" s="134"/>
      <c r="XK78" s="134"/>
      <c r="XL78" s="134"/>
      <c r="XM78" s="134"/>
      <c r="XN78" s="134"/>
      <c r="XO78" s="134"/>
      <c r="XP78" s="134"/>
      <c r="XQ78" s="134"/>
      <c r="XR78" s="134"/>
      <c r="XS78" s="134"/>
      <c r="XT78" s="134"/>
      <c r="XU78" s="134"/>
      <c r="XV78" s="134"/>
      <c r="XW78" s="134"/>
      <c r="XX78" s="134"/>
      <c r="XY78" s="134"/>
      <c r="XZ78" s="134"/>
      <c r="YA78" s="134"/>
      <c r="YB78" s="134"/>
      <c r="YC78" s="134"/>
      <c r="YD78" s="134"/>
      <c r="YE78" s="134"/>
      <c r="YF78" s="134"/>
      <c r="YG78" s="134"/>
      <c r="YH78" s="134"/>
      <c r="YI78" s="134"/>
      <c r="YJ78" s="134"/>
      <c r="YK78" s="134"/>
      <c r="YL78" s="134"/>
      <c r="YM78" s="134"/>
      <c r="YN78" s="134"/>
      <c r="YO78" s="134"/>
      <c r="YP78" s="134"/>
      <c r="YQ78" s="134"/>
      <c r="YR78" s="134"/>
      <c r="YS78" s="134"/>
      <c r="YT78" s="134"/>
      <c r="YU78" s="134"/>
      <c r="YV78" s="134"/>
      <c r="YW78" s="134"/>
      <c r="YX78" s="134"/>
      <c r="YY78" s="134"/>
      <c r="YZ78" s="134"/>
      <c r="ZA78" s="134"/>
      <c r="ZB78" s="134"/>
      <c r="ZC78" s="134"/>
      <c r="ZD78" s="134"/>
      <c r="ZE78" s="134"/>
      <c r="ZF78" s="134"/>
      <c r="ZG78" s="134"/>
      <c r="ZH78" s="134"/>
      <c r="ZI78" s="134"/>
      <c r="ZJ78" s="134"/>
      <c r="ZK78" s="134"/>
      <c r="ZL78" s="134"/>
      <c r="ZM78" s="134"/>
      <c r="ZN78" s="134"/>
      <c r="ZO78" s="134"/>
      <c r="ZP78" s="134"/>
      <c r="ZQ78" s="134"/>
      <c r="ZR78" s="134"/>
      <c r="ZS78" s="134"/>
      <c r="ZT78" s="134"/>
      <c r="ZU78" s="134"/>
      <c r="ZV78" s="134"/>
      <c r="ZW78" s="134"/>
      <c r="ZX78" s="134"/>
      <c r="ZY78" s="134"/>
      <c r="ZZ78" s="134"/>
    </row>
    <row r="79" spans="1:702" hidden="1" outlineLevel="1">
      <c r="A79" s="16">
        <v>42614</v>
      </c>
      <c r="B79" s="134">
        <v>23167.07021274</v>
      </c>
      <c r="C79" s="134">
        <v>3071.2524350899998</v>
      </c>
      <c r="D79" s="134">
        <v>568.31732897999996</v>
      </c>
      <c r="E79" s="134">
        <v>8806.7692850700005</v>
      </c>
      <c r="F79" s="134">
        <v>263.49754108000002</v>
      </c>
      <c r="G79" s="134">
        <v>98.859770530000006</v>
      </c>
      <c r="H79" s="134">
        <v>970.85426700999994</v>
      </c>
      <c r="I79" s="134">
        <v>4359.3862430500003</v>
      </c>
      <c r="J79" s="134">
        <v>2819.4812060499999</v>
      </c>
      <c r="K79" s="134">
        <v>44.37929312</v>
      </c>
      <c r="L79" s="134">
        <v>483.16034901</v>
      </c>
      <c r="M79" s="176" t="s">
        <v>191</v>
      </c>
      <c r="N79" s="134">
        <v>791.16660358000001</v>
      </c>
      <c r="O79" s="134">
        <v>535.80460341000003</v>
      </c>
      <c r="P79" s="134">
        <v>39.592963060000002</v>
      </c>
      <c r="Q79" s="134">
        <v>2.7096820000000001E-2</v>
      </c>
      <c r="R79" s="134">
        <v>9.6283652400000008</v>
      </c>
      <c r="S79" s="134">
        <v>297.33311140000001</v>
      </c>
      <c r="T79" s="134">
        <v>7.5597502399999996</v>
      </c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/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/>
      <c r="BG79" s="134"/>
      <c r="BH79" s="134"/>
      <c r="BI79" s="134"/>
      <c r="BJ79" s="134"/>
      <c r="BK79" s="134"/>
      <c r="BL79" s="134"/>
      <c r="BM79" s="134"/>
      <c r="BN79" s="134"/>
      <c r="BO79" s="134"/>
      <c r="BP79" s="134"/>
      <c r="BQ79" s="134"/>
      <c r="BR79" s="134"/>
      <c r="BS79" s="134"/>
      <c r="BT79" s="134"/>
      <c r="BU79" s="134"/>
      <c r="BV79" s="134"/>
      <c r="BW79" s="134"/>
      <c r="BX79" s="134"/>
      <c r="BY79" s="134"/>
      <c r="BZ79" s="134"/>
      <c r="CA79" s="134"/>
      <c r="CB79" s="134"/>
      <c r="CC79" s="134"/>
      <c r="CD79" s="134"/>
      <c r="CE79" s="134"/>
      <c r="CF79" s="134"/>
      <c r="CG79" s="134"/>
      <c r="CH79" s="134"/>
      <c r="CI79" s="134"/>
      <c r="CJ79" s="134"/>
      <c r="CK79" s="134"/>
      <c r="CL79" s="134"/>
      <c r="CM79" s="134"/>
      <c r="CN79" s="134"/>
      <c r="CO79" s="134"/>
      <c r="CP79" s="134"/>
      <c r="CQ79" s="134"/>
      <c r="CR79" s="134"/>
      <c r="CS79" s="134"/>
      <c r="CT79" s="134"/>
      <c r="CU79" s="134"/>
      <c r="CV79" s="134"/>
      <c r="CW79" s="134"/>
      <c r="CX79" s="134"/>
      <c r="CY79" s="134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  <c r="EK79" s="134"/>
      <c r="EL79" s="134"/>
      <c r="EM79" s="134"/>
      <c r="EN79" s="134"/>
      <c r="EO79" s="134"/>
      <c r="EP79" s="134"/>
      <c r="EQ79" s="134"/>
      <c r="ER79" s="134"/>
      <c r="ES79" s="134"/>
      <c r="ET79" s="134"/>
      <c r="EU79" s="134"/>
      <c r="EV79" s="134"/>
      <c r="EW79" s="134"/>
      <c r="EX79" s="134"/>
      <c r="EY79" s="134"/>
      <c r="EZ79" s="134"/>
      <c r="FA79" s="134"/>
      <c r="FB79" s="134"/>
      <c r="FC79" s="134"/>
      <c r="FD79" s="134"/>
      <c r="FE79" s="134"/>
      <c r="FF79" s="134"/>
      <c r="FG79" s="134"/>
      <c r="FH79" s="134"/>
      <c r="FI79" s="134"/>
      <c r="FJ79" s="134"/>
      <c r="FK79" s="134"/>
      <c r="FL79" s="134"/>
      <c r="FM79" s="134"/>
      <c r="FN79" s="134"/>
      <c r="FO79" s="134"/>
      <c r="FP79" s="134"/>
      <c r="FQ79" s="134"/>
      <c r="FR79" s="134"/>
      <c r="FS79" s="134"/>
      <c r="FT79" s="134"/>
      <c r="FU79" s="134"/>
      <c r="FV79" s="134"/>
      <c r="FW79" s="134"/>
      <c r="FX79" s="134"/>
      <c r="FY79" s="134"/>
      <c r="FZ79" s="134"/>
      <c r="GA79" s="134"/>
      <c r="GB79" s="134"/>
      <c r="GC79" s="134"/>
      <c r="GD79" s="134"/>
      <c r="GE79" s="134"/>
      <c r="GF79" s="134"/>
      <c r="GG79" s="134"/>
      <c r="GH79" s="134"/>
      <c r="GI79" s="134"/>
      <c r="GJ79" s="134"/>
      <c r="GK79" s="134"/>
      <c r="GL79" s="134"/>
      <c r="GM79" s="134"/>
      <c r="GN79" s="134"/>
      <c r="GO79" s="134"/>
      <c r="GP79" s="134"/>
      <c r="GQ79" s="134"/>
      <c r="GR79" s="134"/>
      <c r="GS79" s="134"/>
      <c r="GT79" s="134"/>
      <c r="GU79" s="134"/>
      <c r="GV79" s="134"/>
      <c r="GW79" s="134"/>
      <c r="GX79" s="134"/>
      <c r="GY79" s="134"/>
      <c r="GZ79" s="134"/>
      <c r="HA79" s="134"/>
      <c r="HB79" s="134"/>
      <c r="HC79" s="134"/>
      <c r="HD79" s="134"/>
      <c r="HE79" s="134"/>
      <c r="HF79" s="134"/>
      <c r="HG79" s="134"/>
      <c r="HH79" s="134"/>
      <c r="HI79" s="134"/>
      <c r="HJ79" s="134"/>
      <c r="HK79" s="134"/>
      <c r="HL79" s="134"/>
      <c r="HM79" s="134"/>
      <c r="HN79" s="134"/>
      <c r="HO79" s="134"/>
      <c r="HP79" s="134"/>
      <c r="HQ79" s="134"/>
      <c r="HR79" s="134"/>
      <c r="HS79" s="134"/>
      <c r="HT79" s="134"/>
      <c r="HU79" s="134"/>
      <c r="HV79" s="134"/>
      <c r="HW79" s="134"/>
      <c r="HX79" s="134"/>
      <c r="HY79" s="134"/>
      <c r="HZ79" s="134"/>
      <c r="IA79" s="134"/>
      <c r="IB79" s="134"/>
      <c r="IC79" s="134"/>
      <c r="ID79" s="134"/>
      <c r="IE79" s="134"/>
      <c r="IF79" s="134"/>
      <c r="IG79" s="134"/>
      <c r="IH79" s="134"/>
      <c r="II79" s="134"/>
      <c r="IJ79" s="134"/>
      <c r="IK79" s="134"/>
      <c r="IL79" s="134"/>
      <c r="IM79" s="134"/>
      <c r="IN79" s="134"/>
      <c r="IO79" s="134"/>
      <c r="IP79" s="134"/>
      <c r="IQ79" s="134"/>
      <c r="IR79" s="134"/>
      <c r="IS79" s="134"/>
      <c r="IT79" s="134"/>
      <c r="IU79" s="134"/>
      <c r="IV79" s="134"/>
      <c r="IW79" s="134"/>
      <c r="IX79" s="134"/>
      <c r="IY79" s="134"/>
      <c r="IZ79" s="134"/>
      <c r="JA79" s="134"/>
      <c r="JB79" s="134"/>
      <c r="JC79" s="134"/>
      <c r="JD79" s="134"/>
      <c r="JE79" s="134"/>
      <c r="JF79" s="134"/>
      <c r="JG79" s="134"/>
      <c r="JH79" s="134"/>
      <c r="JI79" s="134"/>
      <c r="JJ79" s="134"/>
      <c r="JK79" s="134"/>
      <c r="JL79" s="134"/>
      <c r="JM79" s="134"/>
      <c r="JN79" s="134"/>
      <c r="JO79" s="134"/>
      <c r="JP79" s="134"/>
      <c r="JQ79" s="134"/>
      <c r="JR79" s="134"/>
      <c r="JS79" s="134"/>
      <c r="JT79" s="134"/>
      <c r="JU79" s="134"/>
      <c r="JV79" s="134"/>
      <c r="JW79" s="134"/>
      <c r="JX79" s="134"/>
      <c r="JY79" s="134"/>
      <c r="JZ79" s="134"/>
      <c r="KA79" s="134"/>
      <c r="KB79" s="134"/>
      <c r="KC79" s="134"/>
      <c r="KD79" s="134"/>
      <c r="KE79" s="134"/>
      <c r="KF79" s="134"/>
      <c r="KG79" s="134"/>
      <c r="KH79" s="134"/>
      <c r="KI79" s="134"/>
      <c r="KJ79" s="134"/>
      <c r="KK79" s="134"/>
      <c r="KL79" s="134"/>
      <c r="KM79" s="134"/>
      <c r="KN79" s="134"/>
      <c r="KO79" s="134"/>
      <c r="KP79" s="134"/>
      <c r="KQ79" s="134"/>
      <c r="KR79" s="134"/>
      <c r="KS79" s="134"/>
      <c r="KT79" s="134"/>
      <c r="KU79" s="134"/>
      <c r="KV79" s="134"/>
      <c r="KW79" s="134"/>
      <c r="KX79" s="134"/>
      <c r="KY79" s="134"/>
      <c r="KZ79" s="134"/>
      <c r="LA79" s="134"/>
      <c r="LB79" s="134"/>
      <c r="LC79" s="134"/>
      <c r="LD79" s="134"/>
      <c r="LE79" s="134"/>
      <c r="LF79" s="134"/>
      <c r="LG79" s="134"/>
      <c r="LH79" s="134"/>
      <c r="LI79" s="134"/>
      <c r="LJ79" s="134"/>
      <c r="LK79" s="134"/>
      <c r="LL79" s="134"/>
      <c r="LM79" s="134"/>
      <c r="LN79" s="134"/>
      <c r="LO79" s="134"/>
      <c r="LP79" s="134"/>
      <c r="LQ79" s="134"/>
      <c r="LR79" s="134"/>
      <c r="LS79" s="134"/>
      <c r="LT79" s="134"/>
      <c r="LU79" s="134"/>
      <c r="LV79" s="134"/>
      <c r="LW79" s="134"/>
      <c r="LX79" s="134"/>
      <c r="LY79" s="134"/>
      <c r="LZ79" s="134"/>
      <c r="MA79" s="134"/>
      <c r="MB79" s="134"/>
      <c r="MC79" s="134"/>
      <c r="MD79" s="134"/>
      <c r="ME79" s="134"/>
      <c r="MF79" s="134"/>
      <c r="MG79" s="134"/>
      <c r="MH79" s="134"/>
      <c r="MI79" s="134"/>
      <c r="MJ79" s="134"/>
      <c r="MK79" s="134"/>
      <c r="ML79" s="134"/>
      <c r="MM79" s="134"/>
      <c r="MN79" s="134"/>
      <c r="MO79" s="134"/>
      <c r="MP79" s="134"/>
      <c r="MQ79" s="134"/>
      <c r="MR79" s="134"/>
      <c r="MS79" s="134"/>
      <c r="MT79" s="134"/>
      <c r="MU79" s="134"/>
      <c r="MV79" s="134"/>
      <c r="MW79" s="134"/>
      <c r="MX79" s="134"/>
      <c r="MY79" s="134"/>
      <c r="MZ79" s="134"/>
      <c r="NA79" s="134"/>
      <c r="NB79" s="134"/>
      <c r="NC79" s="134"/>
      <c r="ND79" s="134"/>
      <c r="NE79" s="134"/>
      <c r="NF79" s="134"/>
      <c r="NG79" s="134"/>
      <c r="NH79" s="134"/>
      <c r="NI79" s="134"/>
      <c r="NJ79" s="134"/>
      <c r="NK79" s="134"/>
      <c r="NL79" s="134"/>
      <c r="NM79" s="134"/>
      <c r="NN79" s="134"/>
      <c r="NO79" s="134"/>
      <c r="NP79" s="134"/>
      <c r="NQ79" s="134"/>
      <c r="NR79" s="134"/>
      <c r="NS79" s="134"/>
      <c r="NT79" s="134"/>
      <c r="NU79" s="134"/>
      <c r="NV79" s="134"/>
      <c r="NW79" s="134"/>
      <c r="NX79" s="134"/>
      <c r="NY79" s="134"/>
      <c r="NZ79" s="134"/>
      <c r="OA79" s="134"/>
      <c r="OB79" s="134"/>
      <c r="OC79" s="134"/>
      <c r="OD79" s="134"/>
      <c r="OE79" s="134"/>
      <c r="OF79" s="134"/>
      <c r="OG79" s="134"/>
      <c r="OH79" s="134"/>
      <c r="OI79" s="134"/>
      <c r="OJ79" s="134"/>
      <c r="OK79" s="134"/>
      <c r="OL79" s="134"/>
      <c r="OM79" s="134"/>
      <c r="ON79" s="134"/>
      <c r="OO79" s="134"/>
      <c r="OP79" s="134"/>
      <c r="OQ79" s="134"/>
      <c r="OR79" s="134"/>
      <c r="OS79" s="134"/>
      <c r="OT79" s="134"/>
      <c r="OU79" s="134"/>
      <c r="OV79" s="134"/>
      <c r="OW79" s="134"/>
      <c r="OX79" s="134"/>
      <c r="OY79" s="134"/>
      <c r="OZ79" s="134"/>
      <c r="PA79" s="134"/>
      <c r="PB79" s="134"/>
      <c r="PC79" s="134"/>
      <c r="PD79" s="134"/>
      <c r="PE79" s="134"/>
      <c r="PF79" s="134"/>
      <c r="PG79" s="134"/>
      <c r="PH79" s="134"/>
      <c r="PI79" s="134"/>
      <c r="PJ79" s="134"/>
      <c r="PK79" s="134"/>
      <c r="PL79" s="134"/>
      <c r="PM79" s="134"/>
      <c r="PN79" s="134"/>
      <c r="PO79" s="134"/>
      <c r="PP79" s="134"/>
      <c r="PQ79" s="134"/>
      <c r="PR79" s="134"/>
      <c r="PS79" s="134"/>
      <c r="PT79" s="134"/>
      <c r="PU79" s="134"/>
      <c r="PV79" s="134"/>
      <c r="PW79" s="134"/>
      <c r="PX79" s="134"/>
      <c r="PY79" s="134"/>
      <c r="PZ79" s="134"/>
      <c r="QA79" s="134"/>
      <c r="QB79" s="134"/>
      <c r="QC79" s="134"/>
      <c r="QD79" s="134"/>
      <c r="QE79" s="134"/>
      <c r="QF79" s="134"/>
      <c r="QG79" s="134"/>
      <c r="QH79" s="134"/>
      <c r="QI79" s="134"/>
      <c r="QJ79" s="134"/>
      <c r="QK79" s="134"/>
      <c r="QL79" s="134"/>
      <c r="QM79" s="134"/>
      <c r="QN79" s="134"/>
      <c r="QO79" s="134"/>
      <c r="QP79" s="134"/>
      <c r="QQ79" s="134"/>
      <c r="QR79" s="134"/>
      <c r="QS79" s="134"/>
      <c r="QT79" s="134"/>
      <c r="QU79" s="134"/>
      <c r="QV79" s="134"/>
      <c r="QW79" s="134"/>
      <c r="QX79" s="134"/>
      <c r="QY79" s="134"/>
      <c r="QZ79" s="134"/>
      <c r="RA79" s="134"/>
      <c r="RB79" s="134"/>
      <c r="RC79" s="134"/>
      <c r="RD79" s="134"/>
      <c r="RE79" s="134"/>
      <c r="RF79" s="134"/>
      <c r="RG79" s="134"/>
      <c r="RH79" s="134"/>
      <c r="RI79" s="134"/>
      <c r="RJ79" s="134"/>
      <c r="RK79" s="134"/>
      <c r="RL79" s="134"/>
      <c r="RM79" s="134"/>
      <c r="RN79" s="134"/>
      <c r="RO79" s="134"/>
      <c r="RP79" s="134"/>
      <c r="RQ79" s="134"/>
      <c r="RR79" s="134"/>
      <c r="RS79" s="134"/>
      <c r="RT79" s="134"/>
      <c r="RU79" s="134"/>
      <c r="RV79" s="134"/>
      <c r="RW79" s="134"/>
      <c r="RX79" s="134"/>
      <c r="RY79" s="134"/>
      <c r="RZ79" s="134"/>
      <c r="SA79" s="134"/>
      <c r="SB79" s="134"/>
      <c r="SC79" s="134"/>
      <c r="SD79" s="134"/>
      <c r="SE79" s="134"/>
      <c r="SF79" s="134"/>
      <c r="SG79" s="134"/>
      <c r="SH79" s="134"/>
      <c r="SI79" s="134"/>
      <c r="SJ79" s="134"/>
      <c r="SK79" s="134"/>
      <c r="SL79" s="134"/>
      <c r="SM79" s="134"/>
      <c r="SN79" s="134"/>
      <c r="SO79" s="134"/>
      <c r="SP79" s="134"/>
      <c r="SQ79" s="134"/>
      <c r="SR79" s="134"/>
      <c r="SS79" s="134"/>
      <c r="ST79" s="134"/>
      <c r="SU79" s="134"/>
      <c r="SV79" s="134"/>
      <c r="SW79" s="134"/>
      <c r="SX79" s="134"/>
      <c r="SY79" s="134"/>
      <c r="SZ79" s="134"/>
      <c r="TA79" s="134"/>
      <c r="TB79" s="134"/>
      <c r="TC79" s="134"/>
      <c r="TD79" s="134"/>
      <c r="TE79" s="134"/>
      <c r="TF79" s="134"/>
      <c r="TG79" s="134"/>
      <c r="TH79" s="134"/>
      <c r="TI79" s="134"/>
      <c r="TJ79" s="134"/>
      <c r="TK79" s="134"/>
      <c r="TL79" s="134"/>
      <c r="TM79" s="134"/>
      <c r="TN79" s="134"/>
      <c r="TO79" s="134"/>
      <c r="TP79" s="134"/>
      <c r="TQ79" s="134"/>
      <c r="TR79" s="134"/>
      <c r="TS79" s="134"/>
      <c r="TT79" s="134"/>
      <c r="TU79" s="134"/>
      <c r="TV79" s="134"/>
      <c r="TW79" s="134"/>
      <c r="TX79" s="134"/>
      <c r="TY79" s="134"/>
      <c r="TZ79" s="134"/>
      <c r="UA79" s="134"/>
      <c r="UB79" s="134"/>
      <c r="UC79" s="134"/>
      <c r="UD79" s="134"/>
      <c r="UE79" s="134"/>
      <c r="UF79" s="134"/>
      <c r="UG79" s="134"/>
      <c r="UH79" s="134"/>
      <c r="UI79" s="134"/>
      <c r="UJ79" s="134"/>
      <c r="UK79" s="134"/>
      <c r="UL79" s="134"/>
      <c r="UM79" s="134"/>
      <c r="UN79" s="134"/>
      <c r="UO79" s="134"/>
      <c r="UP79" s="134"/>
      <c r="UQ79" s="134"/>
      <c r="UR79" s="134"/>
      <c r="US79" s="134"/>
      <c r="UT79" s="134"/>
      <c r="UU79" s="134"/>
      <c r="UV79" s="134"/>
      <c r="UW79" s="134"/>
      <c r="UX79" s="134"/>
      <c r="UY79" s="134"/>
      <c r="UZ79" s="134"/>
      <c r="VA79" s="134"/>
      <c r="VB79" s="134"/>
      <c r="VC79" s="134"/>
      <c r="VD79" s="134"/>
      <c r="VE79" s="134"/>
      <c r="VF79" s="134"/>
      <c r="VG79" s="134"/>
      <c r="VH79" s="134"/>
      <c r="VI79" s="134"/>
      <c r="VJ79" s="134"/>
      <c r="VK79" s="134"/>
      <c r="VL79" s="134"/>
      <c r="VM79" s="134"/>
      <c r="VN79" s="134"/>
      <c r="VO79" s="134"/>
      <c r="VP79" s="134"/>
      <c r="VQ79" s="134"/>
      <c r="VR79" s="134"/>
      <c r="VS79" s="134"/>
      <c r="VT79" s="134"/>
      <c r="VU79" s="134"/>
      <c r="VV79" s="134"/>
      <c r="VW79" s="134"/>
      <c r="VX79" s="134"/>
      <c r="VY79" s="134"/>
      <c r="VZ79" s="134"/>
      <c r="WA79" s="134"/>
      <c r="WB79" s="134"/>
      <c r="WC79" s="134"/>
      <c r="WD79" s="134"/>
      <c r="WE79" s="134"/>
      <c r="WF79" s="134"/>
      <c r="WG79" s="134"/>
      <c r="WH79" s="134"/>
      <c r="WI79" s="134"/>
      <c r="WJ79" s="134"/>
      <c r="WK79" s="134"/>
      <c r="WL79" s="134"/>
      <c r="WM79" s="134"/>
      <c r="WN79" s="134"/>
      <c r="WO79" s="134"/>
      <c r="WP79" s="134"/>
      <c r="WQ79" s="134"/>
      <c r="WR79" s="134"/>
      <c r="WS79" s="134"/>
      <c r="WT79" s="134"/>
      <c r="WU79" s="134"/>
      <c r="WV79" s="134"/>
      <c r="WW79" s="134"/>
      <c r="WX79" s="134"/>
      <c r="WY79" s="134"/>
      <c r="WZ79" s="134"/>
      <c r="XA79" s="134"/>
      <c r="XB79" s="134"/>
      <c r="XC79" s="134"/>
      <c r="XD79" s="134"/>
      <c r="XE79" s="134"/>
      <c r="XF79" s="134"/>
      <c r="XG79" s="134"/>
      <c r="XH79" s="134"/>
      <c r="XI79" s="134"/>
      <c r="XJ79" s="134"/>
      <c r="XK79" s="134"/>
      <c r="XL79" s="134"/>
      <c r="XM79" s="134"/>
      <c r="XN79" s="134"/>
      <c r="XO79" s="134"/>
      <c r="XP79" s="134"/>
      <c r="XQ79" s="134"/>
      <c r="XR79" s="134"/>
      <c r="XS79" s="134"/>
      <c r="XT79" s="134"/>
      <c r="XU79" s="134"/>
      <c r="XV79" s="134"/>
      <c r="XW79" s="134"/>
      <c r="XX79" s="134"/>
      <c r="XY79" s="134"/>
      <c r="XZ79" s="134"/>
      <c r="YA79" s="134"/>
      <c r="YB79" s="134"/>
      <c r="YC79" s="134"/>
      <c r="YD79" s="134"/>
      <c r="YE79" s="134"/>
      <c r="YF79" s="134"/>
      <c r="YG79" s="134"/>
      <c r="YH79" s="134"/>
      <c r="YI79" s="134"/>
      <c r="YJ79" s="134"/>
      <c r="YK79" s="134"/>
      <c r="YL79" s="134"/>
      <c r="YM79" s="134"/>
      <c r="YN79" s="134"/>
      <c r="YO79" s="134"/>
      <c r="YP79" s="134"/>
      <c r="YQ79" s="134"/>
      <c r="YR79" s="134"/>
      <c r="YS79" s="134"/>
      <c r="YT79" s="134"/>
      <c r="YU79" s="134"/>
      <c r="YV79" s="134"/>
      <c r="YW79" s="134"/>
      <c r="YX79" s="134"/>
      <c r="YY79" s="134"/>
      <c r="YZ79" s="134"/>
      <c r="ZA79" s="134"/>
      <c r="ZB79" s="134"/>
      <c r="ZC79" s="134"/>
      <c r="ZD79" s="134"/>
      <c r="ZE79" s="134"/>
      <c r="ZF79" s="134"/>
      <c r="ZG79" s="134"/>
      <c r="ZH79" s="134"/>
      <c r="ZI79" s="134"/>
      <c r="ZJ79" s="134"/>
      <c r="ZK79" s="134"/>
      <c r="ZL79" s="134"/>
      <c r="ZM79" s="134"/>
      <c r="ZN79" s="134"/>
      <c r="ZO79" s="134"/>
      <c r="ZP79" s="134"/>
      <c r="ZQ79" s="134"/>
      <c r="ZR79" s="134"/>
      <c r="ZS79" s="134"/>
      <c r="ZT79" s="134"/>
      <c r="ZU79" s="134"/>
      <c r="ZV79" s="134"/>
      <c r="ZW79" s="134"/>
      <c r="ZX79" s="134"/>
      <c r="ZY79" s="134"/>
      <c r="ZZ79" s="134"/>
    </row>
    <row r="80" spans="1:702" hidden="1" outlineLevel="1">
      <c r="A80" s="16">
        <v>42644</v>
      </c>
      <c r="B80" s="134">
        <v>23219.574215609999</v>
      </c>
      <c r="C80" s="134">
        <v>3067.6262360400001</v>
      </c>
      <c r="D80" s="134">
        <v>555.45338500000003</v>
      </c>
      <c r="E80" s="134">
        <v>8805.0522008900007</v>
      </c>
      <c r="F80" s="134">
        <v>295.83176212000001</v>
      </c>
      <c r="G80" s="134">
        <v>93.120882820000006</v>
      </c>
      <c r="H80" s="134">
        <v>954.77921299000002</v>
      </c>
      <c r="I80" s="134">
        <v>4245.5133007599998</v>
      </c>
      <c r="J80" s="134">
        <v>2771.2989342999999</v>
      </c>
      <c r="K80" s="134">
        <v>44.020247390000002</v>
      </c>
      <c r="L80" s="134">
        <v>482.95042412999999</v>
      </c>
      <c r="M80" s="176" t="s">
        <v>191</v>
      </c>
      <c r="N80" s="134">
        <v>1042.2006971000001</v>
      </c>
      <c r="O80" s="134">
        <v>517.48879843999998</v>
      </c>
      <c r="P80" s="134">
        <v>39.430626250000003</v>
      </c>
      <c r="Q80" s="134">
        <v>2.7417270000000001E-2</v>
      </c>
      <c r="R80" s="134">
        <v>10.424727450000001</v>
      </c>
      <c r="S80" s="134">
        <v>286.8961577</v>
      </c>
      <c r="T80" s="134">
        <v>7.4592049600000001</v>
      </c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  <c r="AE80" s="134"/>
      <c r="AF80" s="134"/>
      <c r="AG80" s="134"/>
      <c r="AH80" s="134"/>
      <c r="AI80" s="134"/>
      <c r="AJ80" s="134"/>
      <c r="AK80" s="134"/>
      <c r="AL80" s="134"/>
      <c r="AM80" s="134"/>
      <c r="AN80" s="134"/>
      <c r="AO80" s="134"/>
      <c r="AP80" s="134"/>
      <c r="AQ80" s="134"/>
      <c r="AR80" s="134"/>
      <c r="AS80" s="134"/>
      <c r="AT80" s="134"/>
      <c r="AU80" s="134"/>
      <c r="AV80" s="134"/>
      <c r="AW80" s="134"/>
      <c r="AX80" s="134"/>
      <c r="AY80" s="134"/>
      <c r="AZ80" s="134"/>
      <c r="BA80" s="134"/>
      <c r="BB80" s="134"/>
      <c r="BC80" s="134"/>
      <c r="BD80" s="134"/>
      <c r="BE80" s="134"/>
      <c r="BF80" s="134"/>
      <c r="BG80" s="134"/>
      <c r="BH80" s="134"/>
      <c r="BI80" s="134"/>
      <c r="BJ80" s="134"/>
      <c r="BK80" s="134"/>
      <c r="BL80" s="134"/>
      <c r="BM80" s="134"/>
      <c r="BN80" s="134"/>
      <c r="BO80" s="134"/>
      <c r="BP80" s="134"/>
      <c r="BQ80" s="134"/>
      <c r="BR80" s="134"/>
      <c r="BS80" s="134"/>
      <c r="BT80" s="134"/>
      <c r="BU80" s="134"/>
      <c r="BV80" s="134"/>
      <c r="BW80" s="134"/>
      <c r="BX80" s="134"/>
      <c r="BY80" s="134"/>
      <c r="BZ80" s="134"/>
      <c r="CA80" s="134"/>
      <c r="CB80" s="134"/>
      <c r="CC80" s="134"/>
      <c r="CD80" s="134"/>
      <c r="CE80" s="134"/>
      <c r="CF80" s="134"/>
      <c r="CG80" s="134"/>
      <c r="CH80" s="134"/>
      <c r="CI80" s="134"/>
      <c r="CJ80" s="134"/>
      <c r="CK80" s="134"/>
      <c r="CL80" s="134"/>
      <c r="CM80" s="134"/>
      <c r="CN80" s="134"/>
      <c r="CO80" s="134"/>
      <c r="CP80" s="134"/>
      <c r="CQ80" s="134"/>
      <c r="CR80" s="134"/>
      <c r="CS80" s="134"/>
      <c r="CT80" s="134"/>
      <c r="CU80" s="134"/>
      <c r="CV80" s="134"/>
      <c r="CW80" s="134"/>
      <c r="CX80" s="134"/>
      <c r="CY80" s="134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  <c r="EK80" s="134"/>
      <c r="EL80" s="134"/>
      <c r="EM80" s="134"/>
      <c r="EN80" s="134"/>
      <c r="EO80" s="134"/>
      <c r="EP80" s="134"/>
      <c r="EQ80" s="134"/>
      <c r="ER80" s="134"/>
      <c r="ES80" s="134"/>
      <c r="ET80" s="134"/>
      <c r="EU80" s="134"/>
      <c r="EV80" s="134"/>
      <c r="EW80" s="134"/>
      <c r="EX80" s="134"/>
      <c r="EY80" s="134"/>
      <c r="EZ80" s="134"/>
      <c r="FA80" s="134"/>
      <c r="FB80" s="134"/>
      <c r="FC80" s="134"/>
      <c r="FD80" s="134"/>
      <c r="FE80" s="134"/>
      <c r="FF80" s="134"/>
      <c r="FG80" s="134"/>
      <c r="FH80" s="134"/>
      <c r="FI80" s="134"/>
      <c r="FJ80" s="134"/>
      <c r="FK80" s="134"/>
      <c r="FL80" s="134"/>
      <c r="FM80" s="134"/>
      <c r="FN80" s="134"/>
      <c r="FO80" s="134"/>
      <c r="FP80" s="134"/>
      <c r="FQ80" s="134"/>
      <c r="FR80" s="134"/>
      <c r="FS80" s="134"/>
      <c r="FT80" s="134"/>
      <c r="FU80" s="134"/>
      <c r="FV80" s="134"/>
      <c r="FW80" s="134"/>
      <c r="FX80" s="134"/>
      <c r="FY80" s="134"/>
      <c r="FZ80" s="134"/>
      <c r="GA80" s="134"/>
      <c r="GB80" s="134"/>
      <c r="GC80" s="134"/>
      <c r="GD80" s="134"/>
      <c r="GE80" s="134"/>
      <c r="GF80" s="134"/>
      <c r="GG80" s="134"/>
      <c r="GH80" s="134"/>
      <c r="GI80" s="134"/>
      <c r="GJ80" s="134"/>
      <c r="GK80" s="134"/>
      <c r="GL80" s="134"/>
      <c r="GM80" s="134"/>
      <c r="GN80" s="134"/>
      <c r="GO80" s="134"/>
      <c r="GP80" s="134"/>
      <c r="GQ80" s="134"/>
      <c r="GR80" s="134"/>
      <c r="GS80" s="134"/>
      <c r="GT80" s="134"/>
      <c r="GU80" s="134"/>
      <c r="GV80" s="134"/>
      <c r="GW80" s="134"/>
      <c r="GX80" s="134"/>
      <c r="GY80" s="134"/>
      <c r="GZ80" s="134"/>
      <c r="HA80" s="134"/>
      <c r="HB80" s="134"/>
      <c r="HC80" s="134"/>
      <c r="HD80" s="134"/>
      <c r="HE80" s="134"/>
      <c r="HF80" s="134"/>
      <c r="HG80" s="134"/>
      <c r="HH80" s="134"/>
      <c r="HI80" s="134"/>
      <c r="HJ80" s="134"/>
      <c r="HK80" s="134"/>
      <c r="HL80" s="134"/>
      <c r="HM80" s="134"/>
      <c r="HN80" s="134"/>
      <c r="HO80" s="134"/>
      <c r="HP80" s="134"/>
      <c r="HQ80" s="134"/>
      <c r="HR80" s="134"/>
      <c r="HS80" s="134"/>
      <c r="HT80" s="134"/>
      <c r="HU80" s="134"/>
      <c r="HV80" s="134"/>
      <c r="HW80" s="134"/>
      <c r="HX80" s="134"/>
      <c r="HY80" s="134"/>
      <c r="HZ80" s="134"/>
      <c r="IA80" s="134"/>
      <c r="IB80" s="134"/>
      <c r="IC80" s="134"/>
      <c r="ID80" s="134"/>
      <c r="IE80" s="134"/>
      <c r="IF80" s="134"/>
      <c r="IG80" s="134"/>
      <c r="IH80" s="134"/>
      <c r="II80" s="134"/>
      <c r="IJ80" s="134"/>
      <c r="IK80" s="134"/>
      <c r="IL80" s="134"/>
      <c r="IM80" s="134"/>
      <c r="IN80" s="134"/>
      <c r="IO80" s="134"/>
      <c r="IP80" s="134"/>
      <c r="IQ80" s="134"/>
      <c r="IR80" s="134"/>
      <c r="IS80" s="134"/>
      <c r="IT80" s="134"/>
      <c r="IU80" s="134"/>
      <c r="IV80" s="134"/>
      <c r="IW80" s="134"/>
      <c r="IX80" s="134"/>
      <c r="IY80" s="134"/>
      <c r="IZ80" s="134"/>
      <c r="JA80" s="134"/>
      <c r="JB80" s="134"/>
      <c r="JC80" s="134"/>
      <c r="JD80" s="134"/>
      <c r="JE80" s="134"/>
      <c r="JF80" s="134"/>
      <c r="JG80" s="134"/>
      <c r="JH80" s="134"/>
      <c r="JI80" s="134"/>
      <c r="JJ80" s="134"/>
      <c r="JK80" s="134"/>
      <c r="JL80" s="134"/>
      <c r="JM80" s="134"/>
      <c r="JN80" s="134"/>
      <c r="JO80" s="134"/>
      <c r="JP80" s="134"/>
      <c r="JQ80" s="134"/>
      <c r="JR80" s="134"/>
      <c r="JS80" s="134"/>
      <c r="JT80" s="134"/>
      <c r="JU80" s="134"/>
      <c r="JV80" s="134"/>
      <c r="JW80" s="134"/>
      <c r="JX80" s="134"/>
      <c r="JY80" s="134"/>
      <c r="JZ80" s="134"/>
      <c r="KA80" s="134"/>
      <c r="KB80" s="134"/>
      <c r="KC80" s="134"/>
      <c r="KD80" s="134"/>
      <c r="KE80" s="134"/>
      <c r="KF80" s="134"/>
      <c r="KG80" s="134"/>
      <c r="KH80" s="134"/>
      <c r="KI80" s="134"/>
      <c r="KJ80" s="134"/>
      <c r="KK80" s="134"/>
      <c r="KL80" s="134"/>
      <c r="KM80" s="134"/>
      <c r="KN80" s="134"/>
      <c r="KO80" s="134"/>
      <c r="KP80" s="134"/>
      <c r="KQ80" s="134"/>
      <c r="KR80" s="134"/>
      <c r="KS80" s="134"/>
      <c r="KT80" s="134"/>
      <c r="KU80" s="134"/>
      <c r="KV80" s="134"/>
      <c r="KW80" s="134"/>
      <c r="KX80" s="134"/>
      <c r="KY80" s="134"/>
      <c r="KZ80" s="134"/>
      <c r="LA80" s="134"/>
      <c r="LB80" s="134"/>
      <c r="LC80" s="134"/>
      <c r="LD80" s="134"/>
      <c r="LE80" s="134"/>
      <c r="LF80" s="134"/>
      <c r="LG80" s="134"/>
      <c r="LH80" s="134"/>
      <c r="LI80" s="134"/>
      <c r="LJ80" s="134"/>
      <c r="LK80" s="134"/>
      <c r="LL80" s="134"/>
      <c r="LM80" s="134"/>
      <c r="LN80" s="134"/>
      <c r="LO80" s="134"/>
      <c r="LP80" s="134"/>
      <c r="LQ80" s="134"/>
      <c r="LR80" s="134"/>
      <c r="LS80" s="134"/>
      <c r="LT80" s="134"/>
      <c r="LU80" s="134"/>
      <c r="LV80" s="134"/>
      <c r="LW80" s="134"/>
      <c r="LX80" s="134"/>
      <c r="LY80" s="134"/>
      <c r="LZ80" s="134"/>
      <c r="MA80" s="134"/>
      <c r="MB80" s="134"/>
      <c r="MC80" s="134"/>
      <c r="MD80" s="134"/>
      <c r="ME80" s="134"/>
      <c r="MF80" s="134"/>
      <c r="MG80" s="134"/>
      <c r="MH80" s="134"/>
      <c r="MI80" s="134"/>
      <c r="MJ80" s="134"/>
      <c r="MK80" s="134"/>
      <c r="ML80" s="134"/>
      <c r="MM80" s="134"/>
      <c r="MN80" s="134"/>
      <c r="MO80" s="134"/>
      <c r="MP80" s="134"/>
      <c r="MQ80" s="134"/>
      <c r="MR80" s="134"/>
      <c r="MS80" s="134"/>
      <c r="MT80" s="134"/>
      <c r="MU80" s="134"/>
      <c r="MV80" s="134"/>
      <c r="MW80" s="134"/>
      <c r="MX80" s="134"/>
      <c r="MY80" s="134"/>
      <c r="MZ80" s="134"/>
      <c r="NA80" s="134"/>
      <c r="NB80" s="134"/>
      <c r="NC80" s="134"/>
      <c r="ND80" s="134"/>
      <c r="NE80" s="134"/>
      <c r="NF80" s="134"/>
      <c r="NG80" s="134"/>
      <c r="NH80" s="134"/>
      <c r="NI80" s="134"/>
      <c r="NJ80" s="134"/>
      <c r="NK80" s="134"/>
      <c r="NL80" s="134"/>
      <c r="NM80" s="134"/>
      <c r="NN80" s="134"/>
      <c r="NO80" s="134"/>
      <c r="NP80" s="134"/>
      <c r="NQ80" s="134"/>
      <c r="NR80" s="134"/>
      <c r="NS80" s="134"/>
      <c r="NT80" s="134"/>
      <c r="NU80" s="134"/>
      <c r="NV80" s="134"/>
      <c r="NW80" s="134"/>
      <c r="NX80" s="134"/>
      <c r="NY80" s="134"/>
      <c r="NZ80" s="134"/>
      <c r="OA80" s="134"/>
      <c r="OB80" s="134"/>
      <c r="OC80" s="134"/>
      <c r="OD80" s="134"/>
      <c r="OE80" s="134"/>
      <c r="OF80" s="134"/>
      <c r="OG80" s="134"/>
      <c r="OH80" s="134"/>
      <c r="OI80" s="134"/>
      <c r="OJ80" s="134"/>
      <c r="OK80" s="134"/>
      <c r="OL80" s="134"/>
      <c r="OM80" s="134"/>
      <c r="ON80" s="134"/>
      <c r="OO80" s="134"/>
      <c r="OP80" s="134"/>
      <c r="OQ80" s="134"/>
      <c r="OR80" s="134"/>
      <c r="OS80" s="134"/>
      <c r="OT80" s="134"/>
      <c r="OU80" s="134"/>
      <c r="OV80" s="134"/>
      <c r="OW80" s="134"/>
      <c r="OX80" s="134"/>
      <c r="OY80" s="134"/>
      <c r="OZ80" s="134"/>
      <c r="PA80" s="134"/>
      <c r="PB80" s="134"/>
      <c r="PC80" s="134"/>
      <c r="PD80" s="134"/>
      <c r="PE80" s="134"/>
      <c r="PF80" s="134"/>
      <c r="PG80" s="134"/>
      <c r="PH80" s="134"/>
      <c r="PI80" s="134"/>
      <c r="PJ80" s="134"/>
      <c r="PK80" s="134"/>
      <c r="PL80" s="134"/>
      <c r="PM80" s="134"/>
      <c r="PN80" s="134"/>
      <c r="PO80" s="134"/>
      <c r="PP80" s="134"/>
      <c r="PQ80" s="134"/>
      <c r="PR80" s="134"/>
      <c r="PS80" s="134"/>
      <c r="PT80" s="134"/>
      <c r="PU80" s="134"/>
      <c r="PV80" s="134"/>
      <c r="PW80" s="134"/>
      <c r="PX80" s="134"/>
      <c r="PY80" s="134"/>
      <c r="PZ80" s="134"/>
      <c r="QA80" s="134"/>
      <c r="QB80" s="134"/>
      <c r="QC80" s="134"/>
      <c r="QD80" s="134"/>
      <c r="QE80" s="134"/>
      <c r="QF80" s="134"/>
      <c r="QG80" s="134"/>
      <c r="QH80" s="134"/>
      <c r="QI80" s="134"/>
      <c r="QJ80" s="134"/>
      <c r="QK80" s="134"/>
      <c r="QL80" s="134"/>
      <c r="QM80" s="134"/>
      <c r="QN80" s="134"/>
      <c r="QO80" s="134"/>
      <c r="QP80" s="134"/>
      <c r="QQ80" s="134"/>
      <c r="QR80" s="134"/>
      <c r="QS80" s="134"/>
      <c r="QT80" s="134"/>
      <c r="QU80" s="134"/>
      <c r="QV80" s="134"/>
      <c r="QW80" s="134"/>
      <c r="QX80" s="134"/>
      <c r="QY80" s="134"/>
      <c r="QZ80" s="134"/>
      <c r="RA80" s="134"/>
      <c r="RB80" s="134"/>
      <c r="RC80" s="134"/>
      <c r="RD80" s="134"/>
      <c r="RE80" s="134"/>
      <c r="RF80" s="134"/>
      <c r="RG80" s="134"/>
      <c r="RH80" s="134"/>
      <c r="RI80" s="134"/>
      <c r="RJ80" s="134"/>
      <c r="RK80" s="134"/>
      <c r="RL80" s="134"/>
      <c r="RM80" s="134"/>
      <c r="RN80" s="134"/>
      <c r="RO80" s="134"/>
      <c r="RP80" s="134"/>
      <c r="RQ80" s="134"/>
      <c r="RR80" s="134"/>
      <c r="RS80" s="134"/>
      <c r="RT80" s="134"/>
      <c r="RU80" s="134"/>
      <c r="RV80" s="134"/>
      <c r="RW80" s="134"/>
      <c r="RX80" s="134"/>
      <c r="RY80" s="134"/>
      <c r="RZ80" s="134"/>
      <c r="SA80" s="134"/>
      <c r="SB80" s="134"/>
      <c r="SC80" s="134"/>
      <c r="SD80" s="134"/>
      <c r="SE80" s="134"/>
      <c r="SF80" s="134"/>
      <c r="SG80" s="134"/>
      <c r="SH80" s="134"/>
      <c r="SI80" s="134"/>
      <c r="SJ80" s="134"/>
      <c r="SK80" s="134"/>
      <c r="SL80" s="134"/>
      <c r="SM80" s="134"/>
      <c r="SN80" s="134"/>
      <c r="SO80" s="134"/>
      <c r="SP80" s="134"/>
      <c r="SQ80" s="134"/>
      <c r="SR80" s="134"/>
      <c r="SS80" s="134"/>
      <c r="ST80" s="134"/>
      <c r="SU80" s="134"/>
      <c r="SV80" s="134"/>
      <c r="SW80" s="134"/>
      <c r="SX80" s="134"/>
      <c r="SY80" s="134"/>
      <c r="SZ80" s="134"/>
      <c r="TA80" s="134"/>
      <c r="TB80" s="134"/>
      <c r="TC80" s="134"/>
      <c r="TD80" s="134"/>
      <c r="TE80" s="134"/>
      <c r="TF80" s="134"/>
      <c r="TG80" s="134"/>
      <c r="TH80" s="134"/>
      <c r="TI80" s="134"/>
      <c r="TJ80" s="134"/>
      <c r="TK80" s="134"/>
      <c r="TL80" s="134"/>
      <c r="TM80" s="134"/>
      <c r="TN80" s="134"/>
      <c r="TO80" s="134"/>
      <c r="TP80" s="134"/>
      <c r="TQ80" s="134"/>
      <c r="TR80" s="134"/>
      <c r="TS80" s="134"/>
      <c r="TT80" s="134"/>
      <c r="TU80" s="134"/>
      <c r="TV80" s="134"/>
      <c r="TW80" s="134"/>
      <c r="TX80" s="134"/>
      <c r="TY80" s="134"/>
      <c r="TZ80" s="134"/>
      <c r="UA80" s="134"/>
      <c r="UB80" s="134"/>
      <c r="UC80" s="134"/>
      <c r="UD80" s="134"/>
      <c r="UE80" s="134"/>
      <c r="UF80" s="134"/>
      <c r="UG80" s="134"/>
      <c r="UH80" s="134"/>
      <c r="UI80" s="134"/>
      <c r="UJ80" s="134"/>
      <c r="UK80" s="134"/>
      <c r="UL80" s="134"/>
      <c r="UM80" s="134"/>
      <c r="UN80" s="134"/>
      <c r="UO80" s="134"/>
      <c r="UP80" s="134"/>
      <c r="UQ80" s="134"/>
      <c r="UR80" s="134"/>
      <c r="US80" s="134"/>
      <c r="UT80" s="134"/>
      <c r="UU80" s="134"/>
      <c r="UV80" s="134"/>
      <c r="UW80" s="134"/>
      <c r="UX80" s="134"/>
      <c r="UY80" s="134"/>
      <c r="UZ80" s="134"/>
      <c r="VA80" s="134"/>
      <c r="VB80" s="134"/>
      <c r="VC80" s="134"/>
      <c r="VD80" s="134"/>
      <c r="VE80" s="134"/>
      <c r="VF80" s="134"/>
      <c r="VG80" s="134"/>
      <c r="VH80" s="134"/>
      <c r="VI80" s="134"/>
      <c r="VJ80" s="134"/>
      <c r="VK80" s="134"/>
      <c r="VL80" s="134"/>
      <c r="VM80" s="134"/>
      <c r="VN80" s="134"/>
      <c r="VO80" s="134"/>
      <c r="VP80" s="134"/>
      <c r="VQ80" s="134"/>
      <c r="VR80" s="134"/>
      <c r="VS80" s="134"/>
      <c r="VT80" s="134"/>
      <c r="VU80" s="134"/>
      <c r="VV80" s="134"/>
      <c r="VW80" s="134"/>
      <c r="VX80" s="134"/>
      <c r="VY80" s="134"/>
      <c r="VZ80" s="134"/>
      <c r="WA80" s="134"/>
      <c r="WB80" s="134"/>
      <c r="WC80" s="134"/>
      <c r="WD80" s="134"/>
      <c r="WE80" s="134"/>
      <c r="WF80" s="134"/>
      <c r="WG80" s="134"/>
      <c r="WH80" s="134"/>
      <c r="WI80" s="134"/>
      <c r="WJ80" s="134"/>
      <c r="WK80" s="134"/>
      <c r="WL80" s="134"/>
      <c r="WM80" s="134"/>
      <c r="WN80" s="134"/>
      <c r="WO80" s="134"/>
      <c r="WP80" s="134"/>
      <c r="WQ80" s="134"/>
      <c r="WR80" s="134"/>
      <c r="WS80" s="134"/>
      <c r="WT80" s="134"/>
      <c r="WU80" s="134"/>
      <c r="WV80" s="134"/>
      <c r="WW80" s="134"/>
      <c r="WX80" s="134"/>
      <c r="WY80" s="134"/>
      <c r="WZ80" s="134"/>
      <c r="XA80" s="134"/>
      <c r="XB80" s="134"/>
      <c r="XC80" s="134"/>
      <c r="XD80" s="134"/>
      <c r="XE80" s="134"/>
      <c r="XF80" s="134"/>
      <c r="XG80" s="134"/>
      <c r="XH80" s="134"/>
      <c r="XI80" s="134"/>
      <c r="XJ80" s="134"/>
      <c r="XK80" s="134"/>
      <c r="XL80" s="134"/>
      <c r="XM80" s="134"/>
      <c r="XN80" s="134"/>
      <c r="XO80" s="134"/>
      <c r="XP80" s="134"/>
      <c r="XQ80" s="134"/>
      <c r="XR80" s="134"/>
      <c r="XS80" s="134"/>
      <c r="XT80" s="134"/>
      <c r="XU80" s="134"/>
      <c r="XV80" s="134"/>
      <c r="XW80" s="134"/>
      <c r="XX80" s="134"/>
      <c r="XY80" s="134"/>
      <c r="XZ80" s="134"/>
      <c r="YA80" s="134"/>
      <c r="YB80" s="134"/>
      <c r="YC80" s="134"/>
      <c r="YD80" s="134"/>
      <c r="YE80" s="134"/>
      <c r="YF80" s="134"/>
      <c r="YG80" s="134"/>
      <c r="YH80" s="134"/>
      <c r="YI80" s="134"/>
      <c r="YJ80" s="134"/>
      <c r="YK80" s="134"/>
      <c r="YL80" s="134"/>
      <c r="YM80" s="134"/>
      <c r="YN80" s="134"/>
      <c r="YO80" s="134"/>
      <c r="YP80" s="134"/>
      <c r="YQ80" s="134"/>
      <c r="YR80" s="134"/>
      <c r="YS80" s="134"/>
      <c r="YT80" s="134"/>
      <c r="YU80" s="134"/>
      <c r="YV80" s="134"/>
      <c r="YW80" s="134"/>
      <c r="YX80" s="134"/>
      <c r="YY80" s="134"/>
      <c r="YZ80" s="134"/>
      <c r="ZA80" s="134"/>
      <c r="ZB80" s="134"/>
      <c r="ZC80" s="134"/>
      <c r="ZD80" s="134"/>
      <c r="ZE80" s="134"/>
      <c r="ZF80" s="134"/>
      <c r="ZG80" s="134"/>
      <c r="ZH80" s="134"/>
      <c r="ZI80" s="134"/>
      <c r="ZJ80" s="134"/>
      <c r="ZK80" s="134"/>
      <c r="ZL80" s="134"/>
      <c r="ZM80" s="134"/>
      <c r="ZN80" s="134"/>
      <c r="ZO80" s="134"/>
      <c r="ZP80" s="134"/>
      <c r="ZQ80" s="134"/>
      <c r="ZR80" s="134"/>
      <c r="ZS80" s="134"/>
      <c r="ZT80" s="134"/>
      <c r="ZU80" s="134"/>
      <c r="ZV80" s="134"/>
      <c r="ZW80" s="134"/>
      <c r="ZX80" s="134"/>
      <c r="ZY80" s="134"/>
      <c r="ZZ80" s="134"/>
    </row>
    <row r="81" spans="1:702" hidden="1" outlineLevel="1">
      <c r="A81" s="16">
        <v>42675</v>
      </c>
      <c r="B81" s="134">
        <v>23416.419311559999</v>
      </c>
      <c r="C81" s="134">
        <v>3000.5764515599999</v>
      </c>
      <c r="D81" s="134">
        <v>553.49352955999996</v>
      </c>
      <c r="E81" s="134">
        <v>8988.2258247099999</v>
      </c>
      <c r="F81" s="134">
        <v>290.98434169000001</v>
      </c>
      <c r="G81" s="134">
        <v>98.577742270000002</v>
      </c>
      <c r="H81" s="134">
        <v>880.92983745000004</v>
      </c>
      <c r="I81" s="134">
        <v>4327.3561304499999</v>
      </c>
      <c r="J81" s="134">
        <v>2770.1825330400002</v>
      </c>
      <c r="K81" s="134">
        <v>44.106549309999998</v>
      </c>
      <c r="L81" s="134">
        <v>525.78589245000001</v>
      </c>
      <c r="M81" s="176" t="s">
        <v>191</v>
      </c>
      <c r="N81" s="134">
        <v>1107.85606422</v>
      </c>
      <c r="O81" s="134">
        <v>495.10852172</v>
      </c>
      <c r="P81" s="134">
        <v>38.413951230000002</v>
      </c>
      <c r="Q81" s="134">
        <v>2.2096850000000001E-2</v>
      </c>
      <c r="R81" s="134">
        <v>11.099060590000001</v>
      </c>
      <c r="S81" s="134">
        <v>276.57614330000001</v>
      </c>
      <c r="T81" s="134">
        <v>7.1246411600000004</v>
      </c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  <c r="AE81" s="134"/>
      <c r="AF81" s="134"/>
      <c r="AG81" s="134"/>
      <c r="AH81" s="134"/>
      <c r="AI81" s="134"/>
      <c r="AJ81" s="134"/>
      <c r="AK81" s="134"/>
      <c r="AL81" s="134"/>
      <c r="AM81" s="134"/>
      <c r="AN81" s="134"/>
      <c r="AO81" s="134"/>
      <c r="AP81" s="134"/>
      <c r="AQ81" s="134"/>
      <c r="AR81" s="134"/>
      <c r="AS81" s="134"/>
      <c r="AT81" s="134"/>
      <c r="AU81" s="134"/>
      <c r="AV81" s="134"/>
      <c r="AW81" s="134"/>
      <c r="AX81" s="134"/>
      <c r="AY81" s="134"/>
      <c r="AZ81" s="134"/>
      <c r="BA81" s="134"/>
      <c r="BB81" s="134"/>
      <c r="BC81" s="134"/>
      <c r="BD81" s="134"/>
      <c r="BE81" s="134"/>
      <c r="BF81" s="134"/>
      <c r="BG81" s="134"/>
      <c r="BH81" s="134"/>
      <c r="BI81" s="134"/>
      <c r="BJ81" s="134"/>
      <c r="BK81" s="134"/>
      <c r="BL81" s="134"/>
      <c r="BM81" s="134"/>
      <c r="BN81" s="134"/>
      <c r="BO81" s="134"/>
      <c r="BP81" s="134"/>
      <c r="BQ81" s="134"/>
      <c r="BR81" s="134"/>
      <c r="BS81" s="134"/>
      <c r="BT81" s="134"/>
      <c r="BU81" s="134"/>
      <c r="BV81" s="134"/>
      <c r="BW81" s="134"/>
      <c r="BX81" s="134"/>
      <c r="BY81" s="134"/>
      <c r="BZ81" s="134"/>
      <c r="CA81" s="134"/>
      <c r="CB81" s="134"/>
      <c r="CC81" s="134"/>
      <c r="CD81" s="134"/>
      <c r="CE81" s="134"/>
      <c r="CF81" s="134"/>
      <c r="CG81" s="134"/>
      <c r="CH81" s="134"/>
      <c r="CI81" s="134"/>
      <c r="CJ81" s="134"/>
      <c r="CK81" s="134"/>
      <c r="CL81" s="134"/>
      <c r="CM81" s="134"/>
      <c r="CN81" s="134"/>
      <c r="CO81" s="134"/>
      <c r="CP81" s="134"/>
      <c r="CQ81" s="134"/>
      <c r="CR81" s="134"/>
      <c r="CS81" s="134"/>
      <c r="CT81" s="134"/>
      <c r="CU81" s="134"/>
      <c r="CV81" s="134"/>
      <c r="CW81" s="134"/>
      <c r="CX81" s="134"/>
      <c r="CY81" s="134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  <c r="EK81" s="134"/>
      <c r="EL81" s="134"/>
      <c r="EM81" s="134"/>
      <c r="EN81" s="134"/>
      <c r="EO81" s="134"/>
      <c r="EP81" s="134"/>
      <c r="EQ81" s="134"/>
      <c r="ER81" s="134"/>
      <c r="ES81" s="134"/>
      <c r="ET81" s="134"/>
      <c r="EU81" s="134"/>
      <c r="EV81" s="134"/>
      <c r="EW81" s="134"/>
      <c r="EX81" s="134"/>
      <c r="EY81" s="134"/>
      <c r="EZ81" s="134"/>
      <c r="FA81" s="134"/>
      <c r="FB81" s="134"/>
      <c r="FC81" s="134"/>
      <c r="FD81" s="134"/>
      <c r="FE81" s="134"/>
      <c r="FF81" s="134"/>
      <c r="FG81" s="134"/>
      <c r="FH81" s="134"/>
      <c r="FI81" s="134"/>
      <c r="FJ81" s="134"/>
      <c r="FK81" s="134"/>
      <c r="FL81" s="134"/>
      <c r="FM81" s="134"/>
      <c r="FN81" s="134"/>
      <c r="FO81" s="134"/>
      <c r="FP81" s="134"/>
      <c r="FQ81" s="134"/>
      <c r="FR81" s="134"/>
      <c r="FS81" s="134"/>
      <c r="FT81" s="134"/>
      <c r="FU81" s="134"/>
      <c r="FV81" s="134"/>
      <c r="FW81" s="134"/>
      <c r="FX81" s="134"/>
      <c r="FY81" s="134"/>
      <c r="FZ81" s="134"/>
      <c r="GA81" s="134"/>
      <c r="GB81" s="134"/>
      <c r="GC81" s="134"/>
      <c r="GD81" s="134"/>
      <c r="GE81" s="134"/>
      <c r="GF81" s="134"/>
      <c r="GG81" s="134"/>
      <c r="GH81" s="134"/>
      <c r="GI81" s="134"/>
      <c r="GJ81" s="134"/>
      <c r="GK81" s="134"/>
      <c r="GL81" s="134"/>
      <c r="GM81" s="134"/>
      <c r="GN81" s="134"/>
      <c r="GO81" s="134"/>
      <c r="GP81" s="134"/>
      <c r="GQ81" s="134"/>
      <c r="GR81" s="134"/>
      <c r="GS81" s="134"/>
      <c r="GT81" s="134"/>
      <c r="GU81" s="134"/>
      <c r="GV81" s="134"/>
      <c r="GW81" s="134"/>
      <c r="GX81" s="134"/>
      <c r="GY81" s="134"/>
      <c r="GZ81" s="134"/>
      <c r="HA81" s="134"/>
      <c r="HB81" s="134"/>
      <c r="HC81" s="134"/>
      <c r="HD81" s="134"/>
      <c r="HE81" s="134"/>
      <c r="HF81" s="134"/>
      <c r="HG81" s="134"/>
      <c r="HH81" s="134"/>
      <c r="HI81" s="134"/>
      <c r="HJ81" s="134"/>
      <c r="HK81" s="134"/>
      <c r="HL81" s="134"/>
      <c r="HM81" s="134"/>
      <c r="HN81" s="134"/>
      <c r="HO81" s="134"/>
      <c r="HP81" s="134"/>
      <c r="HQ81" s="134"/>
      <c r="HR81" s="134"/>
      <c r="HS81" s="134"/>
      <c r="HT81" s="134"/>
      <c r="HU81" s="134"/>
      <c r="HV81" s="134"/>
      <c r="HW81" s="134"/>
      <c r="HX81" s="134"/>
      <c r="HY81" s="134"/>
      <c r="HZ81" s="134"/>
      <c r="IA81" s="134"/>
      <c r="IB81" s="134"/>
      <c r="IC81" s="134"/>
      <c r="ID81" s="134"/>
      <c r="IE81" s="134"/>
      <c r="IF81" s="134"/>
      <c r="IG81" s="134"/>
      <c r="IH81" s="134"/>
      <c r="II81" s="134"/>
      <c r="IJ81" s="134"/>
      <c r="IK81" s="134"/>
      <c r="IL81" s="134"/>
      <c r="IM81" s="134"/>
      <c r="IN81" s="134"/>
      <c r="IO81" s="134"/>
      <c r="IP81" s="134"/>
      <c r="IQ81" s="134"/>
      <c r="IR81" s="134"/>
      <c r="IS81" s="134"/>
      <c r="IT81" s="134"/>
      <c r="IU81" s="134"/>
      <c r="IV81" s="134"/>
      <c r="IW81" s="134"/>
      <c r="IX81" s="134"/>
      <c r="IY81" s="134"/>
      <c r="IZ81" s="134"/>
      <c r="JA81" s="134"/>
      <c r="JB81" s="134"/>
      <c r="JC81" s="134"/>
      <c r="JD81" s="134"/>
      <c r="JE81" s="134"/>
      <c r="JF81" s="134"/>
      <c r="JG81" s="134"/>
      <c r="JH81" s="134"/>
      <c r="JI81" s="134"/>
      <c r="JJ81" s="134"/>
      <c r="JK81" s="134"/>
      <c r="JL81" s="134"/>
      <c r="JM81" s="134"/>
      <c r="JN81" s="134"/>
      <c r="JO81" s="134"/>
      <c r="JP81" s="134"/>
      <c r="JQ81" s="134"/>
      <c r="JR81" s="134"/>
      <c r="JS81" s="134"/>
      <c r="JT81" s="134"/>
      <c r="JU81" s="134"/>
      <c r="JV81" s="134"/>
      <c r="JW81" s="134"/>
      <c r="JX81" s="134"/>
      <c r="JY81" s="134"/>
      <c r="JZ81" s="134"/>
      <c r="KA81" s="134"/>
      <c r="KB81" s="134"/>
      <c r="KC81" s="134"/>
      <c r="KD81" s="134"/>
      <c r="KE81" s="134"/>
      <c r="KF81" s="134"/>
      <c r="KG81" s="134"/>
      <c r="KH81" s="134"/>
      <c r="KI81" s="134"/>
      <c r="KJ81" s="134"/>
      <c r="KK81" s="134"/>
      <c r="KL81" s="134"/>
      <c r="KM81" s="134"/>
      <c r="KN81" s="134"/>
      <c r="KO81" s="134"/>
      <c r="KP81" s="134"/>
      <c r="KQ81" s="134"/>
      <c r="KR81" s="134"/>
      <c r="KS81" s="134"/>
      <c r="KT81" s="134"/>
      <c r="KU81" s="134"/>
      <c r="KV81" s="134"/>
      <c r="KW81" s="134"/>
      <c r="KX81" s="134"/>
      <c r="KY81" s="134"/>
      <c r="KZ81" s="134"/>
      <c r="LA81" s="134"/>
      <c r="LB81" s="134"/>
      <c r="LC81" s="134"/>
      <c r="LD81" s="134"/>
      <c r="LE81" s="134"/>
      <c r="LF81" s="134"/>
      <c r="LG81" s="134"/>
      <c r="LH81" s="134"/>
      <c r="LI81" s="134"/>
      <c r="LJ81" s="134"/>
      <c r="LK81" s="134"/>
      <c r="LL81" s="134"/>
      <c r="LM81" s="134"/>
      <c r="LN81" s="134"/>
      <c r="LO81" s="134"/>
      <c r="LP81" s="134"/>
      <c r="LQ81" s="134"/>
      <c r="LR81" s="134"/>
      <c r="LS81" s="134"/>
      <c r="LT81" s="134"/>
      <c r="LU81" s="134"/>
      <c r="LV81" s="134"/>
      <c r="LW81" s="134"/>
      <c r="LX81" s="134"/>
      <c r="LY81" s="134"/>
      <c r="LZ81" s="134"/>
      <c r="MA81" s="134"/>
      <c r="MB81" s="134"/>
      <c r="MC81" s="134"/>
      <c r="MD81" s="134"/>
      <c r="ME81" s="134"/>
      <c r="MF81" s="134"/>
      <c r="MG81" s="134"/>
      <c r="MH81" s="134"/>
      <c r="MI81" s="134"/>
      <c r="MJ81" s="134"/>
      <c r="MK81" s="134"/>
      <c r="ML81" s="134"/>
      <c r="MM81" s="134"/>
      <c r="MN81" s="134"/>
      <c r="MO81" s="134"/>
      <c r="MP81" s="134"/>
      <c r="MQ81" s="134"/>
      <c r="MR81" s="134"/>
      <c r="MS81" s="134"/>
      <c r="MT81" s="134"/>
      <c r="MU81" s="134"/>
      <c r="MV81" s="134"/>
      <c r="MW81" s="134"/>
      <c r="MX81" s="134"/>
      <c r="MY81" s="134"/>
      <c r="MZ81" s="134"/>
      <c r="NA81" s="134"/>
      <c r="NB81" s="134"/>
      <c r="NC81" s="134"/>
      <c r="ND81" s="134"/>
      <c r="NE81" s="134"/>
      <c r="NF81" s="134"/>
      <c r="NG81" s="134"/>
      <c r="NH81" s="134"/>
      <c r="NI81" s="134"/>
      <c r="NJ81" s="134"/>
      <c r="NK81" s="134"/>
      <c r="NL81" s="134"/>
      <c r="NM81" s="134"/>
      <c r="NN81" s="134"/>
      <c r="NO81" s="134"/>
      <c r="NP81" s="134"/>
      <c r="NQ81" s="134"/>
      <c r="NR81" s="134"/>
      <c r="NS81" s="134"/>
      <c r="NT81" s="134"/>
      <c r="NU81" s="134"/>
      <c r="NV81" s="134"/>
      <c r="NW81" s="134"/>
      <c r="NX81" s="134"/>
      <c r="NY81" s="134"/>
      <c r="NZ81" s="134"/>
      <c r="OA81" s="134"/>
      <c r="OB81" s="134"/>
      <c r="OC81" s="134"/>
      <c r="OD81" s="134"/>
      <c r="OE81" s="134"/>
      <c r="OF81" s="134"/>
      <c r="OG81" s="134"/>
      <c r="OH81" s="134"/>
      <c r="OI81" s="134"/>
      <c r="OJ81" s="134"/>
      <c r="OK81" s="134"/>
      <c r="OL81" s="134"/>
      <c r="OM81" s="134"/>
      <c r="ON81" s="134"/>
      <c r="OO81" s="134"/>
      <c r="OP81" s="134"/>
      <c r="OQ81" s="134"/>
      <c r="OR81" s="134"/>
      <c r="OS81" s="134"/>
      <c r="OT81" s="134"/>
      <c r="OU81" s="134"/>
      <c r="OV81" s="134"/>
      <c r="OW81" s="134"/>
      <c r="OX81" s="134"/>
      <c r="OY81" s="134"/>
      <c r="OZ81" s="134"/>
      <c r="PA81" s="134"/>
      <c r="PB81" s="134"/>
      <c r="PC81" s="134"/>
      <c r="PD81" s="134"/>
      <c r="PE81" s="134"/>
      <c r="PF81" s="134"/>
      <c r="PG81" s="134"/>
      <c r="PH81" s="134"/>
      <c r="PI81" s="134"/>
      <c r="PJ81" s="134"/>
      <c r="PK81" s="134"/>
      <c r="PL81" s="134"/>
      <c r="PM81" s="134"/>
      <c r="PN81" s="134"/>
      <c r="PO81" s="134"/>
      <c r="PP81" s="134"/>
      <c r="PQ81" s="134"/>
      <c r="PR81" s="134"/>
      <c r="PS81" s="134"/>
      <c r="PT81" s="134"/>
      <c r="PU81" s="134"/>
      <c r="PV81" s="134"/>
      <c r="PW81" s="134"/>
      <c r="PX81" s="134"/>
      <c r="PY81" s="134"/>
      <c r="PZ81" s="134"/>
      <c r="QA81" s="134"/>
      <c r="QB81" s="134"/>
      <c r="QC81" s="134"/>
      <c r="QD81" s="134"/>
      <c r="QE81" s="134"/>
      <c r="QF81" s="134"/>
      <c r="QG81" s="134"/>
      <c r="QH81" s="134"/>
      <c r="QI81" s="134"/>
      <c r="QJ81" s="134"/>
      <c r="QK81" s="134"/>
      <c r="QL81" s="134"/>
      <c r="QM81" s="134"/>
      <c r="QN81" s="134"/>
      <c r="QO81" s="134"/>
      <c r="QP81" s="134"/>
      <c r="QQ81" s="134"/>
      <c r="QR81" s="134"/>
      <c r="QS81" s="134"/>
      <c r="QT81" s="134"/>
      <c r="QU81" s="134"/>
      <c r="QV81" s="134"/>
      <c r="QW81" s="134"/>
      <c r="QX81" s="134"/>
      <c r="QY81" s="134"/>
      <c r="QZ81" s="134"/>
      <c r="RA81" s="134"/>
      <c r="RB81" s="134"/>
      <c r="RC81" s="134"/>
      <c r="RD81" s="134"/>
      <c r="RE81" s="134"/>
      <c r="RF81" s="134"/>
      <c r="RG81" s="134"/>
      <c r="RH81" s="134"/>
      <c r="RI81" s="134"/>
      <c r="RJ81" s="134"/>
      <c r="RK81" s="134"/>
      <c r="RL81" s="134"/>
      <c r="RM81" s="134"/>
      <c r="RN81" s="134"/>
      <c r="RO81" s="134"/>
      <c r="RP81" s="134"/>
      <c r="RQ81" s="134"/>
      <c r="RR81" s="134"/>
      <c r="RS81" s="134"/>
      <c r="RT81" s="134"/>
      <c r="RU81" s="134"/>
      <c r="RV81" s="134"/>
      <c r="RW81" s="134"/>
      <c r="RX81" s="134"/>
      <c r="RY81" s="134"/>
      <c r="RZ81" s="134"/>
      <c r="SA81" s="134"/>
      <c r="SB81" s="134"/>
      <c r="SC81" s="134"/>
      <c r="SD81" s="134"/>
      <c r="SE81" s="134"/>
      <c r="SF81" s="134"/>
      <c r="SG81" s="134"/>
      <c r="SH81" s="134"/>
      <c r="SI81" s="134"/>
      <c r="SJ81" s="134"/>
      <c r="SK81" s="134"/>
      <c r="SL81" s="134"/>
      <c r="SM81" s="134"/>
      <c r="SN81" s="134"/>
      <c r="SO81" s="134"/>
      <c r="SP81" s="134"/>
      <c r="SQ81" s="134"/>
      <c r="SR81" s="134"/>
      <c r="SS81" s="134"/>
      <c r="ST81" s="134"/>
      <c r="SU81" s="134"/>
      <c r="SV81" s="134"/>
      <c r="SW81" s="134"/>
      <c r="SX81" s="134"/>
      <c r="SY81" s="134"/>
      <c r="SZ81" s="134"/>
      <c r="TA81" s="134"/>
      <c r="TB81" s="134"/>
      <c r="TC81" s="134"/>
      <c r="TD81" s="134"/>
      <c r="TE81" s="134"/>
      <c r="TF81" s="134"/>
      <c r="TG81" s="134"/>
      <c r="TH81" s="134"/>
      <c r="TI81" s="134"/>
      <c r="TJ81" s="134"/>
      <c r="TK81" s="134"/>
      <c r="TL81" s="134"/>
      <c r="TM81" s="134"/>
      <c r="TN81" s="134"/>
      <c r="TO81" s="134"/>
      <c r="TP81" s="134"/>
      <c r="TQ81" s="134"/>
      <c r="TR81" s="134"/>
      <c r="TS81" s="134"/>
      <c r="TT81" s="134"/>
      <c r="TU81" s="134"/>
      <c r="TV81" s="134"/>
      <c r="TW81" s="134"/>
      <c r="TX81" s="134"/>
      <c r="TY81" s="134"/>
      <c r="TZ81" s="134"/>
      <c r="UA81" s="134"/>
      <c r="UB81" s="134"/>
      <c r="UC81" s="134"/>
      <c r="UD81" s="134"/>
      <c r="UE81" s="134"/>
      <c r="UF81" s="134"/>
      <c r="UG81" s="134"/>
      <c r="UH81" s="134"/>
      <c r="UI81" s="134"/>
      <c r="UJ81" s="134"/>
      <c r="UK81" s="134"/>
      <c r="UL81" s="134"/>
      <c r="UM81" s="134"/>
      <c r="UN81" s="134"/>
      <c r="UO81" s="134"/>
      <c r="UP81" s="134"/>
      <c r="UQ81" s="134"/>
      <c r="UR81" s="134"/>
      <c r="US81" s="134"/>
      <c r="UT81" s="134"/>
      <c r="UU81" s="134"/>
      <c r="UV81" s="134"/>
      <c r="UW81" s="134"/>
      <c r="UX81" s="134"/>
      <c r="UY81" s="134"/>
      <c r="UZ81" s="134"/>
      <c r="VA81" s="134"/>
      <c r="VB81" s="134"/>
      <c r="VC81" s="134"/>
      <c r="VD81" s="134"/>
      <c r="VE81" s="134"/>
      <c r="VF81" s="134"/>
      <c r="VG81" s="134"/>
      <c r="VH81" s="134"/>
      <c r="VI81" s="134"/>
      <c r="VJ81" s="134"/>
      <c r="VK81" s="134"/>
      <c r="VL81" s="134"/>
      <c r="VM81" s="134"/>
      <c r="VN81" s="134"/>
      <c r="VO81" s="134"/>
      <c r="VP81" s="134"/>
      <c r="VQ81" s="134"/>
      <c r="VR81" s="134"/>
      <c r="VS81" s="134"/>
      <c r="VT81" s="134"/>
      <c r="VU81" s="134"/>
      <c r="VV81" s="134"/>
      <c r="VW81" s="134"/>
      <c r="VX81" s="134"/>
      <c r="VY81" s="134"/>
      <c r="VZ81" s="134"/>
      <c r="WA81" s="134"/>
      <c r="WB81" s="134"/>
      <c r="WC81" s="134"/>
      <c r="WD81" s="134"/>
      <c r="WE81" s="134"/>
      <c r="WF81" s="134"/>
      <c r="WG81" s="134"/>
      <c r="WH81" s="134"/>
      <c r="WI81" s="134"/>
      <c r="WJ81" s="134"/>
      <c r="WK81" s="134"/>
      <c r="WL81" s="134"/>
      <c r="WM81" s="134"/>
      <c r="WN81" s="134"/>
      <c r="WO81" s="134"/>
      <c r="WP81" s="134"/>
      <c r="WQ81" s="134"/>
      <c r="WR81" s="134"/>
      <c r="WS81" s="134"/>
      <c r="WT81" s="134"/>
      <c r="WU81" s="134"/>
      <c r="WV81" s="134"/>
      <c r="WW81" s="134"/>
      <c r="WX81" s="134"/>
      <c r="WY81" s="134"/>
      <c r="WZ81" s="134"/>
      <c r="XA81" s="134"/>
      <c r="XB81" s="134"/>
      <c r="XC81" s="134"/>
      <c r="XD81" s="134"/>
      <c r="XE81" s="134"/>
      <c r="XF81" s="134"/>
      <c r="XG81" s="134"/>
      <c r="XH81" s="134"/>
      <c r="XI81" s="134"/>
      <c r="XJ81" s="134"/>
      <c r="XK81" s="134"/>
      <c r="XL81" s="134"/>
      <c r="XM81" s="134"/>
      <c r="XN81" s="134"/>
      <c r="XO81" s="134"/>
      <c r="XP81" s="134"/>
      <c r="XQ81" s="134"/>
      <c r="XR81" s="134"/>
      <c r="XS81" s="134"/>
      <c r="XT81" s="134"/>
      <c r="XU81" s="134"/>
      <c r="XV81" s="134"/>
      <c r="XW81" s="134"/>
      <c r="XX81" s="134"/>
      <c r="XY81" s="134"/>
      <c r="XZ81" s="134"/>
      <c r="YA81" s="134"/>
      <c r="YB81" s="134"/>
      <c r="YC81" s="134"/>
      <c r="YD81" s="134"/>
      <c r="YE81" s="134"/>
      <c r="YF81" s="134"/>
      <c r="YG81" s="134"/>
      <c r="YH81" s="134"/>
      <c r="YI81" s="134"/>
      <c r="YJ81" s="134"/>
      <c r="YK81" s="134"/>
      <c r="YL81" s="134"/>
      <c r="YM81" s="134"/>
      <c r="YN81" s="134"/>
      <c r="YO81" s="134"/>
      <c r="YP81" s="134"/>
      <c r="YQ81" s="134"/>
      <c r="YR81" s="134"/>
      <c r="YS81" s="134"/>
      <c r="YT81" s="134"/>
      <c r="YU81" s="134"/>
      <c r="YV81" s="134"/>
      <c r="YW81" s="134"/>
      <c r="YX81" s="134"/>
      <c r="YY81" s="134"/>
      <c r="YZ81" s="134"/>
      <c r="ZA81" s="134"/>
      <c r="ZB81" s="134"/>
      <c r="ZC81" s="134"/>
      <c r="ZD81" s="134"/>
      <c r="ZE81" s="134"/>
      <c r="ZF81" s="134"/>
      <c r="ZG81" s="134"/>
      <c r="ZH81" s="134"/>
      <c r="ZI81" s="134"/>
      <c r="ZJ81" s="134"/>
      <c r="ZK81" s="134"/>
      <c r="ZL81" s="134"/>
      <c r="ZM81" s="134"/>
      <c r="ZN81" s="134"/>
      <c r="ZO81" s="134"/>
      <c r="ZP81" s="134"/>
      <c r="ZQ81" s="134"/>
      <c r="ZR81" s="134"/>
      <c r="ZS81" s="134"/>
      <c r="ZT81" s="134"/>
      <c r="ZU81" s="134"/>
      <c r="ZV81" s="134"/>
      <c r="ZW81" s="134"/>
      <c r="ZX81" s="134"/>
      <c r="ZY81" s="134"/>
      <c r="ZZ81" s="134"/>
    </row>
    <row r="82" spans="1:702" hidden="1" outlineLevel="1">
      <c r="A82" s="16">
        <v>42705</v>
      </c>
      <c r="B82" s="134">
        <v>24104.12767265</v>
      </c>
      <c r="C82" s="134">
        <v>2944.4085644500001</v>
      </c>
      <c r="D82" s="134">
        <v>583.60021711000002</v>
      </c>
      <c r="E82" s="134">
        <v>9466.6386439899998</v>
      </c>
      <c r="F82" s="134">
        <v>307.41248043000002</v>
      </c>
      <c r="G82" s="134">
        <v>97.877117580000004</v>
      </c>
      <c r="H82" s="134">
        <v>902.13120659000003</v>
      </c>
      <c r="I82" s="134">
        <v>4525.4221996799997</v>
      </c>
      <c r="J82" s="134">
        <v>2836.9912637900002</v>
      </c>
      <c r="K82" s="134">
        <v>41.323400659999997</v>
      </c>
      <c r="L82" s="134">
        <v>527.84547978000001</v>
      </c>
      <c r="M82" s="176" t="s">
        <v>191</v>
      </c>
      <c r="N82" s="134">
        <v>1009.68706757</v>
      </c>
      <c r="O82" s="134">
        <v>517.67508651000003</v>
      </c>
      <c r="P82" s="134">
        <v>34.314818559999999</v>
      </c>
      <c r="Q82" s="134">
        <v>6.7947389999999996E-2</v>
      </c>
      <c r="R82" s="134">
        <v>10.786175760000001</v>
      </c>
      <c r="S82" s="134">
        <v>290.72616880999999</v>
      </c>
      <c r="T82" s="134">
        <v>7.2198339899999997</v>
      </c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/>
      <c r="AJ82" s="134"/>
      <c r="AK82" s="134"/>
      <c r="AL82" s="134"/>
      <c r="AM82" s="134"/>
      <c r="AN82" s="134"/>
      <c r="AO82" s="134"/>
      <c r="AP82" s="134"/>
      <c r="AQ82" s="134"/>
      <c r="AR82" s="134"/>
      <c r="AS82" s="134"/>
      <c r="AT82" s="134"/>
      <c r="AU82" s="134"/>
      <c r="AV82" s="134"/>
      <c r="AW82" s="134"/>
      <c r="AX82" s="134"/>
      <c r="AY82" s="134"/>
      <c r="AZ82" s="134"/>
      <c r="BA82" s="134"/>
      <c r="BB82" s="134"/>
      <c r="BC82" s="134"/>
      <c r="BD82" s="134"/>
      <c r="BE82" s="134"/>
      <c r="BF82" s="134"/>
      <c r="BG82" s="134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/>
      <c r="BW82" s="134"/>
      <c r="BX82" s="134"/>
      <c r="BY82" s="134"/>
      <c r="BZ82" s="134"/>
      <c r="CA82" s="134"/>
      <c r="CB82" s="134"/>
      <c r="CC82" s="134"/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/>
      <c r="CQ82" s="134"/>
      <c r="CR82" s="134"/>
      <c r="CS82" s="134"/>
      <c r="CT82" s="134"/>
      <c r="CU82" s="134"/>
      <c r="CV82" s="134"/>
      <c r="CW82" s="134"/>
      <c r="CX82" s="134"/>
      <c r="CY82" s="134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/>
      <c r="ES82" s="134"/>
      <c r="ET82" s="134"/>
      <c r="EU82" s="134"/>
      <c r="EV82" s="134"/>
      <c r="EW82" s="134"/>
      <c r="EX82" s="134"/>
      <c r="EY82" s="134"/>
      <c r="EZ82" s="134"/>
      <c r="FA82" s="134"/>
      <c r="FB82" s="134"/>
      <c r="FC82" s="134"/>
      <c r="FD82" s="134"/>
      <c r="FE82" s="134"/>
      <c r="FF82" s="134"/>
      <c r="FG82" s="134"/>
      <c r="FH82" s="134"/>
      <c r="FI82" s="134"/>
      <c r="FJ82" s="134"/>
      <c r="FK82" s="134"/>
      <c r="FL82" s="134"/>
      <c r="FM82" s="134"/>
      <c r="FN82" s="134"/>
      <c r="FO82" s="134"/>
      <c r="FP82" s="134"/>
      <c r="FQ82" s="134"/>
      <c r="FR82" s="134"/>
      <c r="FS82" s="134"/>
      <c r="FT82" s="134"/>
      <c r="FU82" s="134"/>
      <c r="FV82" s="134"/>
      <c r="FW82" s="134"/>
      <c r="FX82" s="134"/>
      <c r="FY82" s="134"/>
      <c r="FZ82" s="134"/>
      <c r="GA82" s="134"/>
      <c r="GB82" s="134"/>
      <c r="GC82" s="134"/>
      <c r="GD82" s="134"/>
      <c r="GE82" s="134"/>
      <c r="GF82" s="134"/>
      <c r="GG82" s="134"/>
      <c r="GH82" s="134"/>
      <c r="GI82" s="134"/>
      <c r="GJ82" s="134"/>
      <c r="GK82" s="134"/>
      <c r="GL82" s="134"/>
      <c r="GM82" s="134"/>
      <c r="GN82" s="134"/>
      <c r="GO82" s="134"/>
      <c r="GP82" s="134"/>
      <c r="GQ82" s="134"/>
      <c r="GR82" s="134"/>
      <c r="GS82" s="134"/>
      <c r="GT82" s="134"/>
      <c r="GU82" s="134"/>
      <c r="GV82" s="134"/>
      <c r="GW82" s="134"/>
      <c r="GX82" s="134"/>
      <c r="GY82" s="134"/>
      <c r="GZ82" s="134"/>
      <c r="HA82" s="134"/>
      <c r="HB82" s="134"/>
      <c r="HC82" s="134"/>
      <c r="HD82" s="134"/>
      <c r="HE82" s="134"/>
      <c r="HF82" s="134"/>
      <c r="HG82" s="134"/>
      <c r="HH82" s="134"/>
      <c r="HI82" s="134"/>
      <c r="HJ82" s="134"/>
      <c r="HK82" s="134"/>
      <c r="HL82" s="134"/>
      <c r="HM82" s="134"/>
      <c r="HN82" s="134"/>
      <c r="HO82" s="134"/>
      <c r="HP82" s="134"/>
      <c r="HQ82" s="134"/>
      <c r="HR82" s="134"/>
      <c r="HS82" s="134"/>
      <c r="HT82" s="134"/>
      <c r="HU82" s="134"/>
      <c r="HV82" s="134"/>
      <c r="HW82" s="134"/>
      <c r="HX82" s="134"/>
      <c r="HY82" s="134"/>
      <c r="HZ82" s="134"/>
      <c r="IA82" s="134"/>
      <c r="IB82" s="134"/>
      <c r="IC82" s="134"/>
      <c r="ID82" s="134"/>
      <c r="IE82" s="134"/>
      <c r="IF82" s="134"/>
      <c r="IG82" s="134"/>
      <c r="IH82" s="134"/>
      <c r="II82" s="134"/>
      <c r="IJ82" s="134"/>
      <c r="IK82" s="134"/>
      <c r="IL82" s="134"/>
      <c r="IM82" s="134"/>
      <c r="IN82" s="134"/>
      <c r="IO82" s="134"/>
      <c r="IP82" s="134"/>
      <c r="IQ82" s="134"/>
      <c r="IR82" s="134"/>
      <c r="IS82" s="134"/>
      <c r="IT82" s="134"/>
      <c r="IU82" s="134"/>
      <c r="IV82" s="134"/>
      <c r="IW82" s="134"/>
      <c r="IX82" s="134"/>
      <c r="IY82" s="134"/>
      <c r="IZ82" s="134"/>
      <c r="JA82" s="134"/>
      <c r="JB82" s="134"/>
      <c r="JC82" s="134"/>
      <c r="JD82" s="134"/>
      <c r="JE82" s="134"/>
      <c r="JF82" s="134"/>
      <c r="JG82" s="134"/>
      <c r="JH82" s="134"/>
      <c r="JI82" s="134"/>
      <c r="JJ82" s="134"/>
      <c r="JK82" s="134"/>
      <c r="JL82" s="134"/>
      <c r="JM82" s="134"/>
      <c r="JN82" s="134"/>
      <c r="JO82" s="134"/>
      <c r="JP82" s="134"/>
      <c r="JQ82" s="134"/>
      <c r="JR82" s="134"/>
      <c r="JS82" s="134"/>
      <c r="JT82" s="134"/>
      <c r="JU82" s="134"/>
      <c r="JV82" s="134"/>
      <c r="JW82" s="134"/>
      <c r="JX82" s="134"/>
      <c r="JY82" s="134"/>
      <c r="JZ82" s="134"/>
      <c r="KA82" s="134"/>
      <c r="KB82" s="134"/>
      <c r="KC82" s="134"/>
      <c r="KD82" s="134"/>
      <c r="KE82" s="134"/>
      <c r="KF82" s="134"/>
      <c r="KG82" s="134"/>
      <c r="KH82" s="134"/>
      <c r="KI82" s="134"/>
      <c r="KJ82" s="134"/>
      <c r="KK82" s="134"/>
      <c r="KL82" s="134"/>
      <c r="KM82" s="134"/>
      <c r="KN82" s="134"/>
      <c r="KO82" s="134"/>
      <c r="KP82" s="134"/>
      <c r="KQ82" s="134"/>
      <c r="KR82" s="134"/>
      <c r="KS82" s="134"/>
      <c r="KT82" s="134"/>
      <c r="KU82" s="134"/>
      <c r="KV82" s="134"/>
      <c r="KW82" s="134"/>
      <c r="KX82" s="134"/>
      <c r="KY82" s="134"/>
      <c r="KZ82" s="134"/>
      <c r="LA82" s="134"/>
      <c r="LB82" s="134"/>
      <c r="LC82" s="134"/>
      <c r="LD82" s="134"/>
      <c r="LE82" s="134"/>
      <c r="LF82" s="134"/>
      <c r="LG82" s="134"/>
      <c r="LH82" s="134"/>
      <c r="LI82" s="134"/>
      <c r="LJ82" s="134"/>
      <c r="LK82" s="134"/>
      <c r="LL82" s="134"/>
      <c r="LM82" s="134"/>
      <c r="LN82" s="134"/>
      <c r="LO82" s="134"/>
      <c r="LP82" s="134"/>
      <c r="LQ82" s="134"/>
      <c r="LR82" s="134"/>
      <c r="LS82" s="134"/>
      <c r="LT82" s="134"/>
      <c r="LU82" s="134"/>
      <c r="LV82" s="134"/>
      <c r="LW82" s="134"/>
      <c r="LX82" s="134"/>
      <c r="LY82" s="134"/>
      <c r="LZ82" s="134"/>
      <c r="MA82" s="134"/>
      <c r="MB82" s="134"/>
      <c r="MC82" s="134"/>
      <c r="MD82" s="134"/>
      <c r="ME82" s="134"/>
      <c r="MF82" s="134"/>
      <c r="MG82" s="134"/>
      <c r="MH82" s="134"/>
      <c r="MI82" s="134"/>
      <c r="MJ82" s="134"/>
      <c r="MK82" s="134"/>
      <c r="ML82" s="134"/>
      <c r="MM82" s="134"/>
      <c r="MN82" s="134"/>
      <c r="MO82" s="134"/>
      <c r="MP82" s="134"/>
      <c r="MQ82" s="134"/>
      <c r="MR82" s="134"/>
      <c r="MS82" s="134"/>
      <c r="MT82" s="134"/>
      <c r="MU82" s="134"/>
      <c r="MV82" s="134"/>
      <c r="MW82" s="134"/>
      <c r="MX82" s="134"/>
      <c r="MY82" s="134"/>
      <c r="MZ82" s="134"/>
      <c r="NA82" s="134"/>
      <c r="NB82" s="134"/>
      <c r="NC82" s="134"/>
      <c r="ND82" s="134"/>
      <c r="NE82" s="134"/>
      <c r="NF82" s="134"/>
      <c r="NG82" s="134"/>
      <c r="NH82" s="134"/>
      <c r="NI82" s="134"/>
      <c r="NJ82" s="134"/>
      <c r="NK82" s="134"/>
      <c r="NL82" s="134"/>
      <c r="NM82" s="134"/>
      <c r="NN82" s="134"/>
      <c r="NO82" s="134"/>
      <c r="NP82" s="134"/>
      <c r="NQ82" s="134"/>
      <c r="NR82" s="134"/>
      <c r="NS82" s="134"/>
      <c r="NT82" s="134"/>
      <c r="NU82" s="134"/>
      <c r="NV82" s="134"/>
      <c r="NW82" s="134"/>
      <c r="NX82" s="134"/>
      <c r="NY82" s="134"/>
      <c r="NZ82" s="134"/>
      <c r="OA82" s="134"/>
      <c r="OB82" s="134"/>
      <c r="OC82" s="134"/>
      <c r="OD82" s="134"/>
      <c r="OE82" s="134"/>
      <c r="OF82" s="134"/>
      <c r="OG82" s="134"/>
      <c r="OH82" s="134"/>
      <c r="OI82" s="134"/>
      <c r="OJ82" s="134"/>
      <c r="OK82" s="134"/>
      <c r="OL82" s="134"/>
      <c r="OM82" s="134"/>
      <c r="ON82" s="134"/>
      <c r="OO82" s="134"/>
      <c r="OP82" s="134"/>
      <c r="OQ82" s="134"/>
      <c r="OR82" s="134"/>
      <c r="OS82" s="134"/>
      <c r="OT82" s="134"/>
      <c r="OU82" s="134"/>
      <c r="OV82" s="134"/>
      <c r="OW82" s="134"/>
      <c r="OX82" s="134"/>
      <c r="OY82" s="134"/>
      <c r="OZ82" s="134"/>
      <c r="PA82" s="134"/>
      <c r="PB82" s="134"/>
      <c r="PC82" s="134"/>
      <c r="PD82" s="134"/>
      <c r="PE82" s="134"/>
      <c r="PF82" s="134"/>
      <c r="PG82" s="134"/>
      <c r="PH82" s="134"/>
      <c r="PI82" s="134"/>
      <c r="PJ82" s="134"/>
      <c r="PK82" s="134"/>
      <c r="PL82" s="134"/>
      <c r="PM82" s="134"/>
      <c r="PN82" s="134"/>
      <c r="PO82" s="134"/>
      <c r="PP82" s="134"/>
      <c r="PQ82" s="134"/>
      <c r="PR82" s="134"/>
      <c r="PS82" s="134"/>
      <c r="PT82" s="134"/>
      <c r="PU82" s="134"/>
      <c r="PV82" s="134"/>
      <c r="PW82" s="134"/>
      <c r="PX82" s="134"/>
      <c r="PY82" s="134"/>
      <c r="PZ82" s="134"/>
      <c r="QA82" s="134"/>
      <c r="QB82" s="134"/>
      <c r="QC82" s="134"/>
      <c r="QD82" s="134"/>
      <c r="QE82" s="134"/>
      <c r="QF82" s="134"/>
      <c r="QG82" s="134"/>
      <c r="QH82" s="134"/>
      <c r="QI82" s="134"/>
      <c r="QJ82" s="134"/>
      <c r="QK82" s="134"/>
      <c r="QL82" s="134"/>
      <c r="QM82" s="134"/>
      <c r="QN82" s="134"/>
      <c r="QO82" s="134"/>
      <c r="QP82" s="134"/>
      <c r="QQ82" s="134"/>
      <c r="QR82" s="134"/>
      <c r="QS82" s="134"/>
      <c r="QT82" s="134"/>
      <c r="QU82" s="134"/>
      <c r="QV82" s="134"/>
      <c r="QW82" s="134"/>
      <c r="QX82" s="134"/>
      <c r="QY82" s="134"/>
      <c r="QZ82" s="134"/>
      <c r="RA82" s="134"/>
      <c r="RB82" s="134"/>
      <c r="RC82" s="134"/>
      <c r="RD82" s="134"/>
      <c r="RE82" s="134"/>
      <c r="RF82" s="134"/>
      <c r="RG82" s="134"/>
      <c r="RH82" s="134"/>
      <c r="RI82" s="134"/>
      <c r="RJ82" s="134"/>
      <c r="RK82" s="134"/>
      <c r="RL82" s="134"/>
      <c r="RM82" s="134"/>
      <c r="RN82" s="134"/>
      <c r="RO82" s="134"/>
      <c r="RP82" s="134"/>
      <c r="RQ82" s="134"/>
      <c r="RR82" s="134"/>
      <c r="RS82" s="134"/>
      <c r="RT82" s="134"/>
      <c r="RU82" s="134"/>
      <c r="RV82" s="134"/>
      <c r="RW82" s="134"/>
      <c r="RX82" s="134"/>
      <c r="RY82" s="134"/>
      <c r="RZ82" s="134"/>
      <c r="SA82" s="134"/>
      <c r="SB82" s="134"/>
      <c r="SC82" s="134"/>
      <c r="SD82" s="134"/>
      <c r="SE82" s="134"/>
      <c r="SF82" s="134"/>
      <c r="SG82" s="134"/>
      <c r="SH82" s="134"/>
      <c r="SI82" s="134"/>
      <c r="SJ82" s="134"/>
      <c r="SK82" s="134"/>
      <c r="SL82" s="134"/>
      <c r="SM82" s="134"/>
      <c r="SN82" s="134"/>
      <c r="SO82" s="134"/>
      <c r="SP82" s="134"/>
      <c r="SQ82" s="134"/>
      <c r="SR82" s="134"/>
      <c r="SS82" s="134"/>
      <c r="ST82" s="134"/>
      <c r="SU82" s="134"/>
      <c r="SV82" s="134"/>
      <c r="SW82" s="134"/>
      <c r="SX82" s="134"/>
      <c r="SY82" s="134"/>
      <c r="SZ82" s="134"/>
      <c r="TA82" s="134"/>
      <c r="TB82" s="134"/>
      <c r="TC82" s="134"/>
      <c r="TD82" s="134"/>
      <c r="TE82" s="134"/>
      <c r="TF82" s="134"/>
      <c r="TG82" s="134"/>
      <c r="TH82" s="134"/>
      <c r="TI82" s="134"/>
      <c r="TJ82" s="134"/>
      <c r="TK82" s="134"/>
      <c r="TL82" s="134"/>
      <c r="TM82" s="134"/>
      <c r="TN82" s="134"/>
      <c r="TO82" s="134"/>
      <c r="TP82" s="134"/>
      <c r="TQ82" s="134"/>
      <c r="TR82" s="134"/>
      <c r="TS82" s="134"/>
      <c r="TT82" s="134"/>
      <c r="TU82" s="134"/>
      <c r="TV82" s="134"/>
      <c r="TW82" s="134"/>
      <c r="TX82" s="134"/>
      <c r="TY82" s="134"/>
      <c r="TZ82" s="134"/>
      <c r="UA82" s="134"/>
      <c r="UB82" s="134"/>
      <c r="UC82" s="134"/>
      <c r="UD82" s="134"/>
      <c r="UE82" s="134"/>
      <c r="UF82" s="134"/>
      <c r="UG82" s="134"/>
      <c r="UH82" s="134"/>
      <c r="UI82" s="134"/>
      <c r="UJ82" s="134"/>
      <c r="UK82" s="134"/>
      <c r="UL82" s="134"/>
      <c r="UM82" s="134"/>
      <c r="UN82" s="134"/>
      <c r="UO82" s="134"/>
      <c r="UP82" s="134"/>
      <c r="UQ82" s="134"/>
      <c r="UR82" s="134"/>
      <c r="US82" s="134"/>
      <c r="UT82" s="134"/>
      <c r="UU82" s="134"/>
      <c r="UV82" s="134"/>
      <c r="UW82" s="134"/>
      <c r="UX82" s="134"/>
      <c r="UY82" s="134"/>
      <c r="UZ82" s="134"/>
      <c r="VA82" s="134"/>
      <c r="VB82" s="134"/>
      <c r="VC82" s="134"/>
      <c r="VD82" s="134"/>
      <c r="VE82" s="134"/>
      <c r="VF82" s="134"/>
      <c r="VG82" s="134"/>
      <c r="VH82" s="134"/>
      <c r="VI82" s="134"/>
      <c r="VJ82" s="134"/>
      <c r="VK82" s="134"/>
      <c r="VL82" s="134"/>
      <c r="VM82" s="134"/>
      <c r="VN82" s="134"/>
      <c r="VO82" s="134"/>
      <c r="VP82" s="134"/>
      <c r="VQ82" s="134"/>
      <c r="VR82" s="134"/>
      <c r="VS82" s="134"/>
      <c r="VT82" s="134"/>
      <c r="VU82" s="134"/>
      <c r="VV82" s="134"/>
      <c r="VW82" s="134"/>
      <c r="VX82" s="134"/>
      <c r="VY82" s="134"/>
      <c r="VZ82" s="134"/>
      <c r="WA82" s="134"/>
      <c r="WB82" s="134"/>
      <c r="WC82" s="134"/>
      <c r="WD82" s="134"/>
      <c r="WE82" s="134"/>
      <c r="WF82" s="134"/>
      <c r="WG82" s="134"/>
      <c r="WH82" s="134"/>
      <c r="WI82" s="134"/>
      <c r="WJ82" s="134"/>
      <c r="WK82" s="134"/>
      <c r="WL82" s="134"/>
      <c r="WM82" s="134"/>
      <c r="WN82" s="134"/>
      <c r="WO82" s="134"/>
      <c r="WP82" s="134"/>
      <c r="WQ82" s="134"/>
      <c r="WR82" s="134"/>
      <c r="WS82" s="134"/>
      <c r="WT82" s="134"/>
      <c r="WU82" s="134"/>
      <c r="WV82" s="134"/>
      <c r="WW82" s="134"/>
      <c r="WX82" s="134"/>
      <c r="WY82" s="134"/>
      <c r="WZ82" s="134"/>
      <c r="XA82" s="134"/>
      <c r="XB82" s="134"/>
      <c r="XC82" s="134"/>
      <c r="XD82" s="134"/>
      <c r="XE82" s="134"/>
      <c r="XF82" s="134"/>
      <c r="XG82" s="134"/>
      <c r="XH82" s="134"/>
      <c r="XI82" s="134"/>
      <c r="XJ82" s="134"/>
      <c r="XK82" s="134"/>
      <c r="XL82" s="134"/>
      <c r="XM82" s="134"/>
      <c r="XN82" s="134"/>
      <c r="XO82" s="134"/>
      <c r="XP82" s="134"/>
      <c r="XQ82" s="134"/>
      <c r="XR82" s="134"/>
      <c r="XS82" s="134"/>
      <c r="XT82" s="134"/>
      <c r="XU82" s="134"/>
      <c r="XV82" s="134"/>
      <c r="XW82" s="134"/>
      <c r="XX82" s="134"/>
      <c r="XY82" s="134"/>
      <c r="XZ82" s="134"/>
      <c r="YA82" s="134"/>
      <c r="YB82" s="134"/>
      <c r="YC82" s="134"/>
      <c r="YD82" s="134"/>
      <c r="YE82" s="134"/>
      <c r="YF82" s="134"/>
      <c r="YG82" s="134"/>
      <c r="YH82" s="134"/>
      <c r="YI82" s="134"/>
      <c r="YJ82" s="134"/>
      <c r="YK82" s="134"/>
      <c r="YL82" s="134"/>
      <c r="YM82" s="134"/>
      <c r="YN82" s="134"/>
      <c r="YO82" s="134"/>
      <c r="YP82" s="134"/>
      <c r="YQ82" s="134"/>
      <c r="YR82" s="134"/>
      <c r="YS82" s="134"/>
      <c r="YT82" s="134"/>
      <c r="YU82" s="134"/>
      <c r="YV82" s="134"/>
      <c r="YW82" s="134"/>
      <c r="YX82" s="134"/>
      <c r="YY82" s="134"/>
      <c r="YZ82" s="134"/>
      <c r="ZA82" s="134"/>
      <c r="ZB82" s="134"/>
      <c r="ZC82" s="134"/>
      <c r="ZD82" s="134"/>
      <c r="ZE82" s="134"/>
      <c r="ZF82" s="134"/>
      <c r="ZG82" s="134"/>
      <c r="ZH82" s="134"/>
      <c r="ZI82" s="134"/>
      <c r="ZJ82" s="134"/>
      <c r="ZK82" s="134"/>
      <c r="ZL82" s="134"/>
      <c r="ZM82" s="134"/>
      <c r="ZN82" s="134"/>
      <c r="ZO82" s="134"/>
      <c r="ZP82" s="134"/>
      <c r="ZQ82" s="134"/>
      <c r="ZR82" s="134"/>
      <c r="ZS82" s="134"/>
      <c r="ZT82" s="134"/>
      <c r="ZU82" s="134"/>
      <c r="ZV82" s="134"/>
      <c r="ZW82" s="134"/>
      <c r="ZX82" s="134"/>
      <c r="ZY82" s="134"/>
      <c r="ZZ82" s="134"/>
    </row>
    <row r="83" spans="1:702" hidden="1" outlineLevel="1">
      <c r="A83" s="16">
        <v>42736</v>
      </c>
      <c r="B83" s="134">
        <v>24072.77025555</v>
      </c>
      <c r="C83" s="134">
        <v>2908.4672434099998</v>
      </c>
      <c r="D83" s="134">
        <v>575.12603446000003</v>
      </c>
      <c r="E83" s="134">
        <v>9321.3932421499994</v>
      </c>
      <c r="F83" s="134">
        <v>271.04152212999998</v>
      </c>
      <c r="G83" s="134">
        <v>100.93703757</v>
      </c>
      <c r="H83" s="134">
        <v>910.06411799</v>
      </c>
      <c r="I83" s="134">
        <v>4713.6288078300004</v>
      </c>
      <c r="J83" s="134">
        <v>2830.3449128500001</v>
      </c>
      <c r="K83" s="134">
        <v>46.053654250000001</v>
      </c>
      <c r="L83" s="134">
        <v>526.69695506999994</v>
      </c>
      <c r="M83" s="176" t="s">
        <v>191</v>
      </c>
      <c r="N83" s="134">
        <v>1005.13095622</v>
      </c>
      <c r="O83" s="134">
        <v>515.48410787</v>
      </c>
      <c r="P83" s="134">
        <v>34.615305980000002</v>
      </c>
      <c r="Q83" s="134">
        <v>2.203534E-2</v>
      </c>
      <c r="R83" s="134">
        <v>10.399178340000001</v>
      </c>
      <c r="S83" s="134">
        <v>296.19989569000001</v>
      </c>
      <c r="T83" s="134">
        <v>7.1652484000000003</v>
      </c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  <c r="AE83" s="134"/>
      <c r="AF83" s="134"/>
      <c r="AG83" s="134"/>
      <c r="AH83" s="134"/>
      <c r="AI83" s="134"/>
      <c r="AJ83" s="134"/>
      <c r="AK83" s="134"/>
      <c r="AL83" s="134"/>
      <c r="AM83" s="134"/>
      <c r="AN83" s="134"/>
      <c r="AO83" s="134"/>
      <c r="AP83" s="134"/>
      <c r="AQ83" s="134"/>
      <c r="AR83" s="134"/>
      <c r="AS83" s="134"/>
      <c r="AT83" s="134"/>
      <c r="AU83" s="134"/>
      <c r="AV83" s="134"/>
      <c r="AW83" s="134"/>
      <c r="AX83" s="134"/>
      <c r="AY83" s="134"/>
      <c r="AZ83" s="134"/>
    </row>
    <row r="84" spans="1:702" hidden="1" outlineLevel="1">
      <c r="A84" s="16">
        <v>42767</v>
      </c>
      <c r="B84" s="134">
        <v>23941.420077300001</v>
      </c>
      <c r="C84" s="134">
        <v>3084.0500079799999</v>
      </c>
      <c r="D84" s="134">
        <v>566.22433362000004</v>
      </c>
      <c r="E84" s="134">
        <v>9330.7085459499995</v>
      </c>
      <c r="F84" s="134">
        <v>237.18572931</v>
      </c>
      <c r="G84" s="134">
        <v>104.28121632</v>
      </c>
      <c r="H84" s="134">
        <v>908.23389505</v>
      </c>
      <c r="I84" s="134">
        <v>4582.2094119200001</v>
      </c>
      <c r="J84" s="134">
        <v>2807.1140479199998</v>
      </c>
      <c r="K84" s="134">
        <v>45.872529579999998</v>
      </c>
      <c r="L84" s="134">
        <v>526.28865957000005</v>
      </c>
      <c r="M84" s="176" t="s">
        <v>191</v>
      </c>
      <c r="N84" s="134">
        <v>879.01452892999998</v>
      </c>
      <c r="O84" s="134">
        <v>520.99803311000005</v>
      </c>
      <c r="P84" s="134">
        <v>34.070610940000002</v>
      </c>
      <c r="Q84" s="134">
        <v>2.6892659999999999E-2</v>
      </c>
      <c r="R84" s="134">
        <v>10.50371142</v>
      </c>
      <c r="S84" s="134">
        <v>296.59130450999999</v>
      </c>
      <c r="T84" s="134">
        <v>8.0466185100000001</v>
      </c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</row>
    <row r="85" spans="1:702" hidden="1" outlineLevel="1">
      <c r="A85" s="16">
        <v>42795</v>
      </c>
      <c r="B85" s="134">
        <v>24853.0442912</v>
      </c>
      <c r="C85" s="134">
        <v>3145.7270460099999</v>
      </c>
      <c r="D85" s="134">
        <v>558.204883</v>
      </c>
      <c r="E85" s="134">
        <v>9253.1187333800008</v>
      </c>
      <c r="F85" s="134">
        <v>168.4224165</v>
      </c>
      <c r="G85" s="134">
        <v>93.800281200000001</v>
      </c>
      <c r="H85" s="134">
        <v>1020.73435919</v>
      </c>
      <c r="I85" s="134">
        <v>5284.88687071</v>
      </c>
      <c r="J85" s="134">
        <v>2857.6436730800001</v>
      </c>
      <c r="K85" s="134">
        <v>45.736567970000003</v>
      </c>
      <c r="L85" s="134">
        <v>477.69944771000002</v>
      </c>
      <c r="M85" s="176" t="s">
        <v>191</v>
      </c>
      <c r="N85" s="134">
        <v>1009.72228431</v>
      </c>
      <c r="O85" s="134">
        <v>586.37078638000003</v>
      </c>
      <c r="P85" s="134">
        <v>30.213969970000001</v>
      </c>
      <c r="Q85" s="134">
        <v>8.6892689999999995E-2</v>
      </c>
      <c r="R85" s="134">
        <v>12.31612977</v>
      </c>
      <c r="S85" s="134">
        <v>300.9462537</v>
      </c>
      <c r="T85" s="134">
        <v>7.4136956300000003</v>
      </c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</row>
    <row r="86" spans="1:702" hidden="1" outlineLevel="1">
      <c r="A86" s="16">
        <v>42826</v>
      </c>
      <c r="B86" s="134">
        <v>24713.53133804</v>
      </c>
      <c r="C86" s="134">
        <v>3236.09810788</v>
      </c>
      <c r="D86" s="134">
        <v>542.48202976000005</v>
      </c>
      <c r="E86" s="134">
        <v>9239.0928270599998</v>
      </c>
      <c r="F86" s="134">
        <v>189.55076339999999</v>
      </c>
      <c r="G86" s="134">
        <v>94.980601019999995</v>
      </c>
      <c r="H86" s="134">
        <v>900.80448808999995</v>
      </c>
      <c r="I86" s="134">
        <v>5174.3416223900003</v>
      </c>
      <c r="J86" s="134">
        <v>2825.2316579799999</v>
      </c>
      <c r="K86" s="134">
        <v>46.474319489999999</v>
      </c>
      <c r="L86" s="134">
        <v>479.66654534999998</v>
      </c>
      <c r="M86" s="176" t="s">
        <v>191</v>
      </c>
      <c r="N86" s="134">
        <v>1021.93450316</v>
      </c>
      <c r="O86" s="134">
        <v>614.50084708999998</v>
      </c>
      <c r="P86" s="134">
        <v>26.64991333</v>
      </c>
      <c r="Q86" s="134">
        <v>7.6892660000000002E-2</v>
      </c>
      <c r="R86" s="134">
        <v>11.793114989999999</v>
      </c>
      <c r="S86" s="134">
        <v>302.92427437999999</v>
      </c>
      <c r="T86" s="134">
        <v>6.9288300100000004</v>
      </c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  <c r="AE86" s="134"/>
      <c r="AF86" s="134"/>
      <c r="AG86" s="134"/>
      <c r="AH86" s="134"/>
      <c r="AI86" s="134"/>
      <c r="AJ86" s="134"/>
      <c r="AK86" s="134"/>
      <c r="AL86" s="134"/>
      <c r="AM86" s="134"/>
      <c r="AN86" s="134"/>
      <c r="AO86" s="134"/>
      <c r="AP86" s="134"/>
      <c r="AQ86" s="134"/>
      <c r="AR86" s="134"/>
      <c r="AS86" s="134"/>
      <c r="AT86" s="134"/>
      <c r="AU86" s="134"/>
      <c r="AV86" s="134"/>
      <c r="AW86" s="134"/>
      <c r="AX86" s="134"/>
      <c r="AY86" s="134"/>
      <c r="AZ86" s="134"/>
    </row>
    <row r="87" spans="1:702" hidden="1" outlineLevel="1">
      <c r="A87" s="16">
        <v>42856</v>
      </c>
      <c r="B87" s="134">
        <v>24933.862623780002</v>
      </c>
      <c r="C87" s="134">
        <v>3337.4446245200002</v>
      </c>
      <c r="D87" s="134">
        <v>531.95420098</v>
      </c>
      <c r="E87" s="134">
        <v>9298.4979918999998</v>
      </c>
      <c r="F87" s="134">
        <v>191.75340672999999</v>
      </c>
      <c r="G87" s="134">
        <v>89.100806169999998</v>
      </c>
      <c r="H87" s="134">
        <v>862.26422021999997</v>
      </c>
      <c r="I87" s="134">
        <v>5180.96663334</v>
      </c>
      <c r="J87" s="134">
        <v>2795.57757455</v>
      </c>
      <c r="K87" s="134">
        <v>48.073562619999997</v>
      </c>
      <c r="L87" s="134">
        <v>479.53605277000003</v>
      </c>
      <c r="M87" s="176" t="s">
        <v>191</v>
      </c>
      <c r="N87" s="134">
        <v>1168.6550846600001</v>
      </c>
      <c r="O87" s="134">
        <v>603.67638024999997</v>
      </c>
      <c r="P87" s="134">
        <v>24.45135166</v>
      </c>
      <c r="Q87" s="134">
        <v>7.1892689999999995E-2</v>
      </c>
      <c r="R87" s="134">
        <v>11.657936810000001</v>
      </c>
      <c r="S87" s="134">
        <v>303.30357372999998</v>
      </c>
      <c r="T87" s="134">
        <v>6.8773301800000004</v>
      </c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</row>
    <row r="88" spans="1:702" hidden="1" outlineLevel="1">
      <c r="A88" s="16">
        <v>42887</v>
      </c>
      <c r="B88" s="134">
        <v>24368.501624659999</v>
      </c>
      <c r="C88" s="134">
        <v>3400.1181129400002</v>
      </c>
      <c r="D88" s="134">
        <v>519.96472046999997</v>
      </c>
      <c r="E88" s="134">
        <v>9097.9241845699999</v>
      </c>
      <c r="F88" s="134">
        <v>192.58273378000001</v>
      </c>
      <c r="G88" s="134">
        <v>85.192296369999994</v>
      </c>
      <c r="H88" s="134">
        <v>860.65572849</v>
      </c>
      <c r="I88" s="134">
        <v>5016.5181908799996</v>
      </c>
      <c r="J88" s="134">
        <v>2752.6490100699998</v>
      </c>
      <c r="K88" s="134">
        <v>48.39379933</v>
      </c>
      <c r="L88" s="134">
        <v>410.88540659</v>
      </c>
      <c r="M88" s="176" t="s">
        <v>191</v>
      </c>
      <c r="N88" s="134">
        <v>1060.52302955</v>
      </c>
      <c r="O88" s="134">
        <v>588.07907269999998</v>
      </c>
      <c r="P88" s="134">
        <v>25.126336070000001</v>
      </c>
      <c r="Q88" s="134">
        <v>6.6863510000000001E-2</v>
      </c>
      <c r="R88" s="134">
        <v>11.14279243</v>
      </c>
      <c r="S88" s="134">
        <v>291.74201135999999</v>
      </c>
      <c r="T88" s="134">
        <v>6.9373355500000002</v>
      </c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</row>
    <row r="89" spans="1:702" hidden="1" outlineLevel="1">
      <c r="A89" s="16">
        <v>42917</v>
      </c>
      <c r="B89" s="134">
        <v>23498.758369169998</v>
      </c>
      <c r="C89" s="134">
        <v>3601.3863019599999</v>
      </c>
      <c r="D89" s="134">
        <v>509.6491231</v>
      </c>
      <c r="E89" s="134">
        <v>8366.7768336900008</v>
      </c>
      <c r="F89" s="134">
        <v>195.00255539</v>
      </c>
      <c r="G89" s="134">
        <v>84.872189570000003</v>
      </c>
      <c r="H89" s="134">
        <v>859.37147886000002</v>
      </c>
      <c r="I89" s="134">
        <v>4976.18690634</v>
      </c>
      <c r="J89" s="134">
        <v>2708.1214939500001</v>
      </c>
      <c r="K89" s="134">
        <v>45.67485791</v>
      </c>
      <c r="L89" s="134">
        <v>209.46133026999999</v>
      </c>
      <c r="M89" s="176" t="s">
        <v>191</v>
      </c>
      <c r="N89" s="134">
        <v>981.46743704000005</v>
      </c>
      <c r="O89" s="134">
        <v>625.21056365000004</v>
      </c>
      <c r="P89" s="134">
        <v>28.288532799999999</v>
      </c>
      <c r="Q89" s="134">
        <v>6.1863519999999998E-2</v>
      </c>
      <c r="R89" s="134">
        <v>11.012772930000001</v>
      </c>
      <c r="S89" s="134">
        <v>289.45520699999997</v>
      </c>
      <c r="T89" s="134">
        <v>6.7589211899999997</v>
      </c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  <c r="AE89" s="134"/>
      <c r="AF89" s="134"/>
      <c r="AG89" s="134"/>
      <c r="AH89" s="134"/>
      <c r="AI89" s="134"/>
      <c r="AJ89" s="134"/>
      <c r="AK89" s="134"/>
      <c r="AL89" s="134"/>
      <c r="AM89" s="134"/>
      <c r="AN89" s="134"/>
      <c r="AO89" s="134"/>
      <c r="AP89" s="134"/>
      <c r="AQ89" s="134"/>
      <c r="AR89" s="134"/>
      <c r="AS89" s="134"/>
      <c r="AT89" s="134"/>
      <c r="AU89" s="134"/>
      <c r="AV89" s="134"/>
      <c r="AW89" s="134"/>
      <c r="AX89" s="134"/>
      <c r="AY89" s="134"/>
      <c r="AZ89" s="134"/>
    </row>
    <row r="90" spans="1:702" hidden="1" outlineLevel="1">
      <c r="A90" s="16">
        <v>42948</v>
      </c>
      <c r="B90" s="134">
        <v>23854.827552219998</v>
      </c>
      <c r="C90" s="134">
        <v>3737.0218570799998</v>
      </c>
      <c r="D90" s="134">
        <v>496.50130538000002</v>
      </c>
      <c r="E90" s="134">
        <v>8541.6851906400007</v>
      </c>
      <c r="F90" s="134">
        <v>217.66817881</v>
      </c>
      <c r="G90" s="134">
        <v>80.660566529999997</v>
      </c>
      <c r="H90" s="134">
        <v>850.87305288000005</v>
      </c>
      <c r="I90" s="134">
        <v>5129.50137877</v>
      </c>
      <c r="J90" s="134">
        <v>2655.41459747</v>
      </c>
      <c r="K90" s="134">
        <v>44.009556349999997</v>
      </c>
      <c r="L90" s="134">
        <v>208.38538500000001</v>
      </c>
      <c r="M90" s="176" t="s">
        <v>191</v>
      </c>
      <c r="N90" s="134">
        <v>939.44107481000003</v>
      </c>
      <c r="O90" s="134">
        <v>623.06655359000001</v>
      </c>
      <c r="P90" s="134">
        <v>28.578693130000001</v>
      </c>
      <c r="Q90" s="134">
        <v>0.10686384</v>
      </c>
      <c r="R90" s="134">
        <v>12.41489337</v>
      </c>
      <c r="S90" s="134">
        <v>282.77163602000002</v>
      </c>
      <c r="T90" s="134">
        <v>6.7267685500000001</v>
      </c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  <c r="AE90" s="134"/>
      <c r="AF90" s="134"/>
      <c r="AG90" s="134"/>
      <c r="AH90" s="134"/>
      <c r="AI90" s="134"/>
      <c r="AJ90" s="134"/>
      <c r="AK90" s="134"/>
      <c r="AL90" s="134"/>
      <c r="AM90" s="134"/>
      <c r="AN90" s="134"/>
      <c r="AO90" s="134"/>
      <c r="AP90" s="134"/>
      <c r="AQ90" s="134"/>
      <c r="AR90" s="134"/>
      <c r="AS90" s="134"/>
      <c r="AT90" s="134"/>
      <c r="AU90" s="134"/>
      <c r="AV90" s="134"/>
      <c r="AW90" s="134"/>
      <c r="AX90" s="134"/>
      <c r="AY90" s="134"/>
      <c r="AZ90" s="134"/>
    </row>
    <row r="91" spans="1:702" hidden="1" outlineLevel="1">
      <c r="A91" s="16">
        <v>42979</v>
      </c>
      <c r="B91" s="134">
        <v>24697.46080493</v>
      </c>
      <c r="C91" s="134">
        <v>3755.6954019300001</v>
      </c>
      <c r="D91" s="134">
        <v>507.82403534999997</v>
      </c>
      <c r="E91" s="134">
        <v>8674.7682918999999</v>
      </c>
      <c r="F91" s="134">
        <v>230.25103436000001</v>
      </c>
      <c r="G91" s="134">
        <v>82.174459720000002</v>
      </c>
      <c r="H91" s="134">
        <v>1039.1843823900001</v>
      </c>
      <c r="I91" s="134">
        <v>5469.3938283899997</v>
      </c>
      <c r="J91" s="134">
        <v>2794.8918968100002</v>
      </c>
      <c r="K91" s="134">
        <v>45.368618359999999</v>
      </c>
      <c r="L91" s="134">
        <v>213.24663633</v>
      </c>
      <c r="M91" s="176" t="s">
        <v>191</v>
      </c>
      <c r="N91" s="134">
        <v>913.87445023999999</v>
      </c>
      <c r="O91" s="134">
        <v>638.10641171999998</v>
      </c>
      <c r="P91" s="134">
        <v>26.97202364</v>
      </c>
      <c r="Q91" s="134">
        <v>9.7696829999999998E-2</v>
      </c>
      <c r="R91" s="134">
        <v>11.950912819999999</v>
      </c>
      <c r="S91" s="134">
        <v>286.81656750000002</v>
      </c>
      <c r="T91" s="134">
        <v>6.8441566399999996</v>
      </c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  <c r="AY91" s="134"/>
      <c r="AZ91" s="134"/>
    </row>
    <row r="92" spans="1:702" hidden="1" outlineLevel="1">
      <c r="A92" s="16">
        <v>43009</v>
      </c>
      <c r="B92" s="134">
        <v>25186.17019832</v>
      </c>
      <c r="C92" s="134">
        <v>3983.2548997899999</v>
      </c>
      <c r="D92" s="134">
        <v>506.78065642000001</v>
      </c>
      <c r="E92" s="134">
        <v>9754.4878559600002</v>
      </c>
      <c r="F92" s="134">
        <v>248.12147587999999</v>
      </c>
      <c r="G92" s="134">
        <v>85.655666969999999</v>
      </c>
      <c r="H92" s="134">
        <v>886.26232098000003</v>
      </c>
      <c r="I92" s="134">
        <v>4903.4623543300004</v>
      </c>
      <c r="J92" s="134">
        <v>2818.68256741</v>
      </c>
      <c r="K92" s="134">
        <v>46.021308130000001</v>
      </c>
      <c r="L92" s="134">
        <v>215.65405509000001</v>
      </c>
      <c r="M92" s="176" t="s">
        <v>191</v>
      </c>
      <c r="N92" s="134">
        <v>942.95239819999995</v>
      </c>
      <c r="O92" s="134">
        <v>462.32793785000001</v>
      </c>
      <c r="P92" s="134">
        <v>28.06266394</v>
      </c>
      <c r="Q92" s="134">
        <v>0.10842802999999999</v>
      </c>
      <c r="R92" s="134">
        <v>10.402058739999999</v>
      </c>
      <c r="S92" s="134">
        <v>286.99704789999998</v>
      </c>
      <c r="T92" s="134">
        <v>6.9365027000000001</v>
      </c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4"/>
      <c r="AQ92" s="134"/>
      <c r="AR92" s="134"/>
      <c r="AS92" s="134"/>
      <c r="AT92" s="134"/>
      <c r="AU92" s="134"/>
      <c r="AV92" s="134"/>
      <c r="AW92" s="134"/>
      <c r="AX92" s="134"/>
      <c r="AY92" s="134"/>
      <c r="AZ92" s="134"/>
    </row>
    <row r="93" spans="1:702" hidden="1" outlineLevel="1">
      <c r="A93" s="16">
        <v>43040</v>
      </c>
      <c r="B93" s="134">
        <v>25746.97121222</v>
      </c>
      <c r="C93" s="134">
        <v>4034.4526081899999</v>
      </c>
      <c r="D93" s="134">
        <v>496.35074304</v>
      </c>
      <c r="E93" s="134">
        <v>9963.4585923199993</v>
      </c>
      <c r="F93" s="134">
        <v>257.59831869999999</v>
      </c>
      <c r="G93" s="134">
        <v>76.424630440000001</v>
      </c>
      <c r="H93" s="134">
        <v>902.21575848999998</v>
      </c>
      <c r="I93" s="134">
        <v>5187.4543508799998</v>
      </c>
      <c r="J93" s="134">
        <v>2849.29894534</v>
      </c>
      <c r="K93" s="134">
        <v>46.511808440000003</v>
      </c>
      <c r="L93" s="134">
        <v>212.54423614999999</v>
      </c>
      <c r="M93" s="176" t="s">
        <v>191</v>
      </c>
      <c r="N93" s="134">
        <v>916.91862780999998</v>
      </c>
      <c r="O93" s="134">
        <v>465.78569569000001</v>
      </c>
      <c r="P93" s="134">
        <v>27.314561650000002</v>
      </c>
      <c r="Q93" s="134">
        <v>0.18439748</v>
      </c>
      <c r="R93" s="134">
        <v>9.3955435200000004</v>
      </c>
      <c r="S93" s="134">
        <v>293.84157708999999</v>
      </c>
      <c r="T93" s="134">
        <v>7.2208169900000003</v>
      </c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H93" s="134"/>
      <c r="AI93" s="134"/>
      <c r="AJ93" s="134"/>
      <c r="AK93" s="134"/>
      <c r="AL93" s="134"/>
      <c r="AM93" s="134"/>
      <c r="AN93" s="134"/>
      <c r="AO93" s="134"/>
      <c r="AP93" s="134"/>
      <c r="AQ93" s="134"/>
      <c r="AR93" s="134"/>
      <c r="AS93" s="134"/>
      <c r="AT93" s="134"/>
      <c r="AU93" s="134"/>
      <c r="AV93" s="134"/>
      <c r="AW93" s="134"/>
      <c r="AX93" s="134"/>
      <c r="AY93" s="134"/>
      <c r="AZ93" s="134"/>
    </row>
    <row r="94" spans="1:702" hidden="1" outlineLevel="1">
      <c r="A94" s="16">
        <v>43070</v>
      </c>
      <c r="B94" s="134">
        <v>26622.754165030001</v>
      </c>
      <c r="C94" s="134">
        <v>4018.8905791100001</v>
      </c>
      <c r="D94" s="134">
        <v>515.61988563</v>
      </c>
      <c r="E94" s="134">
        <v>10385.01867498</v>
      </c>
      <c r="F94" s="134">
        <v>280.61647598000002</v>
      </c>
      <c r="G94" s="134">
        <v>78.313041420000005</v>
      </c>
      <c r="H94" s="134">
        <v>1043.6258060099999</v>
      </c>
      <c r="I94" s="134">
        <v>5271.2659350900003</v>
      </c>
      <c r="J94" s="134">
        <v>2945.3150037</v>
      </c>
      <c r="K94" s="134">
        <v>48.239006259999996</v>
      </c>
      <c r="L94" s="134">
        <v>218.44968383</v>
      </c>
      <c r="M94" s="176" t="s">
        <v>191</v>
      </c>
      <c r="N94" s="134">
        <v>1009.44096462</v>
      </c>
      <c r="O94" s="134">
        <v>459.45944685000001</v>
      </c>
      <c r="P94" s="134">
        <v>28.204640479999998</v>
      </c>
      <c r="Q94" s="134">
        <v>0.24303236</v>
      </c>
      <c r="R94" s="134">
        <v>7.5242606299999997</v>
      </c>
      <c r="S94" s="134">
        <v>309.42380035000002</v>
      </c>
      <c r="T94" s="134">
        <v>3.1039277300000001</v>
      </c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34"/>
      <c r="AP94" s="134"/>
      <c r="AQ94" s="134"/>
      <c r="AR94" s="134"/>
      <c r="AS94" s="134"/>
      <c r="AT94" s="134"/>
      <c r="AU94" s="134"/>
      <c r="AV94" s="134"/>
      <c r="AW94" s="134"/>
      <c r="AX94" s="134"/>
      <c r="AY94" s="134"/>
      <c r="AZ94" s="134"/>
    </row>
    <row r="95" spans="1:702" hidden="1" outlineLevel="1">
      <c r="A95" s="16">
        <v>43101</v>
      </c>
      <c r="B95" s="134">
        <v>27513.589986849998</v>
      </c>
      <c r="C95" s="134">
        <v>4100.8891310400004</v>
      </c>
      <c r="D95" s="134">
        <v>507.65911750999999</v>
      </c>
      <c r="E95" s="134">
        <v>11124.55831051</v>
      </c>
      <c r="F95" s="134">
        <v>296.46023401999997</v>
      </c>
      <c r="G95" s="134">
        <v>77.887496130000002</v>
      </c>
      <c r="H95" s="134">
        <v>1138.1502832199999</v>
      </c>
      <c r="I95" s="134">
        <v>5305.7843787000002</v>
      </c>
      <c r="J95" s="134">
        <v>2965.8451037200002</v>
      </c>
      <c r="K95" s="134">
        <v>48.297517599999999</v>
      </c>
      <c r="L95" s="134">
        <v>217.50909189000001</v>
      </c>
      <c r="M95" s="176" t="s">
        <v>191</v>
      </c>
      <c r="N95" s="134">
        <v>904.62231455000006</v>
      </c>
      <c r="O95" s="134">
        <v>463.477349</v>
      </c>
      <c r="P95" s="134">
        <v>28.106556189999999</v>
      </c>
      <c r="Q95" s="134">
        <v>0.24601352000000001</v>
      </c>
      <c r="R95" s="134">
        <v>8.8240263399999996</v>
      </c>
      <c r="S95" s="134">
        <v>322.17089872999998</v>
      </c>
      <c r="T95" s="134">
        <v>3.1021641799999999</v>
      </c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  <c r="AE95" s="134"/>
      <c r="AF95" s="134"/>
      <c r="AG95" s="134"/>
      <c r="AH95" s="134"/>
      <c r="AI95" s="134"/>
      <c r="AJ95" s="134"/>
      <c r="AK95" s="134"/>
      <c r="AL95" s="134"/>
      <c r="AM95" s="134"/>
      <c r="AN95" s="134"/>
      <c r="AO95" s="134"/>
      <c r="AP95" s="134"/>
      <c r="AQ95" s="134"/>
      <c r="AR95" s="134"/>
      <c r="AS95" s="134"/>
      <c r="AT95" s="134"/>
      <c r="AU95" s="134"/>
      <c r="AV95" s="134"/>
      <c r="AW95" s="134"/>
      <c r="AX95" s="134"/>
      <c r="AY95" s="134"/>
      <c r="AZ95" s="134"/>
    </row>
    <row r="96" spans="1:702" hidden="1" outlineLevel="1">
      <c r="A96" s="16">
        <v>43132</v>
      </c>
      <c r="B96" s="134">
        <v>26711.263055989999</v>
      </c>
      <c r="C96" s="134">
        <v>4102.0698320399997</v>
      </c>
      <c r="D96" s="134">
        <v>481.10164073999999</v>
      </c>
      <c r="E96" s="134">
        <v>11216.54797928</v>
      </c>
      <c r="F96" s="134">
        <v>289.10272221000002</v>
      </c>
      <c r="G96" s="134">
        <v>73.649728569999994</v>
      </c>
      <c r="H96" s="134">
        <v>388.02253732999998</v>
      </c>
      <c r="I96" s="134">
        <v>5315.7833507900004</v>
      </c>
      <c r="J96" s="134">
        <v>2857.7835997100001</v>
      </c>
      <c r="K96" s="134">
        <v>46.92602196</v>
      </c>
      <c r="L96" s="134">
        <v>217.65363847</v>
      </c>
      <c r="M96" s="176" t="s">
        <v>191</v>
      </c>
      <c r="N96" s="134">
        <v>887.49870651000003</v>
      </c>
      <c r="O96" s="134">
        <v>474.43802289000001</v>
      </c>
      <c r="P96" s="134">
        <v>36.784794869999999</v>
      </c>
      <c r="Q96" s="134">
        <v>0.20320962000000001</v>
      </c>
      <c r="R96" s="134">
        <v>8.7996087700000007</v>
      </c>
      <c r="S96" s="134">
        <v>311.74989567</v>
      </c>
      <c r="T96" s="134">
        <v>3.14776656</v>
      </c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  <c r="AT96" s="134"/>
      <c r="AU96" s="134"/>
      <c r="AV96" s="134"/>
      <c r="AW96" s="134"/>
      <c r="AX96" s="134"/>
      <c r="AY96" s="134"/>
      <c r="AZ96" s="134"/>
    </row>
    <row r="97" spans="1:52" hidden="1" outlineLevel="1">
      <c r="A97" s="16">
        <v>43160</v>
      </c>
      <c r="B97" s="134">
        <v>26998.61750706</v>
      </c>
      <c r="C97" s="134">
        <v>4249.3316504200002</v>
      </c>
      <c r="D97" s="134">
        <v>467.53925765999998</v>
      </c>
      <c r="E97" s="134">
        <v>11156.145743470001</v>
      </c>
      <c r="F97" s="134">
        <v>285.4619826</v>
      </c>
      <c r="G97" s="134">
        <v>70.518386530000001</v>
      </c>
      <c r="H97" s="134">
        <v>454.80527712999998</v>
      </c>
      <c r="I97" s="134">
        <v>5316.0252416900057</v>
      </c>
      <c r="J97" s="134">
        <v>2814.2012319999999</v>
      </c>
      <c r="K97" s="134">
        <v>47.293331000000002</v>
      </c>
      <c r="L97" s="134">
        <v>254.07552924000001</v>
      </c>
      <c r="M97" s="176" t="s">
        <v>191</v>
      </c>
      <c r="N97" s="134">
        <v>1053.8419764</v>
      </c>
      <c r="O97" s="134">
        <v>463.98693272999998</v>
      </c>
      <c r="P97" s="134">
        <v>42.686725099999997</v>
      </c>
      <c r="Q97" s="134">
        <v>0.19116779</v>
      </c>
      <c r="R97" s="134">
        <v>7.2181671700000001</v>
      </c>
      <c r="S97" s="134">
        <v>311.73760339</v>
      </c>
      <c r="T97" s="134">
        <v>3.5573027399999999</v>
      </c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  <c r="AE97" s="134"/>
      <c r="AF97" s="134"/>
      <c r="AG97" s="134"/>
      <c r="AH97" s="134"/>
      <c r="AI97" s="134"/>
      <c r="AJ97" s="134"/>
      <c r="AK97" s="134"/>
      <c r="AL97" s="134"/>
      <c r="AM97" s="134"/>
      <c r="AN97" s="134"/>
      <c r="AO97" s="134"/>
      <c r="AP97" s="134"/>
      <c r="AQ97" s="134"/>
      <c r="AR97" s="134"/>
      <c r="AS97" s="134"/>
      <c r="AT97" s="134"/>
      <c r="AU97" s="134"/>
      <c r="AV97" s="134"/>
      <c r="AW97" s="134"/>
      <c r="AX97" s="134"/>
      <c r="AY97" s="134"/>
      <c r="AZ97" s="134"/>
    </row>
    <row r="98" spans="1:52" hidden="1" outlineLevel="1">
      <c r="A98" s="16">
        <v>43191</v>
      </c>
      <c r="B98" s="134">
        <v>27245.209882480001</v>
      </c>
      <c r="C98" s="134">
        <v>4581.6755497100003</v>
      </c>
      <c r="D98" s="134">
        <v>455.13957243999999</v>
      </c>
      <c r="E98" s="134">
        <v>11277.07516715</v>
      </c>
      <c r="F98" s="134">
        <v>213.18258109000001</v>
      </c>
      <c r="G98" s="134">
        <v>64.28859679</v>
      </c>
      <c r="H98" s="134">
        <v>406.65151155000001</v>
      </c>
      <c r="I98" s="134">
        <v>5321.852906799998</v>
      </c>
      <c r="J98" s="134">
        <v>2787.5559989100002</v>
      </c>
      <c r="K98" s="134">
        <v>46.97957821</v>
      </c>
      <c r="L98" s="134">
        <v>276.62582350999998</v>
      </c>
      <c r="M98" s="176" t="s">
        <v>191</v>
      </c>
      <c r="N98" s="134">
        <v>990.91988689000004</v>
      </c>
      <c r="O98" s="134">
        <v>462.11681991</v>
      </c>
      <c r="P98" s="134">
        <v>44.133791680000002</v>
      </c>
      <c r="Q98" s="134">
        <v>0.20853257</v>
      </c>
      <c r="R98" s="134">
        <v>7.9098278200000003</v>
      </c>
      <c r="S98" s="134">
        <v>305.25385132000002</v>
      </c>
      <c r="T98" s="134">
        <v>3.6398861299999998</v>
      </c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  <c r="AE98" s="134"/>
      <c r="AF98" s="134"/>
      <c r="AG98" s="134"/>
      <c r="AH98" s="134"/>
      <c r="AI98" s="134"/>
      <c r="AJ98" s="134"/>
      <c r="AK98" s="134"/>
      <c r="AL98" s="134"/>
      <c r="AM98" s="134"/>
      <c r="AN98" s="134"/>
      <c r="AO98" s="134"/>
      <c r="AP98" s="134"/>
      <c r="AQ98" s="134"/>
      <c r="AR98" s="134"/>
      <c r="AS98" s="134"/>
      <c r="AT98" s="134"/>
      <c r="AU98" s="134"/>
      <c r="AV98" s="134"/>
      <c r="AW98" s="134"/>
      <c r="AX98" s="134"/>
      <c r="AY98" s="134"/>
      <c r="AZ98" s="134"/>
    </row>
    <row r="99" spans="1:52" hidden="1" outlineLevel="1">
      <c r="A99" s="16">
        <v>43221</v>
      </c>
      <c r="B99" s="134">
        <v>27956.02220539</v>
      </c>
      <c r="C99" s="134">
        <v>4903.5370330400001</v>
      </c>
      <c r="D99" s="134">
        <v>446.92929439</v>
      </c>
      <c r="E99" s="134">
        <v>11710.8372093</v>
      </c>
      <c r="F99" s="134">
        <v>231.75085512000001</v>
      </c>
      <c r="G99" s="134">
        <v>66.275108860000003</v>
      </c>
      <c r="H99" s="134">
        <v>428.80650136999998</v>
      </c>
      <c r="I99" s="134">
        <v>5215.2274543099984</v>
      </c>
      <c r="J99" s="134">
        <v>2778.73655525</v>
      </c>
      <c r="K99" s="134">
        <v>47.402712110000003</v>
      </c>
      <c r="L99" s="134">
        <v>289.91747100999999</v>
      </c>
      <c r="M99" s="176" t="s">
        <v>191</v>
      </c>
      <c r="N99" s="134">
        <v>896.00906538000004</v>
      </c>
      <c r="O99" s="134">
        <v>602.43357099000002</v>
      </c>
      <c r="P99" s="134">
        <v>43.299102660000003</v>
      </c>
      <c r="Q99" s="134">
        <v>0.23452202999999999</v>
      </c>
      <c r="R99" s="134">
        <v>6.9038734699999997</v>
      </c>
      <c r="S99" s="134">
        <v>284.10291221</v>
      </c>
      <c r="T99" s="134">
        <v>3.6189638899999999</v>
      </c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  <c r="AE99" s="134"/>
      <c r="AF99" s="134"/>
      <c r="AG99" s="134"/>
      <c r="AH99" s="134"/>
      <c r="AI99" s="134"/>
      <c r="AJ99" s="134"/>
      <c r="AK99" s="134"/>
      <c r="AL99" s="134"/>
      <c r="AM99" s="134"/>
      <c r="AN99" s="134"/>
      <c r="AO99" s="134"/>
      <c r="AP99" s="134"/>
      <c r="AQ99" s="134"/>
      <c r="AR99" s="134"/>
      <c r="AS99" s="134"/>
      <c r="AT99" s="134"/>
      <c r="AU99" s="134"/>
      <c r="AV99" s="134"/>
      <c r="AW99" s="134"/>
      <c r="AX99" s="134"/>
      <c r="AY99" s="134"/>
      <c r="AZ99" s="134"/>
    </row>
    <row r="100" spans="1:52" hidden="1" outlineLevel="1">
      <c r="A100" s="16">
        <v>43252</v>
      </c>
      <c r="B100" s="134">
        <v>28770.847194559999</v>
      </c>
      <c r="C100" s="134">
        <v>5167.8466887200002</v>
      </c>
      <c r="D100" s="134">
        <v>440.94847389</v>
      </c>
      <c r="E100" s="134">
        <v>11840.05490426</v>
      </c>
      <c r="F100" s="134">
        <v>250.86369554999999</v>
      </c>
      <c r="G100" s="134">
        <v>68.150161159999996</v>
      </c>
      <c r="H100" s="134">
        <v>619.32388789000004</v>
      </c>
      <c r="I100" s="134">
        <v>5537.01010744</v>
      </c>
      <c r="J100" s="134">
        <v>2773.1417964799998</v>
      </c>
      <c r="K100" s="134">
        <v>62.249367999999997</v>
      </c>
      <c r="L100" s="134">
        <v>233.63806009999999</v>
      </c>
      <c r="M100" s="176" t="s">
        <v>191</v>
      </c>
      <c r="N100" s="134">
        <v>1028.49074982</v>
      </c>
      <c r="O100" s="134">
        <v>415.19812282999999</v>
      </c>
      <c r="P100" s="134">
        <v>42.631954030000003</v>
      </c>
      <c r="Q100" s="134">
        <v>0.23985458000000001</v>
      </c>
      <c r="R100" s="134">
        <v>7.59227629</v>
      </c>
      <c r="S100" s="134">
        <v>279.67254314000002</v>
      </c>
      <c r="T100" s="134">
        <v>3.79455038</v>
      </c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  <c r="AE100" s="134"/>
      <c r="AF100" s="134"/>
      <c r="AG100" s="134"/>
      <c r="AH100" s="134"/>
      <c r="AI100" s="134"/>
      <c r="AJ100" s="134"/>
      <c r="AK100" s="134"/>
      <c r="AL100" s="134"/>
      <c r="AM100" s="134"/>
      <c r="AN100" s="134"/>
      <c r="AO100" s="134"/>
      <c r="AP100" s="134"/>
      <c r="AQ100" s="134"/>
      <c r="AR100" s="134"/>
      <c r="AS100" s="134"/>
      <c r="AT100" s="134"/>
      <c r="AU100" s="134"/>
      <c r="AV100" s="134"/>
      <c r="AW100" s="134"/>
      <c r="AX100" s="134"/>
      <c r="AY100" s="134"/>
      <c r="AZ100" s="134"/>
    </row>
    <row r="101" spans="1:52" hidden="1" outlineLevel="1">
      <c r="A101" s="16">
        <v>43282</v>
      </c>
      <c r="B101" s="134">
        <v>29145.31437625</v>
      </c>
      <c r="C101" s="134">
        <v>5392.21981951</v>
      </c>
      <c r="D101" s="134">
        <v>443.70159719999998</v>
      </c>
      <c r="E101" s="134">
        <v>11973.07283243</v>
      </c>
      <c r="F101" s="134">
        <v>312.17223340999999</v>
      </c>
      <c r="G101" s="134">
        <v>65.174403409999996</v>
      </c>
      <c r="H101" s="134">
        <v>611.20106410000005</v>
      </c>
      <c r="I101" s="134">
        <v>5600.6643865899996</v>
      </c>
      <c r="J101" s="134">
        <v>2827.88932454</v>
      </c>
      <c r="K101" s="134">
        <v>63.167669940000003</v>
      </c>
      <c r="L101" s="134">
        <v>237.46286090000001</v>
      </c>
      <c r="M101" s="176" t="s">
        <v>191</v>
      </c>
      <c r="N101" s="134">
        <v>896.74874031000002</v>
      </c>
      <c r="O101" s="134">
        <v>407.85593034999999</v>
      </c>
      <c r="P101" s="134">
        <v>40.746708230000003</v>
      </c>
      <c r="Q101" s="134">
        <v>0.28470816999999998</v>
      </c>
      <c r="R101" s="134">
        <v>7.2688043899999997</v>
      </c>
      <c r="S101" s="134">
        <v>262.08432427999998</v>
      </c>
      <c r="T101" s="134">
        <v>3.5989684899999999</v>
      </c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34"/>
      <c r="AQ101" s="134"/>
      <c r="AR101" s="134"/>
      <c r="AS101" s="134"/>
      <c r="AT101" s="134"/>
      <c r="AU101" s="134"/>
      <c r="AV101" s="134"/>
      <c r="AW101" s="134"/>
      <c r="AX101" s="134"/>
      <c r="AY101" s="134"/>
      <c r="AZ101" s="134"/>
    </row>
    <row r="102" spans="1:52" hidden="1" outlineLevel="1">
      <c r="A102" s="16">
        <v>43313</v>
      </c>
      <c r="B102" s="134">
        <v>30893.022391679999</v>
      </c>
      <c r="C102" s="134">
        <v>5556.6004743499998</v>
      </c>
      <c r="D102" s="134">
        <v>461.47121528000002</v>
      </c>
      <c r="E102" s="134">
        <v>12536.386071639999</v>
      </c>
      <c r="F102" s="134">
        <v>340.74936149000001</v>
      </c>
      <c r="G102" s="134">
        <v>73.799700229999999</v>
      </c>
      <c r="H102" s="134">
        <v>624.55719375000001</v>
      </c>
      <c r="I102" s="134">
        <v>6361.9794192400004</v>
      </c>
      <c r="J102" s="134">
        <v>2972.5804799500002</v>
      </c>
      <c r="K102" s="134">
        <v>65.756764910000001</v>
      </c>
      <c r="L102" s="134">
        <v>228.81679077000001</v>
      </c>
      <c r="M102" s="176" t="s">
        <v>191</v>
      </c>
      <c r="N102" s="134">
        <v>940.81126386000005</v>
      </c>
      <c r="O102" s="134">
        <v>407.66658612999998</v>
      </c>
      <c r="P102" s="134">
        <v>41.976871099999997</v>
      </c>
      <c r="Q102" s="134">
        <v>0.26292029</v>
      </c>
      <c r="R102" s="134">
        <v>8.8323172200000002</v>
      </c>
      <c r="S102" s="134">
        <v>267.53558112000002</v>
      </c>
      <c r="T102" s="134">
        <v>3.2393803499999998</v>
      </c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  <c r="AE102" s="134"/>
      <c r="AF102" s="134"/>
      <c r="AG102" s="134"/>
      <c r="AH102" s="134"/>
      <c r="AI102" s="134"/>
      <c r="AJ102" s="134"/>
      <c r="AK102" s="134"/>
      <c r="AL102" s="134"/>
      <c r="AM102" s="134"/>
      <c r="AN102" s="134"/>
      <c r="AO102" s="134"/>
      <c r="AP102" s="134"/>
      <c r="AQ102" s="134"/>
      <c r="AR102" s="134"/>
      <c r="AS102" s="134"/>
      <c r="AT102" s="134"/>
      <c r="AU102" s="134"/>
      <c r="AV102" s="134"/>
      <c r="AW102" s="134"/>
      <c r="AX102" s="134"/>
      <c r="AY102" s="134"/>
      <c r="AZ102" s="134"/>
    </row>
    <row r="103" spans="1:52" hidden="1" outlineLevel="1">
      <c r="A103" s="16">
        <v>43344</v>
      </c>
      <c r="B103" s="134">
        <v>31508.718859730001</v>
      </c>
      <c r="C103" s="134">
        <v>5617.1729841599999</v>
      </c>
      <c r="D103" s="134">
        <v>454.35361539000002</v>
      </c>
      <c r="E103" s="134">
        <v>12694.40709536</v>
      </c>
      <c r="F103" s="134">
        <v>346.37703762000001</v>
      </c>
      <c r="G103" s="134">
        <v>81.666419860000005</v>
      </c>
      <c r="H103" s="134">
        <v>640.34582223999996</v>
      </c>
      <c r="I103" s="134">
        <v>6652.1054077700001</v>
      </c>
      <c r="J103" s="134">
        <v>3015.8380788499999</v>
      </c>
      <c r="K103" s="134">
        <v>66.753346629999996</v>
      </c>
      <c r="L103" s="134">
        <v>256.49605359999998</v>
      </c>
      <c r="M103" s="176" t="s">
        <v>191</v>
      </c>
      <c r="N103" s="134">
        <v>935.97418355000002</v>
      </c>
      <c r="O103" s="134">
        <v>412.33304985000001</v>
      </c>
      <c r="P103" s="134">
        <v>58.04826182</v>
      </c>
      <c r="Q103" s="134">
        <v>0.25729990000000003</v>
      </c>
      <c r="R103" s="134">
        <v>7.9938468299999998</v>
      </c>
      <c r="S103" s="134">
        <v>265.63773171999998</v>
      </c>
      <c r="T103" s="134">
        <v>2.9586245799999999</v>
      </c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  <c r="AE103" s="134"/>
      <c r="AF103" s="134"/>
      <c r="AG103" s="134"/>
      <c r="AH103" s="134"/>
      <c r="AI103" s="134"/>
      <c r="AJ103" s="134"/>
      <c r="AK103" s="134"/>
      <c r="AL103" s="134"/>
      <c r="AM103" s="134"/>
      <c r="AN103" s="134"/>
      <c r="AO103" s="134"/>
      <c r="AP103" s="134"/>
      <c r="AQ103" s="134"/>
      <c r="AR103" s="134"/>
      <c r="AS103" s="134"/>
      <c r="AT103" s="134"/>
      <c r="AU103" s="134"/>
      <c r="AV103" s="134"/>
      <c r="AW103" s="134"/>
      <c r="AX103" s="134"/>
      <c r="AY103" s="134"/>
      <c r="AZ103" s="134"/>
    </row>
    <row r="104" spans="1:52" hidden="1" outlineLevel="1">
      <c r="A104" s="16">
        <v>43374</v>
      </c>
      <c r="B104" s="134">
        <v>31516.028517679999</v>
      </c>
      <c r="C104" s="134">
        <v>5491.1878021700004</v>
      </c>
      <c r="D104" s="134">
        <v>445.25654961999999</v>
      </c>
      <c r="E104" s="134">
        <v>12735.499915320001</v>
      </c>
      <c r="F104" s="134">
        <v>350.94600910000003</v>
      </c>
      <c r="G104" s="134">
        <v>83.960837299999994</v>
      </c>
      <c r="H104" s="134">
        <v>637.11196786999994</v>
      </c>
      <c r="I104" s="134">
        <v>6682.08458187</v>
      </c>
      <c r="J104" s="134">
        <v>2988.7695178099998</v>
      </c>
      <c r="K104" s="134">
        <v>79.437800139999993</v>
      </c>
      <c r="L104" s="134">
        <v>275.36104244000001</v>
      </c>
      <c r="M104" s="176" t="s">
        <v>191</v>
      </c>
      <c r="N104" s="134">
        <v>916.22626143000002</v>
      </c>
      <c r="O104" s="134">
        <v>418.58426057999998</v>
      </c>
      <c r="P104" s="134">
        <v>140.94169074000001</v>
      </c>
      <c r="Q104" s="134">
        <v>0.17528146999999999</v>
      </c>
      <c r="R104" s="134">
        <v>7.6146333000000004</v>
      </c>
      <c r="S104" s="134">
        <v>259.64760962000003</v>
      </c>
      <c r="T104" s="134">
        <v>3.2227568999999998</v>
      </c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  <c r="AE104" s="134"/>
      <c r="AF104" s="134"/>
      <c r="AG104" s="134"/>
      <c r="AH104" s="134"/>
      <c r="AI104" s="134"/>
      <c r="AJ104" s="134"/>
      <c r="AK104" s="134"/>
      <c r="AL104" s="134"/>
      <c r="AM104" s="134"/>
      <c r="AN104" s="134"/>
      <c r="AO104" s="134"/>
      <c r="AP104" s="134"/>
      <c r="AQ104" s="134"/>
      <c r="AR104" s="134"/>
      <c r="AS104" s="134"/>
      <c r="AT104" s="134"/>
      <c r="AU104" s="134"/>
      <c r="AV104" s="134"/>
      <c r="AW104" s="134"/>
      <c r="AX104" s="134"/>
      <c r="AY104" s="134"/>
      <c r="AZ104" s="134"/>
    </row>
    <row r="105" spans="1:52" hidden="1" outlineLevel="1">
      <c r="A105" s="16">
        <v>43405</v>
      </c>
      <c r="B105" s="134">
        <v>30414.06790636</v>
      </c>
      <c r="C105" s="134">
        <v>5456.8679798900002</v>
      </c>
      <c r="D105" s="134">
        <v>441.38087922</v>
      </c>
      <c r="E105" s="134">
        <v>13032.66281813</v>
      </c>
      <c r="F105" s="134">
        <v>358.60912561999999</v>
      </c>
      <c r="G105" s="134">
        <v>86.674962629999996</v>
      </c>
      <c r="H105" s="134">
        <v>653.96008215999996</v>
      </c>
      <c r="I105" s="134">
        <v>6860.9007717900004</v>
      </c>
      <c r="J105" s="134">
        <v>1417.02584692</v>
      </c>
      <c r="K105" s="134">
        <v>34.537683899999998</v>
      </c>
      <c r="L105" s="134">
        <v>277.51535108000002</v>
      </c>
      <c r="M105" s="176" t="s">
        <v>191</v>
      </c>
      <c r="N105" s="134">
        <v>959.84717592000004</v>
      </c>
      <c r="O105" s="134">
        <v>418.08176865000001</v>
      </c>
      <c r="P105" s="134">
        <v>144.18689646000001</v>
      </c>
      <c r="Q105" s="134">
        <v>0.32551803000000001</v>
      </c>
      <c r="R105" s="134">
        <v>6.1123551599999999</v>
      </c>
      <c r="S105" s="134">
        <v>262.37385209000001</v>
      </c>
      <c r="T105" s="134">
        <v>3.00483871</v>
      </c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  <c r="AE105" s="134"/>
      <c r="AF105" s="134"/>
      <c r="AG105" s="134"/>
      <c r="AH105" s="134"/>
      <c r="AI105" s="134"/>
      <c r="AJ105" s="134"/>
      <c r="AK105" s="134"/>
      <c r="AL105" s="134"/>
      <c r="AM105" s="134"/>
      <c r="AN105" s="134"/>
      <c r="AO105" s="134"/>
      <c r="AP105" s="134"/>
      <c r="AQ105" s="134"/>
      <c r="AR105" s="134"/>
      <c r="AS105" s="134"/>
      <c r="AT105" s="134"/>
      <c r="AU105" s="134"/>
      <c r="AV105" s="134"/>
      <c r="AW105" s="134"/>
      <c r="AX105" s="134"/>
      <c r="AY105" s="134"/>
      <c r="AZ105" s="134"/>
    </row>
    <row r="106" spans="1:52" hidden="1" outlineLevel="1">
      <c r="A106" s="16">
        <v>43435</v>
      </c>
      <c r="B106" s="134">
        <v>30178.23777372</v>
      </c>
      <c r="C106" s="134">
        <v>5463.8600191400001</v>
      </c>
      <c r="D106" s="134">
        <v>423.36550454000002</v>
      </c>
      <c r="E106" s="134">
        <v>12810.8896386</v>
      </c>
      <c r="F106" s="134">
        <v>344.07457295</v>
      </c>
      <c r="G106" s="134">
        <v>91.596935920000007</v>
      </c>
      <c r="H106" s="134">
        <v>663.45649384000001</v>
      </c>
      <c r="I106" s="134">
        <v>6990.7779770200004</v>
      </c>
      <c r="J106" s="134">
        <v>1445.9000546899999</v>
      </c>
      <c r="K106" s="134">
        <v>34.53391826</v>
      </c>
      <c r="L106" s="134">
        <v>272.06392878000003</v>
      </c>
      <c r="M106" s="176" t="s">
        <v>191</v>
      </c>
      <c r="N106" s="134">
        <v>900.20116610000002</v>
      </c>
      <c r="O106" s="134">
        <v>327.14535547999998</v>
      </c>
      <c r="P106" s="134">
        <v>140.30705522</v>
      </c>
      <c r="Q106" s="134">
        <v>0.31453627000000001</v>
      </c>
      <c r="R106" s="134">
        <v>5.0145497199999998</v>
      </c>
      <c r="S106" s="134">
        <v>261.20469535000001</v>
      </c>
      <c r="T106" s="134">
        <v>3.5313718399999998</v>
      </c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34"/>
      <c r="AP106" s="134"/>
      <c r="AQ106" s="134"/>
      <c r="AR106" s="134"/>
      <c r="AS106" s="134"/>
      <c r="AT106" s="134"/>
      <c r="AU106" s="134"/>
      <c r="AV106" s="134"/>
      <c r="AW106" s="134"/>
      <c r="AX106" s="134"/>
      <c r="AY106" s="134"/>
      <c r="AZ106" s="134"/>
    </row>
    <row r="107" spans="1:52" hidden="1" outlineLevel="1">
      <c r="A107" s="16">
        <v>43466</v>
      </c>
      <c r="B107" s="134">
        <v>29538.054754090001</v>
      </c>
      <c r="C107" s="134">
        <v>5327.0370333499995</v>
      </c>
      <c r="D107" s="134">
        <v>417.38756554000003</v>
      </c>
      <c r="E107" s="134">
        <v>12630.38156888</v>
      </c>
      <c r="F107" s="134">
        <v>399.12893975999998</v>
      </c>
      <c r="G107" s="134">
        <v>85.754624840000005</v>
      </c>
      <c r="H107" s="134">
        <v>656.28551697</v>
      </c>
      <c r="I107" s="134">
        <v>6651.6313528600003</v>
      </c>
      <c r="J107" s="134">
        <v>1422.2728274900001</v>
      </c>
      <c r="K107" s="134">
        <v>34.300640029999997</v>
      </c>
      <c r="L107" s="134">
        <v>267.07523192000002</v>
      </c>
      <c r="M107" s="176" t="s">
        <v>191</v>
      </c>
      <c r="N107" s="134">
        <v>904.70645905000003</v>
      </c>
      <c r="O107" s="134">
        <v>329.50853382999998</v>
      </c>
      <c r="P107" s="134">
        <v>139.64446265999999</v>
      </c>
      <c r="Q107" s="134">
        <v>0.29190825999999997</v>
      </c>
      <c r="R107" s="134">
        <v>5.79019745</v>
      </c>
      <c r="S107" s="134">
        <v>263.68530055000002</v>
      </c>
      <c r="T107" s="134">
        <v>3.1725906500000001</v>
      </c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34"/>
      <c r="AR107" s="134"/>
      <c r="AS107" s="134"/>
      <c r="AT107" s="134"/>
      <c r="AU107" s="134"/>
      <c r="AV107" s="134"/>
      <c r="AW107" s="134"/>
      <c r="AX107" s="134"/>
      <c r="AY107" s="134"/>
      <c r="AZ107" s="134"/>
    </row>
    <row r="108" spans="1:52" hidden="1" outlineLevel="1">
      <c r="A108" s="16">
        <v>43497</v>
      </c>
      <c r="B108" s="134">
        <v>29450.268227929999</v>
      </c>
      <c r="C108" s="134">
        <v>5275.63914467</v>
      </c>
      <c r="D108" s="134">
        <v>385.67092993</v>
      </c>
      <c r="E108" s="134">
        <v>12586.34109835</v>
      </c>
      <c r="F108" s="134">
        <v>410.22859851999999</v>
      </c>
      <c r="G108" s="134">
        <v>69.775581009999996</v>
      </c>
      <c r="H108" s="134">
        <v>653.53702979000002</v>
      </c>
      <c r="I108" s="134">
        <v>6776.4384909800001</v>
      </c>
      <c r="J108" s="134">
        <v>1394.0951636699999</v>
      </c>
      <c r="K108" s="134">
        <v>33.633962359999998</v>
      </c>
      <c r="L108" s="134">
        <v>259.93709491999999</v>
      </c>
      <c r="M108" s="176" t="s">
        <v>191</v>
      </c>
      <c r="N108" s="134">
        <v>929.46258785999999</v>
      </c>
      <c r="O108" s="134">
        <v>271.55577048999999</v>
      </c>
      <c r="P108" s="134">
        <v>135.74567740000001</v>
      </c>
      <c r="Q108" s="134">
        <v>0.26757908000000002</v>
      </c>
      <c r="R108" s="134">
        <v>4.8199321199999998</v>
      </c>
      <c r="S108" s="134">
        <v>259.54231120999998</v>
      </c>
      <c r="T108" s="134">
        <v>3.5772755699999998</v>
      </c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  <c r="AE108" s="134"/>
      <c r="AF108" s="134"/>
      <c r="AG108" s="134"/>
      <c r="AH108" s="134"/>
      <c r="AI108" s="134"/>
      <c r="AJ108" s="134"/>
      <c r="AK108" s="134"/>
      <c r="AL108" s="134"/>
      <c r="AM108" s="134"/>
      <c r="AN108" s="134"/>
      <c r="AO108" s="134"/>
      <c r="AP108" s="134"/>
      <c r="AQ108" s="134"/>
      <c r="AR108" s="134"/>
      <c r="AS108" s="134"/>
      <c r="AT108" s="134"/>
      <c r="AU108" s="134"/>
      <c r="AV108" s="134"/>
      <c r="AW108" s="134"/>
      <c r="AX108" s="134"/>
      <c r="AY108" s="134"/>
      <c r="AZ108" s="134"/>
    </row>
    <row r="109" spans="1:52" hidden="1" outlineLevel="1">
      <c r="A109" s="16">
        <v>43525</v>
      </c>
      <c r="B109" s="134">
        <v>29752.189584960001</v>
      </c>
      <c r="C109" s="134">
        <v>5445.0212935600002</v>
      </c>
      <c r="D109" s="134">
        <v>382.78689992</v>
      </c>
      <c r="E109" s="134">
        <v>12432.996456700001</v>
      </c>
      <c r="F109" s="134">
        <v>483.21570408000002</v>
      </c>
      <c r="G109" s="134">
        <v>78.688367909999997</v>
      </c>
      <c r="H109" s="134">
        <v>646.32829522999998</v>
      </c>
      <c r="I109" s="134">
        <v>7044.1850822200004</v>
      </c>
      <c r="J109" s="134">
        <v>1398.0915219599999</v>
      </c>
      <c r="K109" s="134">
        <v>32.88680754</v>
      </c>
      <c r="L109" s="134">
        <v>261.13294423999997</v>
      </c>
      <c r="M109" s="176" t="s">
        <v>191</v>
      </c>
      <c r="N109" s="134">
        <v>868.57602133</v>
      </c>
      <c r="O109" s="134">
        <v>270.79753533000002</v>
      </c>
      <c r="P109" s="134">
        <v>134.77027022999999</v>
      </c>
      <c r="Q109" s="134">
        <v>0.31158337000000003</v>
      </c>
      <c r="R109" s="134">
        <v>9.1616464499999992</v>
      </c>
      <c r="S109" s="134">
        <v>259.51732320999997</v>
      </c>
      <c r="T109" s="134">
        <v>3.7218316800000002</v>
      </c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  <c r="AE109" s="134"/>
      <c r="AF109" s="134"/>
      <c r="AG109" s="134"/>
      <c r="AH109" s="134"/>
      <c r="AI109" s="134"/>
      <c r="AJ109" s="134"/>
      <c r="AK109" s="134"/>
      <c r="AL109" s="134"/>
      <c r="AM109" s="134"/>
      <c r="AN109" s="134"/>
      <c r="AO109" s="134"/>
      <c r="AP109" s="134"/>
      <c r="AQ109" s="134"/>
      <c r="AR109" s="134"/>
      <c r="AS109" s="134"/>
      <c r="AT109" s="134"/>
      <c r="AU109" s="134"/>
      <c r="AV109" s="134"/>
      <c r="AW109" s="134"/>
      <c r="AX109" s="134"/>
      <c r="AY109" s="134"/>
      <c r="AZ109" s="134"/>
    </row>
    <row r="110" spans="1:52" hidden="1" outlineLevel="1">
      <c r="A110" s="16">
        <v>43556</v>
      </c>
      <c r="B110" s="134">
        <v>29740.022830220001</v>
      </c>
      <c r="C110" s="134">
        <v>5627.0703177699997</v>
      </c>
      <c r="D110" s="134">
        <v>367.67791776000001</v>
      </c>
      <c r="E110" s="134">
        <v>12416.00924644</v>
      </c>
      <c r="F110" s="134">
        <v>530.75248376000002</v>
      </c>
      <c r="G110" s="134">
        <v>82.282526439999998</v>
      </c>
      <c r="H110" s="134">
        <v>643.30582956000001</v>
      </c>
      <c r="I110" s="134">
        <v>6943.9765720799996</v>
      </c>
      <c r="J110" s="134">
        <v>1351.74380064</v>
      </c>
      <c r="K110" s="134">
        <v>32.302979059999998</v>
      </c>
      <c r="L110" s="134">
        <v>257.00430383999998</v>
      </c>
      <c r="M110" s="176" t="s">
        <v>191</v>
      </c>
      <c r="N110" s="134">
        <v>843.44952488000001</v>
      </c>
      <c r="O110" s="134">
        <v>249.70678667999999</v>
      </c>
      <c r="P110" s="134">
        <v>129.92657412</v>
      </c>
      <c r="Q110" s="134">
        <v>0.24898703999999999</v>
      </c>
      <c r="R110" s="134">
        <v>9.441573</v>
      </c>
      <c r="S110" s="134">
        <v>251.39552555</v>
      </c>
      <c r="T110" s="134">
        <v>3.7278815999999999</v>
      </c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  <c r="AE110" s="134"/>
      <c r="AF110" s="134"/>
      <c r="AG110" s="134"/>
      <c r="AH110" s="134"/>
      <c r="AI110" s="134"/>
      <c r="AJ110" s="134"/>
      <c r="AK110" s="134"/>
      <c r="AL110" s="134"/>
      <c r="AM110" s="134"/>
      <c r="AN110" s="134"/>
      <c r="AO110" s="134"/>
      <c r="AP110" s="134"/>
      <c r="AQ110" s="134"/>
      <c r="AR110" s="134"/>
      <c r="AS110" s="134"/>
      <c r="AT110" s="134"/>
      <c r="AU110" s="134"/>
      <c r="AV110" s="134"/>
      <c r="AW110" s="134"/>
      <c r="AX110" s="134"/>
      <c r="AY110" s="134"/>
      <c r="AZ110" s="134"/>
    </row>
    <row r="111" spans="1:52" hidden="1" outlineLevel="1">
      <c r="A111" s="16">
        <v>43586</v>
      </c>
      <c r="B111" s="134">
        <v>29521.383647039998</v>
      </c>
      <c r="C111" s="134">
        <v>5775.3017769199996</v>
      </c>
      <c r="D111" s="134">
        <v>364.77195211999998</v>
      </c>
      <c r="E111" s="134">
        <v>12394.729711460001</v>
      </c>
      <c r="F111" s="134">
        <v>656.19023945000004</v>
      </c>
      <c r="G111" s="134">
        <v>89.44899771</v>
      </c>
      <c r="H111" s="134">
        <v>651.39929877999998</v>
      </c>
      <c r="I111" s="134">
        <v>6475.2887501799996</v>
      </c>
      <c r="J111" s="134">
        <v>1332.73656712</v>
      </c>
      <c r="K111" s="134">
        <v>31.919308470000001</v>
      </c>
      <c r="L111" s="134">
        <v>256.87627556000001</v>
      </c>
      <c r="M111" s="176" t="s">
        <v>191</v>
      </c>
      <c r="N111" s="134">
        <v>842.85813991999999</v>
      </c>
      <c r="O111" s="134">
        <v>261.39153100999999</v>
      </c>
      <c r="P111" s="134">
        <v>131.9192018</v>
      </c>
      <c r="Q111" s="134">
        <v>0.15929676000000001</v>
      </c>
      <c r="R111" s="134">
        <v>8.6037465100000006</v>
      </c>
      <c r="S111" s="134">
        <v>244.24693142999999</v>
      </c>
      <c r="T111" s="134">
        <v>3.5419218400000001</v>
      </c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  <c r="AE111" s="134"/>
      <c r="AF111" s="134"/>
      <c r="AG111" s="134"/>
      <c r="AH111" s="134"/>
      <c r="AI111" s="134"/>
      <c r="AJ111" s="134"/>
      <c r="AK111" s="134"/>
      <c r="AL111" s="134"/>
      <c r="AM111" s="134"/>
      <c r="AN111" s="134"/>
      <c r="AO111" s="134"/>
      <c r="AP111" s="134"/>
      <c r="AQ111" s="134"/>
      <c r="AR111" s="134"/>
      <c r="AS111" s="134"/>
      <c r="AT111" s="134"/>
      <c r="AU111" s="134"/>
      <c r="AV111" s="134"/>
      <c r="AW111" s="134"/>
      <c r="AX111" s="134"/>
      <c r="AY111" s="134"/>
      <c r="AZ111" s="134"/>
    </row>
    <row r="112" spans="1:52" hidden="1" outlineLevel="1">
      <c r="A112" s="16">
        <v>43617</v>
      </c>
      <c r="B112" s="134">
        <v>28998.983190840001</v>
      </c>
      <c r="C112" s="134">
        <v>5891.8916818500002</v>
      </c>
      <c r="D112" s="134">
        <v>349.0078317</v>
      </c>
      <c r="E112" s="134">
        <v>12012.80391212</v>
      </c>
      <c r="F112" s="134">
        <v>706.64933765000001</v>
      </c>
      <c r="G112" s="134">
        <v>91.594286089999997</v>
      </c>
      <c r="H112" s="134">
        <v>678.70740375000003</v>
      </c>
      <c r="I112" s="134">
        <v>6241.8421778299999</v>
      </c>
      <c r="J112" s="134">
        <v>1284.0714862899999</v>
      </c>
      <c r="K112" s="134">
        <v>31.57486557</v>
      </c>
      <c r="L112" s="134">
        <v>254.54511787999999</v>
      </c>
      <c r="M112" s="176" t="s">
        <v>191</v>
      </c>
      <c r="N112" s="134">
        <v>838.30261540000004</v>
      </c>
      <c r="O112" s="134">
        <v>260.25167499999998</v>
      </c>
      <c r="P112" s="134">
        <v>111.93964201</v>
      </c>
      <c r="Q112" s="134">
        <v>0.15607689</v>
      </c>
      <c r="R112" s="134">
        <v>8.5479902200000009</v>
      </c>
      <c r="S112" s="134">
        <v>233.77769397</v>
      </c>
      <c r="T112" s="134">
        <v>3.31939662</v>
      </c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  <c r="AE112" s="134"/>
      <c r="AF112" s="134"/>
      <c r="AG112" s="134"/>
      <c r="AH112" s="134"/>
      <c r="AI112" s="134"/>
      <c r="AJ112" s="134"/>
      <c r="AK112" s="134"/>
      <c r="AL112" s="134"/>
      <c r="AM112" s="134"/>
      <c r="AN112" s="134"/>
      <c r="AO112" s="134"/>
      <c r="AP112" s="134"/>
      <c r="AQ112" s="134"/>
      <c r="AR112" s="134"/>
      <c r="AS112" s="134"/>
      <c r="AT112" s="134"/>
      <c r="AU112" s="134"/>
      <c r="AV112" s="134"/>
      <c r="AW112" s="134"/>
      <c r="AX112" s="134"/>
      <c r="AY112" s="134"/>
      <c r="AZ112" s="134"/>
    </row>
    <row r="113" spans="1:52" hidden="1" outlineLevel="1">
      <c r="A113" s="16">
        <v>43647</v>
      </c>
      <c r="B113" s="134">
        <v>28135.68644967</v>
      </c>
      <c r="C113" s="134">
        <v>5971.1717260900004</v>
      </c>
      <c r="D113" s="134">
        <v>328.86561935999998</v>
      </c>
      <c r="E113" s="134">
        <v>11437.210289750001</v>
      </c>
      <c r="F113" s="134">
        <v>693.50462397000001</v>
      </c>
      <c r="G113" s="134">
        <v>94.496964079999998</v>
      </c>
      <c r="H113" s="134">
        <v>673.74588906999998</v>
      </c>
      <c r="I113" s="134">
        <v>5902.35912904</v>
      </c>
      <c r="J113" s="134">
        <v>1328.6826699799999</v>
      </c>
      <c r="K113" s="134">
        <v>31.924193819999999</v>
      </c>
      <c r="L113" s="134">
        <v>251.57691883999999</v>
      </c>
      <c r="M113" s="176" t="s">
        <v>191</v>
      </c>
      <c r="N113" s="134">
        <v>810.19734410000001</v>
      </c>
      <c r="O113" s="134">
        <v>256.89154403999999</v>
      </c>
      <c r="P113" s="134">
        <v>115.35243122999999</v>
      </c>
      <c r="Q113" s="134">
        <v>0.15159464</v>
      </c>
      <c r="R113" s="134">
        <v>23.564861570000001</v>
      </c>
      <c r="S113" s="134">
        <v>213.23527261000001</v>
      </c>
      <c r="T113" s="134">
        <v>2.7553774799999999</v>
      </c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  <c r="AE113" s="134"/>
      <c r="AF113" s="134"/>
      <c r="AG113" s="134"/>
      <c r="AH113" s="134"/>
      <c r="AI113" s="134"/>
      <c r="AJ113" s="134"/>
      <c r="AK113" s="134"/>
      <c r="AL113" s="134"/>
      <c r="AM113" s="134"/>
      <c r="AN113" s="134"/>
      <c r="AO113" s="134"/>
      <c r="AP113" s="134"/>
      <c r="AQ113" s="134"/>
      <c r="AR113" s="134"/>
      <c r="AS113" s="134"/>
      <c r="AT113" s="134"/>
      <c r="AU113" s="134"/>
      <c r="AV113" s="134"/>
      <c r="AW113" s="134"/>
      <c r="AX113" s="134"/>
      <c r="AY113" s="134"/>
      <c r="AZ113" s="134"/>
    </row>
    <row r="114" spans="1:52" hidden="1" outlineLevel="1">
      <c r="A114" s="16">
        <v>43678</v>
      </c>
      <c r="B114" s="134">
        <v>28408.571399470002</v>
      </c>
      <c r="C114" s="134">
        <v>6016.4755488500005</v>
      </c>
      <c r="D114" s="134">
        <v>227.02298390000001</v>
      </c>
      <c r="E114" s="134">
        <v>11571.07498334</v>
      </c>
      <c r="F114" s="134">
        <v>690.04972455999996</v>
      </c>
      <c r="G114" s="134">
        <v>102.17725925000001</v>
      </c>
      <c r="H114" s="134">
        <v>645.13201051999999</v>
      </c>
      <c r="I114" s="134">
        <v>6183.5267686300003</v>
      </c>
      <c r="J114" s="134">
        <v>1314.21461447</v>
      </c>
      <c r="K114" s="134">
        <v>31.985434120000001</v>
      </c>
      <c r="L114" s="134">
        <v>202.52081597</v>
      </c>
      <c r="M114" s="176" t="s">
        <v>191</v>
      </c>
      <c r="N114" s="134">
        <v>788.85537119000003</v>
      </c>
      <c r="O114" s="134">
        <v>270.54838622</v>
      </c>
      <c r="P114" s="134">
        <v>113.86991346000001</v>
      </c>
      <c r="Q114" s="134">
        <v>0.56865237999999996</v>
      </c>
      <c r="R114" s="134">
        <v>23.495955039999998</v>
      </c>
      <c r="S114" s="134">
        <v>224.24201453000001</v>
      </c>
      <c r="T114" s="134">
        <v>2.8109630399999999</v>
      </c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  <c r="AE114" s="134"/>
      <c r="AF114" s="134"/>
      <c r="AG114" s="134"/>
      <c r="AH114" s="134"/>
      <c r="AI114" s="134"/>
      <c r="AJ114" s="134"/>
      <c r="AK114" s="134"/>
      <c r="AL114" s="134"/>
      <c r="AM114" s="134"/>
      <c r="AN114" s="134"/>
      <c r="AO114" s="134"/>
      <c r="AP114" s="134"/>
      <c r="AQ114" s="134"/>
      <c r="AR114" s="134"/>
      <c r="AS114" s="134"/>
      <c r="AT114" s="134"/>
      <c r="AU114" s="134"/>
      <c r="AV114" s="134"/>
      <c r="AW114" s="134"/>
      <c r="AX114" s="134"/>
      <c r="AY114" s="134"/>
      <c r="AZ114" s="134"/>
    </row>
    <row r="115" spans="1:52" hidden="1" outlineLevel="1">
      <c r="A115" s="16">
        <v>43709</v>
      </c>
      <c r="B115" s="134">
        <v>28199.823960049998</v>
      </c>
      <c r="C115" s="134">
        <v>5849.3674818299996</v>
      </c>
      <c r="D115" s="134">
        <v>210.70231075999999</v>
      </c>
      <c r="E115" s="134">
        <v>11590.02067656</v>
      </c>
      <c r="F115" s="134">
        <v>638.93059440000002</v>
      </c>
      <c r="G115" s="134">
        <v>92.039043289999995</v>
      </c>
      <c r="H115" s="134">
        <v>665.33541007999997</v>
      </c>
      <c r="I115" s="134">
        <v>6299.7985650700002</v>
      </c>
      <c r="J115" s="134">
        <v>1252.47399223</v>
      </c>
      <c r="K115" s="134">
        <v>31.79462011</v>
      </c>
      <c r="L115" s="134">
        <v>194.80116383999999</v>
      </c>
      <c r="M115" s="176" t="s">
        <v>191</v>
      </c>
      <c r="N115" s="134">
        <v>852.96054994999997</v>
      </c>
      <c r="O115" s="134">
        <v>361.19394784999997</v>
      </c>
      <c r="P115" s="134">
        <v>122.76364694999999</v>
      </c>
      <c r="Q115" s="134">
        <v>0.38987313000000001</v>
      </c>
      <c r="R115" s="134">
        <v>22.6930373</v>
      </c>
      <c r="S115" s="134">
        <v>12.222271470000001</v>
      </c>
      <c r="T115" s="134">
        <v>2.3367752300000002</v>
      </c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</row>
    <row r="116" spans="1:52" hidden="1" outlineLevel="1">
      <c r="A116" s="16">
        <v>43739</v>
      </c>
      <c r="B116" s="134">
        <v>28628.48188363</v>
      </c>
      <c r="C116" s="134">
        <v>5885.0884094499997</v>
      </c>
      <c r="D116" s="134">
        <v>169.48174173999999</v>
      </c>
      <c r="E116" s="134">
        <v>11841.79908579</v>
      </c>
      <c r="F116" s="134">
        <v>680.67788041999995</v>
      </c>
      <c r="G116" s="134">
        <v>92.034382539999996</v>
      </c>
      <c r="H116" s="134">
        <v>688.80427377000001</v>
      </c>
      <c r="I116" s="134">
        <v>6574.4101637499998</v>
      </c>
      <c r="J116" s="134">
        <v>1262.9447564699999</v>
      </c>
      <c r="K116" s="134">
        <v>31.686084279999999</v>
      </c>
      <c r="L116" s="134">
        <v>195.76514234999999</v>
      </c>
      <c r="M116" s="176" t="s">
        <v>191</v>
      </c>
      <c r="N116" s="134">
        <v>771.34974903</v>
      </c>
      <c r="O116" s="134">
        <v>271.47728938</v>
      </c>
      <c r="P116" s="134">
        <v>124.55184366</v>
      </c>
      <c r="Q116" s="134">
        <v>9.5272389999999998E-2</v>
      </c>
      <c r="R116" s="134">
        <v>22.282791670000002</v>
      </c>
      <c r="S116" s="134">
        <v>13.724892799999999</v>
      </c>
      <c r="T116" s="134">
        <v>2.3081241399999999</v>
      </c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  <c r="AS116" s="134"/>
      <c r="AT116" s="134"/>
      <c r="AU116" s="134"/>
      <c r="AV116" s="134"/>
      <c r="AW116" s="134"/>
      <c r="AX116" s="134"/>
      <c r="AY116" s="134"/>
      <c r="AZ116" s="134"/>
    </row>
    <row r="117" spans="1:52" hidden="1" outlineLevel="1">
      <c r="A117" s="16">
        <v>43770</v>
      </c>
      <c r="B117" s="134">
        <v>27745.450617629998</v>
      </c>
      <c r="C117" s="134">
        <v>5858.4997880299998</v>
      </c>
      <c r="D117" s="134">
        <v>157.28129224</v>
      </c>
      <c r="E117" s="134">
        <v>11269.217934849999</v>
      </c>
      <c r="F117" s="134">
        <v>660.78015450999999</v>
      </c>
      <c r="G117" s="134">
        <v>84.484720010000004</v>
      </c>
      <c r="H117" s="134">
        <v>695.42407269</v>
      </c>
      <c r="I117" s="134">
        <v>6432.8450323400002</v>
      </c>
      <c r="J117" s="134">
        <v>1228.1376104599999</v>
      </c>
      <c r="K117" s="134">
        <v>31.307103059999999</v>
      </c>
      <c r="L117" s="134">
        <v>188.32669378</v>
      </c>
      <c r="M117" s="176" t="s">
        <v>191</v>
      </c>
      <c r="N117" s="134">
        <v>713.49226291000002</v>
      </c>
      <c r="O117" s="134">
        <v>270.36054963999999</v>
      </c>
      <c r="P117" s="134">
        <v>117.23724343000001</v>
      </c>
      <c r="Q117" s="134">
        <v>9.0320659999999997E-2</v>
      </c>
      <c r="R117" s="134">
        <v>21.833056299999999</v>
      </c>
      <c r="S117" s="134">
        <v>13.826639139999999</v>
      </c>
      <c r="T117" s="134">
        <v>2.3061435800000001</v>
      </c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  <c r="AE117" s="134"/>
      <c r="AF117" s="134"/>
      <c r="AG117" s="134"/>
      <c r="AH117" s="134"/>
      <c r="AI117" s="134"/>
      <c r="AJ117" s="134"/>
      <c r="AK117" s="134"/>
      <c r="AL117" s="134"/>
      <c r="AM117" s="134"/>
      <c r="AN117" s="134"/>
      <c r="AO117" s="134"/>
      <c r="AP117" s="134"/>
      <c r="AQ117" s="134"/>
      <c r="AR117" s="134"/>
      <c r="AS117" s="134"/>
      <c r="AT117" s="134"/>
      <c r="AU117" s="134"/>
      <c r="AV117" s="134"/>
      <c r="AW117" s="134"/>
      <c r="AX117" s="134"/>
      <c r="AY117" s="134"/>
      <c r="AZ117" s="134"/>
    </row>
    <row r="118" spans="1:52" hidden="1" outlineLevel="1">
      <c r="A118" s="16">
        <v>43800</v>
      </c>
      <c r="B118" s="134">
        <v>27293.230455460001</v>
      </c>
      <c r="C118" s="134">
        <v>5625.0685119899999</v>
      </c>
      <c r="D118" s="134">
        <v>149.51850146000001</v>
      </c>
      <c r="E118" s="134">
        <v>11045.823884449999</v>
      </c>
      <c r="F118" s="134">
        <v>659.90620145000003</v>
      </c>
      <c r="G118" s="134">
        <v>84.767255879999993</v>
      </c>
      <c r="H118" s="134">
        <v>650.68094845999997</v>
      </c>
      <c r="I118" s="134">
        <v>6586.6052588700004</v>
      </c>
      <c r="J118" s="134">
        <v>1213.2788040999999</v>
      </c>
      <c r="K118" s="134">
        <v>31.303439189999999</v>
      </c>
      <c r="L118" s="134">
        <v>184.94039781999999</v>
      </c>
      <c r="M118" s="176" t="s">
        <v>191</v>
      </c>
      <c r="N118" s="134">
        <v>715.52512789000002</v>
      </c>
      <c r="O118" s="134">
        <v>192.35999996999999</v>
      </c>
      <c r="P118" s="134">
        <v>115.51622542</v>
      </c>
      <c r="Q118" s="134">
        <v>8.0855239999999995E-2</v>
      </c>
      <c r="R118" s="134">
        <v>21.652032890000001</v>
      </c>
      <c r="S118" s="134">
        <v>13.927858130000001</v>
      </c>
      <c r="T118" s="134">
        <v>2.2751522500000001</v>
      </c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  <c r="AE118" s="134"/>
      <c r="AF118" s="134"/>
      <c r="AG118" s="134"/>
      <c r="AH118" s="134"/>
      <c r="AI118" s="134"/>
      <c r="AJ118" s="134"/>
      <c r="AK118" s="134"/>
      <c r="AL118" s="134"/>
      <c r="AM118" s="134"/>
      <c r="AN118" s="134"/>
      <c r="AO118" s="134"/>
      <c r="AP118" s="134"/>
      <c r="AQ118" s="134"/>
      <c r="AR118" s="134"/>
      <c r="AS118" s="134"/>
      <c r="AT118" s="134"/>
      <c r="AU118" s="134"/>
      <c r="AV118" s="134"/>
      <c r="AW118" s="134"/>
      <c r="AX118" s="134"/>
      <c r="AY118" s="134"/>
      <c r="AZ118" s="134"/>
    </row>
    <row r="119" spans="1:52" hidden="1" outlineLevel="1">
      <c r="A119" s="16">
        <v>43831</v>
      </c>
      <c r="B119" s="134">
        <v>26816.324008809999</v>
      </c>
      <c r="C119" s="134">
        <v>5499.8819911500004</v>
      </c>
      <c r="D119" s="134">
        <v>151.93907952999999</v>
      </c>
      <c r="E119" s="134">
        <v>10510.948674269999</v>
      </c>
      <c r="F119" s="134">
        <v>497.64043516999999</v>
      </c>
      <c r="G119" s="134">
        <v>82.200420039999997</v>
      </c>
      <c r="H119" s="134">
        <v>703.50393395000003</v>
      </c>
      <c r="I119" s="134">
        <v>6360.8486860000003</v>
      </c>
      <c r="J119" s="134">
        <v>1227.86997387</v>
      </c>
      <c r="K119" s="134">
        <v>28.723371490000002</v>
      </c>
      <c r="L119" s="134">
        <v>270.63081414999999</v>
      </c>
      <c r="M119" s="176">
        <v>59.670164200000002</v>
      </c>
      <c r="N119" s="134">
        <v>1301.06282377</v>
      </c>
      <c r="O119" s="134">
        <v>44.501853930000003</v>
      </c>
      <c r="P119" s="134">
        <v>51.073160340000001</v>
      </c>
      <c r="Q119" s="134">
        <v>8.4197709999999995E-2</v>
      </c>
      <c r="R119" s="134">
        <v>21.469201420000001</v>
      </c>
      <c r="S119" s="134">
        <v>2.04732066</v>
      </c>
      <c r="T119" s="134">
        <v>2.22790716</v>
      </c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  <c r="AE119" s="134"/>
      <c r="AF119" s="134"/>
      <c r="AG119" s="134"/>
      <c r="AH119" s="134"/>
      <c r="AI119" s="134"/>
      <c r="AJ119" s="134"/>
      <c r="AK119" s="134"/>
      <c r="AL119" s="134"/>
      <c r="AM119" s="134"/>
      <c r="AN119" s="134"/>
      <c r="AO119" s="134"/>
      <c r="AP119" s="134"/>
      <c r="AQ119" s="134"/>
      <c r="AR119" s="134"/>
      <c r="AS119" s="134"/>
      <c r="AT119" s="134"/>
      <c r="AU119" s="134"/>
      <c r="AV119" s="134"/>
      <c r="AW119" s="134"/>
      <c r="AX119" s="134"/>
      <c r="AY119" s="134"/>
      <c r="AZ119" s="134"/>
    </row>
    <row r="120" spans="1:52" hidden="1" outlineLevel="1">
      <c r="A120" s="16">
        <v>43862</v>
      </c>
      <c r="B120" s="134">
        <v>26834.376781120001</v>
      </c>
      <c r="C120" s="134">
        <v>5581.2442572099999</v>
      </c>
      <c r="D120" s="134">
        <v>145.08352296000001</v>
      </c>
      <c r="E120" s="134">
        <v>10449.48615173</v>
      </c>
      <c r="F120" s="134">
        <v>472.40437107999998</v>
      </c>
      <c r="G120" s="134">
        <v>78.709883750000003</v>
      </c>
      <c r="H120" s="134">
        <v>679.78205691999995</v>
      </c>
      <c r="I120" s="134">
        <v>6431.9567645699999</v>
      </c>
      <c r="J120" s="134">
        <v>1206.57635873</v>
      </c>
      <c r="K120" s="134">
        <v>30.04769267</v>
      </c>
      <c r="L120" s="134">
        <v>276.11482463999999</v>
      </c>
      <c r="M120" s="177">
        <v>58.677182649999999</v>
      </c>
      <c r="N120" s="134">
        <v>1301.7907400300001</v>
      </c>
      <c r="O120" s="134">
        <v>48.823977540000001</v>
      </c>
      <c r="P120" s="134">
        <v>48.471363850000003</v>
      </c>
      <c r="Q120" s="134">
        <v>7.9382449999999993E-2</v>
      </c>
      <c r="R120" s="134">
        <v>21.16191323</v>
      </c>
      <c r="S120" s="134">
        <v>1.7627397</v>
      </c>
      <c r="T120" s="134">
        <v>2.20359741</v>
      </c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  <c r="AE120" s="134"/>
      <c r="AF120" s="134"/>
      <c r="AG120" s="134"/>
      <c r="AH120" s="134"/>
      <c r="AI120" s="134"/>
      <c r="AJ120" s="134"/>
      <c r="AK120" s="134"/>
      <c r="AL120" s="134"/>
      <c r="AM120" s="134"/>
      <c r="AN120" s="134"/>
      <c r="AO120" s="134"/>
      <c r="AP120" s="134"/>
      <c r="AQ120" s="134"/>
      <c r="AR120" s="134"/>
      <c r="AS120" s="134"/>
      <c r="AT120" s="134"/>
      <c r="AU120" s="134"/>
      <c r="AV120" s="134"/>
      <c r="AW120" s="134"/>
      <c r="AX120" s="134"/>
      <c r="AY120" s="134"/>
      <c r="AZ120" s="134"/>
    </row>
    <row r="121" spans="1:52" hidden="1" outlineLevel="1">
      <c r="A121" s="16">
        <v>43891</v>
      </c>
      <c r="B121" s="134">
        <v>29486.236724229999</v>
      </c>
      <c r="C121" s="134">
        <v>6113.4547079000004</v>
      </c>
      <c r="D121" s="134">
        <v>159.18446523</v>
      </c>
      <c r="E121" s="134">
        <v>11386.11175066</v>
      </c>
      <c r="F121" s="134">
        <v>623.01948932000005</v>
      </c>
      <c r="G121" s="134">
        <v>89.347431470000004</v>
      </c>
      <c r="H121" s="134">
        <v>736.94555455</v>
      </c>
      <c r="I121" s="134">
        <v>7068.4096963399998</v>
      </c>
      <c r="J121" s="134">
        <v>1269.5727576300001</v>
      </c>
      <c r="K121" s="134">
        <v>35.348977159999997</v>
      </c>
      <c r="L121" s="134">
        <v>319.78667947000002</v>
      </c>
      <c r="M121" s="134">
        <v>67.636256599999996</v>
      </c>
      <c r="N121" s="134">
        <v>1408.65841617</v>
      </c>
      <c r="O121" s="134">
        <v>46.590226809999997</v>
      </c>
      <c r="P121" s="134">
        <v>136.12350512</v>
      </c>
      <c r="Q121" s="134">
        <v>7.8534439999999997E-2</v>
      </c>
      <c r="R121" s="134">
        <v>21.361280910000001</v>
      </c>
      <c r="S121" s="134">
        <v>1.9657927799999999</v>
      </c>
      <c r="T121" s="134">
        <v>2.6412016700000001</v>
      </c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  <c r="AE121" s="134"/>
      <c r="AF121" s="134"/>
      <c r="AG121" s="134"/>
      <c r="AH121" s="134"/>
      <c r="AI121" s="134"/>
      <c r="AJ121" s="134"/>
      <c r="AK121" s="134"/>
      <c r="AL121" s="134"/>
      <c r="AM121" s="134"/>
      <c r="AN121" s="134"/>
      <c r="AO121" s="134"/>
      <c r="AP121" s="134"/>
      <c r="AQ121" s="134"/>
      <c r="AR121" s="134"/>
      <c r="AS121" s="134"/>
      <c r="AT121" s="134"/>
      <c r="AU121" s="134"/>
      <c r="AV121" s="134"/>
      <c r="AW121" s="134"/>
      <c r="AX121" s="134"/>
      <c r="AY121" s="134"/>
      <c r="AZ121" s="134"/>
    </row>
    <row r="122" spans="1:52" hidden="1" outlineLevel="1">
      <c r="A122" s="16">
        <v>43922</v>
      </c>
      <c r="B122" s="134">
        <v>28139.526372109998</v>
      </c>
      <c r="C122" s="134">
        <v>5936.0150517700004</v>
      </c>
      <c r="D122" s="134">
        <v>152.56260370000001</v>
      </c>
      <c r="E122" s="134">
        <v>11085.455448160001</v>
      </c>
      <c r="F122" s="134">
        <v>316.75160488</v>
      </c>
      <c r="G122" s="134">
        <v>84.340292809999994</v>
      </c>
      <c r="H122" s="134">
        <v>512.71390527999995</v>
      </c>
      <c r="I122" s="134">
        <v>6482.5336397499996</v>
      </c>
      <c r="J122" s="134">
        <v>1131.17864196</v>
      </c>
      <c r="K122" s="134">
        <v>36.282589979999997</v>
      </c>
      <c r="L122" s="134">
        <v>214.6299191</v>
      </c>
      <c r="M122" s="134">
        <v>64.244969130000001</v>
      </c>
      <c r="N122" s="134">
        <v>1928.58560184</v>
      </c>
      <c r="O122" s="134">
        <v>30.156461029999999</v>
      </c>
      <c r="P122" s="134">
        <v>137.65738352</v>
      </c>
      <c r="Q122" s="134">
        <v>7.2697289999999998E-2</v>
      </c>
      <c r="R122" s="134">
        <v>22.155072010000001</v>
      </c>
      <c r="S122" s="134">
        <v>1.5832792200000001</v>
      </c>
      <c r="T122" s="134">
        <v>2.6072106800000001</v>
      </c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  <c r="AE122" s="134"/>
      <c r="AF122" s="134"/>
      <c r="AG122" s="134"/>
      <c r="AH122" s="134"/>
      <c r="AI122" s="134"/>
      <c r="AJ122" s="134"/>
      <c r="AK122" s="134"/>
      <c r="AL122" s="134"/>
      <c r="AM122" s="134"/>
      <c r="AN122" s="134"/>
      <c r="AO122" s="134"/>
      <c r="AP122" s="134"/>
      <c r="AQ122" s="134"/>
      <c r="AR122" s="134"/>
      <c r="AS122" s="134"/>
      <c r="AT122" s="134"/>
      <c r="AU122" s="134"/>
      <c r="AV122" s="134"/>
      <c r="AW122" s="134"/>
      <c r="AX122" s="134"/>
      <c r="AY122" s="134"/>
      <c r="AZ122" s="134"/>
    </row>
    <row r="123" spans="1:52" hidden="1" outlineLevel="1">
      <c r="A123" s="16">
        <v>43952</v>
      </c>
      <c r="B123" s="134">
        <v>27707.994231429999</v>
      </c>
      <c r="C123" s="134">
        <v>5974.0583285800003</v>
      </c>
      <c r="D123" s="134">
        <v>152.15562749</v>
      </c>
      <c r="E123" s="134">
        <v>11111.298647289999</v>
      </c>
      <c r="F123" s="134">
        <v>299.59156479000001</v>
      </c>
      <c r="G123" s="134">
        <v>78.713785130000005</v>
      </c>
      <c r="H123" s="134">
        <v>583.76596883000002</v>
      </c>
      <c r="I123" s="134">
        <v>6049.2500754499997</v>
      </c>
      <c r="J123" s="134">
        <v>1108.41458401</v>
      </c>
      <c r="K123" s="134">
        <v>37.602979249999997</v>
      </c>
      <c r="L123" s="134">
        <v>215.77917353000001</v>
      </c>
      <c r="M123" s="134">
        <v>0</v>
      </c>
      <c r="N123" s="134">
        <v>1925.5070178200001</v>
      </c>
      <c r="O123" s="134">
        <v>91.924713199999999</v>
      </c>
      <c r="P123" s="134">
        <v>53.822560860000003</v>
      </c>
      <c r="Q123" s="134">
        <v>4.5259260000000003E-2</v>
      </c>
      <c r="R123" s="134">
        <v>21.907609740000002</v>
      </c>
      <c r="S123" s="134">
        <v>1.5896085900000001</v>
      </c>
      <c r="T123" s="134">
        <v>2.56672761</v>
      </c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  <c r="AE123" s="134"/>
      <c r="AF123" s="134"/>
      <c r="AG123" s="134"/>
      <c r="AH123" s="134"/>
      <c r="AI123" s="134"/>
      <c r="AJ123" s="134"/>
      <c r="AK123" s="134"/>
      <c r="AL123" s="134"/>
      <c r="AM123" s="134"/>
      <c r="AN123" s="134"/>
      <c r="AO123" s="134"/>
      <c r="AP123" s="134"/>
      <c r="AQ123" s="134"/>
      <c r="AR123" s="134"/>
      <c r="AS123" s="134"/>
      <c r="AT123" s="134"/>
      <c r="AU123" s="134"/>
      <c r="AV123" s="134"/>
      <c r="AW123" s="134"/>
      <c r="AX123" s="134"/>
      <c r="AY123" s="134"/>
      <c r="AZ123" s="134"/>
    </row>
    <row r="124" spans="1:52" hidden="1" outlineLevel="1">
      <c r="A124" s="16">
        <v>43983</v>
      </c>
      <c r="B124" s="134">
        <v>27406.503645280001</v>
      </c>
      <c r="C124" s="134">
        <v>6046.8075669700002</v>
      </c>
      <c r="D124" s="134">
        <v>151.40344732</v>
      </c>
      <c r="E124" s="134">
        <v>10943.34524656</v>
      </c>
      <c r="F124" s="134">
        <v>312.95035382999998</v>
      </c>
      <c r="G124" s="134">
        <v>88.482441719999997</v>
      </c>
      <c r="H124" s="134">
        <v>588.19117679999999</v>
      </c>
      <c r="I124" s="134">
        <v>5952.1976136800004</v>
      </c>
      <c r="J124" s="134">
        <v>1092.1101281199999</v>
      </c>
      <c r="K124" s="134">
        <v>38.545200559999998</v>
      </c>
      <c r="L124" s="134">
        <v>203.32888428999999</v>
      </c>
      <c r="M124" s="134">
        <v>0</v>
      </c>
      <c r="N124" s="134">
        <v>1817.8825347</v>
      </c>
      <c r="O124" s="134">
        <v>92.231175120000003</v>
      </c>
      <c r="P124" s="134">
        <v>53.40325386</v>
      </c>
      <c r="Q124" s="134">
        <v>3.9727579999999998E-2</v>
      </c>
      <c r="R124" s="134">
        <v>21.800635440000001</v>
      </c>
      <c r="S124" s="134">
        <v>1.5969973900000001</v>
      </c>
      <c r="T124" s="134">
        <v>2.1872613400000001</v>
      </c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  <c r="AE124" s="134"/>
      <c r="AF124" s="134"/>
      <c r="AG124" s="134"/>
      <c r="AH124" s="134"/>
      <c r="AI124" s="134"/>
      <c r="AJ124" s="134"/>
      <c r="AK124" s="134"/>
      <c r="AL124" s="134"/>
      <c r="AM124" s="134"/>
      <c r="AN124" s="134"/>
      <c r="AO124" s="134"/>
      <c r="AP124" s="134"/>
      <c r="AQ124" s="134"/>
      <c r="AR124" s="134"/>
      <c r="AS124" s="134"/>
      <c r="AT124" s="134"/>
      <c r="AU124" s="134"/>
      <c r="AV124" s="134"/>
      <c r="AW124" s="134"/>
      <c r="AX124" s="134"/>
      <c r="AY124" s="134"/>
      <c r="AZ124" s="134"/>
    </row>
    <row r="125" spans="1:52" hidden="1" outlineLevel="1">
      <c r="A125" s="16">
        <v>44013</v>
      </c>
      <c r="B125" s="134">
        <v>28250.769067329999</v>
      </c>
      <c r="C125" s="134">
        <v>6072.7715604300001</v>
      </c>
      <c r="D125" s="134">
        <v>142.63684642999999</v>
      </c>
      <c r="E125" s="134">
        <v>11111.38046264</v>
      </c>
      <c r="F125" s="134">
        <v>351.38728128000002</v>
      </c>
      <c r="G125" s="134">
        <v>96.311520779999995</v>
      </c>
      <c r="H125" s="134">
        <v>622.48608694999996</v>
      </c>
      <c r="I125" s="134">
        <v>6463.8504030499998</v>
      </c>
      <c r="J125" s="134">
        <v>1125.7961954699999</v>
      </c>
      <c r="K125" s="134">
        <v>40.264028699999997</v>
      </c>
      <c r="L125" s="134">
        <v>207.24941364</v>
      </c>
      <c r="M125" s="134">
        <v>0</v>
      </c>
      <c r="N125" s="134">
        <v>1841.8367239300001</v>
      </c>
      <c r="O125" s="134">
        <v>96.016826100000003</v>
      </c>
      <c r="P125" s="134">
        <v>53.181410579999998</v>
      </c>
      <c r="Q125" s="134">
        <v>1.4245549999999999E-2</v>
      </c>
      <c r="R125" s="134">
        <v>22.283290220000001</v>
      </c>
      <c r="S125" s="134">
        <v>1.1256271900000001</v>
      </c>
      <c r="T125" s="134">
        <v>2.17714439</v>
      </c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34"/>
      <c r="AP125" s="134"/>
      <c r="AQ125" s="134"/>
      <c r="AR125" s="134"/>
      <c r="AS125" s="134"/>
      <c r="AT125" s="134"/>
      <c r="AU125" s="134"/>
      <c r="AV125" s="134"/>
      <c r="AW125" s="134"/>
      <c r="AX125" s="134"/>
      <c r="AY125" s="134"/>
      <c r="AZ125" s="134"/>
    </row>
    <row r="126" spans="1:52" hidden="1" outlineLevel="1">
      <c r="A126" s="16">
        <v>44044</v>
      </c>
      <c r="B126" s="134">
        <v>28297.69325556</v>
      </c>
      <c r="C126" s="134">
        <v>5835.4549982199997</v>
      </c>
      <c r="D126" s="134">
        <v>142.02877169999999</v>
      </c>
      <c r="E126" s="134">
        <v>11209.52634549</v>
      </c>
      <c r="F126" s="134">
        <v>424.93844682999998</v>
      </c>
      <c r="G126" s="134">
        <v>100.06919514000001</v>
      </c>
      <c r="H126" s="134">
        <v>628.25769577000005</v>
      </c>
      <c r="I126" s="134">
        <v>6556.8861601999997</v>
      </c>
      <c r="J126" s="134">
        <v>1123.16818749</v>
      </c>
      <c r="K126" s="134">
        <v>40.323756549999999</v>
      </c>
      <c r="L126" s="134">
        <v>209.26307725999999</v>
      </c>
      <c r="M126" s="134">
        <v>0</v>
      </c>
      <c r="N126" s="134">
        <v>1836.5496447999999</v>
      </c>
      <c r="O126" s="134">
        <v>103.34990342</v>
      </c>
      <c r="P126" s="134">
        <v>52.214332259999999</v>
      </c>
      <c r="Q126" s="134">
        <v>9.5638800000000003E-3</v>
      </c>
      <c r="R126" s="134">
        <v>32.845840580000001</v>
      </c>
      <c r="S126" s="134">
        <v>0.64933854000000002</v>
      </c>
      <c r="T126" s="134">
        <v>2.15799743</v>
      </c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34"/>
      <c r="AQ126" s="134"/>
      <c r="AR126" s="134"/>
      <c r="AS126" s="134"/>
      <c r="AT126" s="134"/>
      <c r="AU126" s="134"/>
      <c r="AV126" s="134"/>
      <c r="AW126" s="134"/>
      <c r="AX126" s="134"/>
      <c r="AY126" s="134"/>
      <c r="AZ126" s="134"/>
    </row>
    <row r="127" spans="1:52" hidden="1" outlineLevel="1">
      <c r="A127" s="16">
        <v>44075</v>
      </c>
      <c r="B127" s="134">
        <v>28641.01052923</v>
      </c>
      <c r="C127" s="134">
        <v>5754.0469291500003</v>
      </c>
      <c r="D127" s="134">
        <v>146.78214331999999</v>
      </c>
      <c r="E127" s="134">
        <v>11376.2873428</v>
      </c>
      <c r="F127" s="134">
        <v>467.60643905000001</v>
      </c>
      <c r="G127" s="134">
        <v>90.639392860000001</v>
      </c>
      <c r="H127" s="134">
        <v>649.88265173000002</v>
      </c>
      <c r="I127" s="134">
        <v>6860.27025228</v>
      </c>
      <c r="J127" s="134">
        <v>1173.6983990700001</v>
      </c>
      <c r="K127" s="134">
        <v>40.779636330000002</v>
      </c>
      <c r="L127" s="134">
        <v>213.06039795999999</v>
      </c>
      <c r="M127" s="134">
        <v>0</v>
      </c>
      <c r="N127" s="134">
        <v>1672.6065255799999</v>
      </c>
      <c r="O127" s="134">
        <v>110.29071132</v>
      </c>
      <c r="P127" s="134">
        <v>50.517178889999997</v>
      </c>
      <c r="Q127" s="134">
        <v>4.9117500000000003E-3</v>
      </c>
      <c r="R127" s="134">
        <v>32.21925942</v>
      </c>
      <c r="S127" s="134">
        <v>0.16738260999999999</v>
      </c>
      <c r="T127" s="134">
        <v>2.1509751100000001</v>
      </c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134"/>
      <c r="AR127" s="134"/>
      <c r="AS127" s="134"/>
      <c r="AT127" s="134"/>
      <c r="AU127" s="134"/>
      <c r="AV127" s="134"/>
      <c r="AW127" s="134"/>
      <c r="AX127" s="134"/>
      <c r="AY127" s="134"/>
      <c r="AZ127" s="134"/>
    </row>
    <row r="128" spans="1:52" hidden="1" outlineLevel="1">
      <c r="A128" s="16">
        <v>44105</v>
      </c>
      <c r="B128" s="134">
        <v>28968.20511164</v>
      </c>
      <c r="C128" s="134">
        <v>5827.7062814299998</v>
      </c>
      <c r="D128" s="134">
        <v>148.11095087000001</v>
      </c>
      <c r="E128" s="134">
        <v>11431.497086519999</v>
      </c>
      <c r="F128" s="134">
        <v>509.66122683999998</v>
      </c>
      <c r="G128" s="134">
        <v>86.913577770000003</v>
      </c>
      <c r="H128" s="134">
        <v>635.55794805000005</v>
      </c>
      <c r="I128" s="134">
        <v>6976.6180589799997</v>
      </c>
      <c r="J128" s="134">
        <v>1206.65641888</v>
      </c>
      <c r="K128" s="134">
        <v>42.485802360000001</v>
      </c>
      <c r="L128" s="134">
        <v>216.43803627</v>
      </c>
      <c r="M128" s="134">
        <v>0</v>
      </c>
      <c r="N128" s="134">
        <v>1683.11185363</v>
      </c>
      <c r="O128" s="134">
        <v>113.45074692</v>
      </c>
      <c r="P128" s="134">
        <v>49.110526479999997</v>
      </c>
      <c r="Q128" s="134">
        <v>1.1981000000000001E-4</v>
      </c>
      <c r="R128" s="134">
        <v>38.538604040000003</v>
      </c>
      <c r="S128" s="134">
        <v>0.15259589000000001</v>
      </c>
      <c r="T128" s="134">
        <v>2.1952769000000001</v>
      </c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134"/>
      <c r="AR128" s="134"/>
      <c r="AS128" s="134"/>
      <c r="AT128" s="134"/>
      <c r="AU128" s="134"/>
      <c r="AV128" s="134"/>
      <c r="AW128" s="134"/>
      <c r="AX128" s="134"/>
      <c r="AY128" s="134"/>
      <c r="AZ128" s="134"/>
    </row>
    <row r="129" spans="1:52" hidden="1" outlineLevel="1">
      <c r="A129" s="16">
        <v>44136</v>
      </c>
      <c r="B129" s="134">
        <v>29909.610582289999</v>
      </c>
      <c r="C129" s="134">
        <v>5927.4710136399999</v>
      </c>
      <c r="D129" s="134">
        <v>141.60438060000001</v>
      </c>
      <c r="E129" s="134">
        <v>11929.31038578</v>
      </c>
      <c r="F129" s="134">
        <v>535.95566865000001</v>
      </c>
      <c r="G129" s="134">
        <v>84.689414830000004</v>
      </c>
      <c r="H129" s="134">
        <v>611.42743819999998</v>
      </c>
      <c r="I129" s="134">
        <v>7232.5136188899996</v>
      </c>
      <c r="J129" s="134">
        <v>1247.2145662099999</v>
      </c>
      <c r="K129" s="134">
        <v>39.26660545</v>
      </c>
      <c r="L129" s="134">
        <v>215.63850047</v>
      </c>
      <c r="M129" s="134">
        <v>0</v>
      </c>
      <c r="N129" s="134">
        <v>1725.64662623</v>
      </c>
      <c r="O129" s="134">
        <v>119.58927514</v>
      </c>
      <c r="P129" s="134">
        <v>56.474963170000002</v>
      </c>
      <c r="Q129" s="134">
        <v>1.198E-4</v>
      </c>
      <c r="R129" s="134">
        <v>39.559008460000001</v>
      </c>
      <c r="S129" s="134">
        <v>1.04024407</v>
      </c>
      <c r="T129" s="134">
        <v>2.2087526999999998</v>
      </c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  <c r="AT129" s="134"/>
      <c r="AU129" s="134"/>
      <c r="AV129" s="134"/>
      <c r="AW129" s="134"/>
      <c r="AX129" s="134"/>
      <c r="AY129" s="134"/>
      <c r="AZ129" s="134"/>
    </row>
    <row r="130" spans="1:52" hidden="1" outlineLevel="1">
      <c r="A130" s="16">
        <v>44166</v>
      </c>
      <c r="B130" s="134">
        <v>27810.588696399998</v>
      </c>
      <c r="C130" s="134">
        <v>6065.7073776099996</v>
      </c>
      <c r="D130" s="134">
        <v>124.04689492999999</v>
      </c>
      <c r="E130" s="134">
        <v>9765.2626426499992</v>
      </c>
      <c r="F130" s="134">
        <v>592.08364451</v>
      </c>
      <c r="G130" s="134">
        <v>84.333914160000006</v>
      </c>
      <c r="H130" s="134">
        <v>612.78274898999996</v>
      </c>
      <c r="I130" s="134">
        <v>7210.1999124000004</v>
      </c>
      <c r="J130" s="134">
        <v>1166.5134020800001</v>
      </c>
      <c r="K130" s="134">
        <v>40.061565350000002</v>
      </c>
      <c r="L130" s="134">
        <v>217.54856038</v>
      </c>
      <c r="M130" s="134">
        <v>0</v>
      </c>
      <c r="N130" s="134">
        <v>1733.9198208400001</v>
      </c>
      <c r="O130" s="134">
        <v>100.52343617</v>
      </c>
      <c r="P130" s="134">
        <v>54.474520920000003</v>
      </c>
      <c r="Q130" s="134">
        <v>1.1981000000000001E-4</v>
      </c>
      <c r="R130" s="134">
        <v>39.943865170000002</v>
      </c>
      <c r="S130" s="134">
        <v>1.0250884</v>
      </c>
      <c r="T130" s="134">
        <v>2.16118203</v>
      </c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  <c r="AE130" s="134"/>
      <c r="AF130" s="134"/>
      <c r="AG130" s="134"/>
      <c r="AH130" s="134"/>
      <c r="AI130" s="134"/>
      <c r="AJ130" s="134"/>
      <c r="AK130" s="134"/>
      <c r="AL130" s="134"/>
      <c r="AM130" s="134"/>
      <c r="AN130" s="134"/>
      <c r="AO130" s="134"/>
      <c r="AP130" s="134"/>
      <c r="AQ130" s="134"/>
      <c r="AR130" s="134"/>
      <c r="AS130" s="134"/>
      <c r="AT130" s="134"/>
      <c r="AU130" s="134"/>
      <c r="AV130" s="134"/>
      <c r="AW130" s="134"/>
      <c r="AX130" s="134"/>
      <c r="AY130" s="134"/>
      <c r="AZ130" s="134"/>
    </row>
    <row r="131" spans="1:52" hidden="1" outlineLevel="1">
      <c r="A131" s="16">
        <v>44197</v>
      </c>
      <c r="B131" s="134">
        <v>29134.090033019998</v>
      </c>
      <c r="C131" s="134">
        <v>5973.2684055500004</v>
      </c>
      <c r="D131" s="134">
        <v>126.61271248</v>
      </c>
      <c r="E131" s="134">
        <v>10256.66454792</v>
      </c>
      <c r="F131" s="134">
        <v>504.58104778000001</v>
      </c>
      <c r="G131" s="134">
        <v>115.72744735000001</v>
      </c>
      <c r="H131" s="134">
        <v>671.41740390999996</v>
      </c>
      <c r="I131" s="134">
        <v>7451.8295879200004</v>
      </c>
      <c r="J131" s="134">
        <v>1136.79529376</v>
      </c>
      <c r="K131" s="134">
        <v>40.775630909999997</v>
      </c>
      <c r="L131" s="134">
        <v>218.04812043000001</v>
      </c>
      <c r="M131" s="134">
        <v>0</v>
      </c>
      <c r="N131" s="134">
        <v>2430.5421946699998</v>
      </c>
      <c r="O131" s="134">
        <v>109.33058341</v>
      </c>
      <c r="P131" s="134">
        <v>56.324496230000001</v>
      </c>
      <c r="Q131" s="134">
        <v>1.1977E-4</v>
      </c>
      <c r="R131" s="134">
        <v>38.977608019999998</v>
      </c>
      <c r="S131" s="134">
        <v>1.02662421</v>
      </c>
      <c r="T131" s="134">
        <v>2.1682087000000001</v>
      </c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  <c r="AE131" s="134"/>
      <c r="AF131" s="134"/>
      <c r="AG131" s="134"/>
      <c r="AH131" s="134"/>
      <c r="AI131" s="134"/>
      <c r="AJ131" s="134"/>
      <c r="AK131" s="134"/>
      <c r="AL131" s="134"/>
      <c r="AM131" s="134"/>
      <c r="AN131" s="134"/>
      <c r="AO131" s="134"/>
      <c r="AP131" s="134"/>
      <c r="AQ131" s="134"/>
      <c r="AR131" s="134"/>
      <c r="AS131" s="134"/>
      <c r="AT131" s="134"/>
      <c r="AU131" s="134"/>
      <c r="AV131" s="134"/>
      <c r="AW131" s="134"/>
      <c r="AX131" s="134"/>
      <c r="AY131" s="134"/>
      <c r="AZ131" s="134"/>
    </row>
    <row r="132" spans="1:52" hidden="1" outlineLevel="1">
      <c r="A132" s="16">
        <v>44228</v>
      </c>
      <c r="B132" s="134">
        <v>29064.239965150002</v>
      </c>
      <c r="C132" s="134">
        <v>5929.6590154799997</v>
      </c>
      <c r="D132" s="134">
        <v>122.24077038</v>
      </c>
      <c r="E132" s="134">
        <v>10123.32523074</v>
      </c>
      <c r="F132" s="134">
        <v>476.47335895999998</v>
      </c>
      <c r="G132" s="134">
        <v>122.62882388</v>
      </c>
      <c r="H132" s="134">
        <v>605.54189314999996</v>
      </c>
      <c r="I132" s="134">
        <v>7677.6033885200004</v>
      </c>
      <c r="J132" s="134">
        <v>1098.51583127</v>
      </c>
      <c r="K132" s="134">
        <v>40.393576369999998</v>
      </c>
      <c r="L132" s="134">
        <v>219.893946</v>
      </c>
      <c r="M132" s="134">
        <v>0</v>
      </c>
      <c r="N132" s="134">
        <v>2430.7767452600001</v>
      </c>
      <c r="O132" s="134">
        <v>118.92384099</v>
      </c>
      <c r="P132" s="134">
        <v>57.47725792</v>
      </c>
      <c r="Q132" s="134">
        <v>1.1979E-4</v>
      </c>
      <c r="R132" s="134">
        <v>37.641391730000002</v>
      </c>
      <c r="S132" s="134">
        <v>0.99415067000000001</v>
      </c>
      <c r="T132" s="134">
        <v>2.1506240400000003</v>
      </c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  <c r="AE132" s="134"/>
      <c r="AF132" s="134"/>
      <c r="AG132" s="134"/>
      <c r="AH132" s="134"/>
      <c r="AI132" s="134"/>
      <c r="AJ132" s="134"/>
      <c r="AK132" s="134"/>
      <c r="AL132" s="134"/>
      <c r="AM132" s="134"/>
      <c r="AN132" s="134"/>
      <c r="AO132" s="134"/>
      <c r="AP132" s="134"/>
      <c r="AQ132" s="134"/>
      <c r="AR132" s="134"/>
      <c r="AS132" s="134"/>
      <c r="AT132" s="134"/>
      <c r="AU132" s="134"/>
      <c r="AV132" s="134"/>
      <c r="AW132" s="134"/>
      <c r="AX132" s="134"/>
      <c r="AY132" s="134"/>
      <c r="AZ132" s="134"/>
    </row>
    <row r="133" spans="1:52">
      <c r="A133" s="16">
        <v>44256</v>
      </c>
      <c r="B133" s="134">
        <v>29708.862069399998</v>
      </c>
      <c r="C133" s="134">
        <v>6187.53841018</v>
      </c>
      <c r="D133" s="134">
        <v>108.40401835</v>
      </c>
      <c r="E133" s="134">
        <v>10368.52926562</v>
      </c>
      <c r="F133" s="134">
        <v>419.07460064999998</v>
      </c>
      <c r="G133" s="134">
        <v>131.06632877999999</v>
      </c>
      <c r="H133" s="134">
        <v>620.26925566</v>
      </c>
      <c r="I133" s="134">
        <v>7969.0037235600003</v>
      </c>
      <c r="J133" s="134">
        <v>1102.3080482400001</v>
      </c>
      <c r="K133" s="134">
        <v>40.39460279</v>
      </c>
      <c r="L133" s="134">
        <v>228.00058387000001</v>
      </c>
      <c r="M133" s="134">
        <v>5.0000000000000001E-3</v>
      </c>
      <c r="N133" s="134">
        <v>2320.84382022</v>
      </c>
      <c r="O133" s="134">
        <v>113.49572236</v>
      </c>
      <c r="P133" s="134">
        <v>59.537799730000003</v>
      </c>
      <c r="Q133" s="134">
        <v>0.40763294999999999</v>
      </c>
      <c r="R133" s="134">
        <v>36.843252120000002</v>
      </c>
      <c r="S133" s="134">
        <v>0.97734093</v>
      </c>
      <c r="T133" s="134">
        <v>2.1626633900000001</v>
      </c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  <c r="AE133" s="134"/>
      <c r="AF133" s="134"/>
      <c r="AG133" s="134"/>
      <c r="AH133" s="134"/>
      <c r="AI133" s="134"/>
      <c r="AJ133" s="134"/>
      <c r="AK133" s="134"/>
      <c r="AL133" s="134"/>
      <c r="AM133" s="134"/>
      <c r="AN133" s="134"/>
      <c r="AO133" s="134"/>
      <c r="AP133" s="134"/>
      <c r="AQ133" s="134"/>
      <c r="AR133" s="134"/>
      <c r="AS133" s="134"/>
      <c r="AT133" s="134"/>
      <c r="AU133" s="134"/>
      <c r="AV133" s="134"/>
      <c r="AW133" s="134"/>
      <c r="AX133" s="134"/>
      <c r="AY133" s="134"/>
      <c r="AZ133" s="134"/>
    </row>
    <row r="134" spans="1:52">
      <c r="A134" s="16">
        <v>44287</v>
      </c>
      <c r="B134" s="134">
        <v>30906.9152894</v>
      </c>
      <c r="C134" s="134">
        <v>6700.58242892</v>
      </c>
      <c r="D134" s="134">
        <v>105.41444763</v>
      </c>
      <c r="E134" s="134">
        <v>10707.770495770001</v>
      </c>
      <c r="F134" s="134">
        <v>770.03432342999997</v>
      </c>
      <c r="G134" s="134">
        <v>128.86196505000001</v>
      </c>
      <c r="H134" s="134">
        <v>587.1906358</v>
      </c>
      <c r="I134" s="134">
        <v>8242.7153210800006</v>
      </c>
      <c r="J134" s="134">
        <v>1127.2101767700001</v>
      </c>
      <c r="K134" s="134">
        <v>32.619790690000002</v>
      </c>
      <c r="L134" s="134">
        <v>232.85664631</v>
      </c>
      <c r="M134" s="134">
        <v>5.9982878700000004</v>
      </c>
      <c r="N134" s="134">
        <v>2039.79956391</v>
      </c>
      <c r="O134" s="134">
        <v>116.09885991</v>
      </c>
      <c r="P134" s="134">
        <v>70.265453309999998</v>
      </c>
      <c r="Q134" s="134">
        <v>0.43481566999999999</v>
      </c>
      <c r="R134" s="134">
        <v>35.763999200000001</v>
      </c>
      <c r="S134" s="134">
        <v>0.96079442000000004</v>
      </c>
      <c r="T134" s="134">
        <v>2.3372836600000002</v>
      </c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  <c r="AE134" s="134"/>
      <c r="AF134" s="134"/>
      <c r="AG134" s="134"/>
      <c r="AH134" s="134"/>
      <c r="AI134" s="134"/>
      <c r="AJ134" s="134"/>
      <c r="AK134" s="134"/>
      <c r="AL134" s="134"/>
      <c r="AM134" s="134"/>
      <c r="AN134" s="134"/>
      <c r="AO134" s="134"/>
      <c r="AP134" s="134"/>
      <c r="AQ134" s="134"/>
      <c r="AR134" s="134"/>
      <c r="AS134" s="134"/>
      <c r="AT134" s="134"/>
      <c r="AU134" s="134"/>
      <c r="AV134" s="134"/>
      <c r="AW134" s="134"/>
      <c r="AX134" s="134"/>
      <c r="AY134" s="134"/>
      <c r="AZ134" s="134"/>
    </row>
    <row r="135" spans="1:52">
      <c r="A135" s="16">
        <v>44317</v>
      </c>
      <c r="B135" s="134">
        <v>31291.94609705</v>
      </c>
      <c r="C135" s="134">
        <v>6876.6578087899998</v>
      </c>
      <c r="D135" s="134">
        <v>98.808295799999996</v>
      </c>
      <c r="E135" s="134">
        <v>11065.10136479</v>
      </c>
      <c r="F135" s="134">
        <v>736.59092649000002</v>
      </c>
      <c r="G135" s="134">
        <v>117.22419647</v>
      </c>
      <c r="H135" s="134">
        <v>547.15083499000002</v>
      </c>
      <c r="I135" s="134">
        <v>8262.7601598199999</v>
      </c>
      <c r="J135" s="134">
        <v>932.55855436000002</v>
      </c>
      <c r="K135" s="134">
        <v>32.225013310000001</v>
      </c>
      <c r="L135" s="134">
        <v>229.90361791000001</v>
      </c>
      <c r="M135" s="134">
        <v>0</v>
      </c>
      <c r="N135" s="134">
        <v>2035.6027635299999</v>
      </c>
      <c r="O135" s="134">
        <v>231.72508704000001</v>
      </c>
      <c r="P135" s="134">
        <v>87.29743173</v>
      </c>
      <c r="Q135" s="134">
        <v>0.57399655000000005</v>
      </c>
      <c r="R135" s="134">
        <v>35.384691910000001</v>
      </c>
      <c r="S135" s="134">
        <v>5.1695419999999999E-2</v>
      </c>
      <c r="T135" s="134">
        <v>2.3296581400000003</v>
      </c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134"/>
      <c r="AQ135" s="134"/>
      <c r="AR135" s="134"/>
      <c r="AS135" s="134"/>
      <c r="AT135" s="134"/>
      <c r="AU135" s="134"/>
      <c r="AV135" s="134"/>
      <c r="AW135" s="134"/>
      <c r="AX135" s="134"/>
      <c r="AY135" s="134"/>
      <c r="AZ135" s="134"/>
    </row>
    <row r="136" spans="1:52">
      <c r="A136" s="16">
        <v>44348</v>
      </c>
      <c r="B136" s="134">
        <v>32055.86673836</v>
      </c>
      <c r="C136" s="134">
        <v>7373.4843077200003</v>
      </c>
      <c r="D136" s="134">
        <v>96.618946429999994</v>
      </c>
      <c r="E136" s="134">
        <v>11319.86506099</v>
      </c>
      <c r="F136" s="134">
        <v>766.49506227999996</v>
      </c>
      <c r="G136" s="134">
        <v>100.75862408</v>
      </c>
      <c r="H136" s="134">
        <v>608.71928584</v>
      </c>
      <c r="I136" s="134">
        <v>8254.5722992499996</v>
      </c>
      <c r="J136" s="134">
        <v>942.01776029999996</v>
      </c>
      <c r="K136" s="134">
        <v>31.45383357</v>
      </c>
      <c r="L136" s="134">
        <v>224.56614385</v>
      </c>
      <c r="M136" s="134">
        <v>0</v>
      </c>
      <c r="N136" s="134">
        <v>1977.3744755600001</v>
      </c>
      <c r="O136" s="134">
        <v>237.32143124000001</v>
      </c>
      <c r="P136" s="134">
        <v>79.878753239999995</v>
      </c>
      <c r="Q136" s="134">
        <v>0.56765748999999999</v>
      </c>
      <c r="R136" s="134">
        <v>39.537223769999997</v>
      </c>
      <c r="S136" s="134">
        <v>0.32890592000000002</v>
      </c>
      <c r="T136" s="134">
        <v>2.3069668299999999</v>
      </c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  <c r="AE136" s="134"/>
      <c r="AF136" s="134"/>
      <c r="AG136" s="134"/>
      <c r="AH136" s="134"/>
      <c r="AI136" s="134"/>
      <c r="AJ136" s="134"/>
      <c r="AK136" s="134"/>
      <c r="AL136" s="134"/>
      <c r="AM136" s="134"/>
      <c r="AN136" s="134"/>
      <c r="AO136" s="134"/>
      <c r="AP136" s="134"/>
      <c r="AQ136" s="134"/>
      <c r="AR136" s="134"/>
      <c r="AS136" s="134"/>
      <c r="AT136" s="134"/>
      <c r="AU136" s="134"/>
      <c r="AV136" s="134"/>
      <c r="AW136" s="134"/>
      <c r="AX136" s="134"/>
      <c r="AY136" s="134"/>
      <c r="AZ136" s="134"/>
    </row>
    <row r="137" spans="1:52">
      <c r="A137" s="16">
        <v>44378</v>
      </c>
      <c r="B137" s="134">
        <v>32459.251396930002</v>
      </c>
      <c r="C137" s="134">
        <v>7729.9646033700001</v>
      </c>
      <c r="D137" s="134">
        <v>94.65582191</v>
      </c>
      <c r="E137" s="134">
        <v>11529.12158153</v>
      </c>
      <c r="F137" s="134">
        <v>735.33650953999995</v>
      </c>
      <c r="G137" s="134">
        <v>93.906698399999996</v>
      </c>
      <c r="H137" s="134">
        <v>531.30331755999998</v>
      </c>
      <c r="I137" s="134">
        <v>8623.9312738999997</v>
      </c>
      <c r="J137" s="134">
        <v>518.83425828999998</v>
      </c>
      <c r="K137" s="134">
        <v>31.73351568</v>
      </c>
      <c r="L137" s="134">
        <v>228.72872068000001</v>
      </c>
      <c r="M137" s="134">
        <v>0</v>
      </c>
      <c r="N137" s="134">
        <v>1958.4755599099999</v>
      </c>
      <c r="O137" s="134">
        <v>232.65855393999999</v>
      </c>
      <c r="P137" s="134">
        <v>96.883259449999997</v>
      </c>
      <c r="Q137" s="134">
        <v>5.8266901899999999</v>
      </c>
      <c r="R137" s="134">
        <v>45.271532329999999</v>
      </c>
      <c r="S137" s="134">
        <v>0.31382103</v>
      </c>
      <c r="T137" s="134">
        <v>2.30567922</v>
      </c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  <c r="AE137" s="134"/>
      <c r="AF137" s="134"/>
      <c r="AG137" s="134"/>
      <c r="AH137" s="134"/>
      <c r="AI137" s="134"/>
      <c r="AJ137" s="134"/>
      <c r="AK137" s="134"/>
      <c r="AL137" s="134"/>
      <c r="AM137" s="134"/>
      <c r="AN137" s="134"/>
      <c r="AO137" s="134"/>
      <c r="AP137" s="134"/>
      <c r="AQ137" s="134"/>
      <c r="AR137" s="134"/>
      <c r="AS137" s="134"/>
      <c r="AT137" s="134"/>
      <c r="AU137" s="134"/>
      <c r="AV137" s="134"/>
      <c r="AW137" s="134"/>
      <c r="AX137" s="134"/>
      <c r="AY137" s="134"/>
      <c r="AZ137" s="134"/>
    </row>
    <row r="138" spans="1:52">
      <c r="A138" s="16">
        <v>44409</v>
      </c>
      <c r="B138" s="134">
        <v>34013.13789772</v>
      </c>
      <c r="C138" s="134">
        <v>7936.8033289200002</v>
      </c>
      <c r="D138" s="134">
        <v>93.604032189999998</v>
      </c>
      <c r="E138" s="134">
        <v>11669.82497788</v>
      </c>
      <c r="F138" s="134">
        <v>780.68065158000002</v>
      </c>
      <c r="G138" s="134">
        <v>93.810117969999993</v>
      </c>
      <c r="H138" s="134">
        <v>544.24515340000005</v>
      </c>
      <c r="I138" s="134">
        <v>9610.65486504</v>
      </c>
      <c r="J138" s="134">
        <v>700.39016714000002</v>
      </c>
      <c r="K138" s="134">
        <v>31.290641109999999</v>
      </c>
      <c r="L138" s="134">
        <v>231.29590343999999</v>
      </c>
      <c r="M138" s="134">
        <v>0</v>
      </c>
      <c r="N138" s="134">
        <v>1950.07319527</v>
      </c>
      <c r="O138" s="134">
        <v>234.96300399</v>
      </c>
      <c r="P138" s="134">
        <v>78.718553670000006</v>
      </c>
      <c r="Q138" s="134">
        <v>5.8066565800000003</v>
      </c>
      <c r="R138" s="134">
        <v>48.38848583</v>
      </c>
      <c r="S138" s="134">
        <v>0.30868385999999998</v>
      </c>
      <c r="T138" s="134">
        <v>2.27947985</v>
      </c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  <c r="AE138" s="134"/>
      <c r="AF138" s="134"/>
      <c r="AG138" s="134"/>
      <c r="AH138" s="134"/>
      <c r="AI138" s="134"/>
      <c r="AJ138" s="134"/>
      <c r="AK138" s="134"/>
      <c r="AL138" s="134"/>
      <c r="AM138" s="134"/>
      <c r="AN138" s="134"/>
      <c r="AO138" s="134"/>
      <c r="AP138" s="134"/>
      <c r="AQ138" s="134"/>
      <c r="AR138" s="134"/>
      <c r="AS138" s="134"/>
      <c r="AT138" s="134"/>
      <c r="AU138" s="134"/>
      <c r="AV138" s="134"/>
      <c r="AW138" s="134"/>
      <c r="AX138" s="134"/>
      <c r="AY138" s="134"/>
      <c r="AZ138" s="134"/>
    </row>
    <row r="139" spans="1:52">
      <c r="A139" s="16">
        <v>44440</v>
      </c>
      <c r="B139" s="134">
        <v>35035.741889450001</v>
      </c>
      <c r="C139" s="134">
        <v>8011.9593795299998</v>
      </c>
      <c r="D139" s="134">
        <v>91.628053159999993</v>
      </c>
      <c r="E139" s="134">
        <v>12076.806485900001</v>
      </c>
      <c r="F139" s="134">
        <v>800.22745182999995</v>
      </c>
      <c r="G139" s="134">
        <v>91.579349350000001</v>
      </c>
      <c r="H139" s="134">
        <v>494.13949567999998</v>
      </c>
      <c r="I139" s="134">
        <v>10159.702974850001</v>
      </c>
      <c r="J139" s="134">
        <v>786.41156552999996</v>
      </c>
      <c r="K139" s="134">
        <v>31.78178441</v>
      </c>
      <c r="L139" s="134">
        <v>229.57083539999999</v>
      </c>
      <c r="M139" s="134">
        <v>0</v>
      </c>
      <c r="N139" s="134">
        <v>1886.96413499</v>
      </c>
      <c r="O139" s="134">
        <v>234.77449605999999</v>
      </c>
      <c r="P139" s="134">
        <v>80.678580650000001</v>
      </c>
      <c r="Q139" s="134">
        <v>7.8066260400000003</v>
      </c>
      <c r="R139" s="134">
        <v>49.16590729</v>
      </c>
      <c r="S139" s="134">
        <v>0.29599318000000002</v>
      </c>
      <c r="T139" s="134">
        <v>2.2487756000000001</v>
      </c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  <c r="AE139" s="134"/>
      <c r="AF139" s="134"/>
      <c r="AG139" s="134"/>
      <c r="AH139" s="134"/>
      <c r="AI139" s="134"/>
      <c r="AJ139" s="134"/>
      <c r="AK139" s="134"/>
      <c r="AL139" s="134"/>
      <c r="AM139" s="134"/>
      <c r="AN139" s="134"/>
      <c r="AO139" s="134"/>
      <c r="AP139" s="134"/>
      <c r="AQ139" s="134"/>
      <c r="AR139" s="134"/>
      <c r="AS139" s="134"/>
      <c r="AT139" s="134"/>
      <c r="AU139" s="134"/>
      <c r="AV139" s="134"/>
      <c r="AW139" s="134"/>
      <c r="AX139" s="134"/>
      <c r="AY139" s="134"/>
      <c r="AZ139" s="134"/>
    </row>
    <row r="140" spans="1:52">
      <c r="A140" s="16">
        <v>44470</v>
      </c>
      <c r="B140" s="134">
        <v>36231.690069620003</v>
      </c>
      <c r="C140" s="134">
        <v>8184.2560009299996</v>
      </c>
      <c r="D140" s="134">
        <v>89.848701419999998</v>
      </c>
      <c r="E140" s="134">
        <v>12522.97674231</v>
      </c>
      <c r="F140" s="134">
        <v>784.99786959999994</v>
      </c>
      <c r="G140" s="134">
        <v>86.796496570000002</v>
      </c>
      <c r="H140" s="134">
        <v>564.61537606000002</v>
      </c>
      <c r="I140" s="134">
        <v>10479.74955169</v>
      </c>
      <c r="J140" s="134">
        <v>995.03187785</v>
      </c>
      <c r="K140" s="134">
        <v>31.067253180000002</v>
      </c>
      <c r="L140" s="134">
        <v>230.06293937000001</v>
      </c>
      <c r="M140" s="134">
        <v>0</v>
      </c>
      <c r="N140" s="134">
        <v>1863.1734492099999</v>
      </c>
      <c r="O140" s="134">
        <v>227.03621064999999</v>
      </c>
      <c r="P140" s="134">
        <v>107.25170033000001</v>
      </c>
      <c r="Q140" s="134">
        <v>7.6347933399999999</v>
      </c>
      <c r="R140" s="134">
        <v>54.668938230000002</v>
      </c>
      <c r="S140" s="134">
        <v>0.28728367999999999</v>
      </c>
      <c r="T140" s="134">
        <v>2.2348851999999999</v>
      </c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  <c r="AE140" s="134"/>
      <c r="AF140" s="134"/>
      <c r="AG140" s="134"/>
      <c r="AH140" s="134"/>
      <c r="AI140" s="134"/>
      <c r="AJ140" s="134"/>
      <c r="AK140" s="134"/>
      <c r="AL140" s="134"/>
      <c r="AM140" s="134"/>
      <c r="AN140" s="134"/>
      <c r="AO140" s="134"/>
      <c r="AP140" s="134"/>
      <c r="AQ140" s="134"/>
      <c r="AR140" s="134"/>
      <c r="AS140" s="134"/>
      <c r="AT140" s="134"/>
      <c r="AU140" s="134"/>
      <c r="AV140" s="134"/>
      <c r="AW140" s="134"/>
      <c r="AX140" s="134"/>
      <c r="AY140" s="134"/>
      <c r="AZ140" s="134"/>
    </row>
    <row r="141" spans="1:52">
      <c r="A141" s="16">
        <v>44501</v>
      </c>
      <c r="B141" s="134">
        <v>37418.611546499997</v>
      </c>
      <c r="C141" s="134">
        <v>8650.1390364100007</v>
      </c>
      <c r="D141" s="134">
        <v>91.731410449999998</v>
      </c>
      <c r="E141" s="134">
        <v>12841.936931300001</v>
      </c>
      <c r="F141" s="134">
        <v>879.05067909000002</v>
      </c>
      <c r="G141" s="134">
        <v>80.679297399999996</v>
      </c>
      <c r="H141" s="134">
        <v>535.86561366000001</v>
      </c>
      <c r="I141" s="134">
        <v>10731.62924188</v>
      </c>
      <c r="J141" s="134">
        <v>1019.08722626</v>
      </c>
      <c r="K141" s="134">
        <v>33.511445649999999</v>
      </c>
      <c r="L141" s="134">
        <v>237.38120591000001</v>
      </c>
      <c r="M141" s="134">
        <v>0</v>
      </c>
      <c r="N141" s="134">
        <v>1913.09111508</v>
      </c>
      <c r="O141" s="134">
        <v>242.69883687999999</v>
      </c>
      <c r="P141" s="134">
        <v>99.406802440000007</v>
      </c>
      <c r="Q141" s="134">
        <v>7.4717485400000001</v>
      </c>
      <c r="R141" s="134">
        <v>52.429343529999997</v>
      </c>
      <c r="S141" s="134">
        <v>0.28529935000000001</v>
      </c>
      <c r="T141" s="134">
        <v>2.2163126700000002</v>
      </c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  <c r="AE141" s="134"/>
      <c r="AF141" s="134"/>
      <c r="AG141" s="134"/>
      <c r="AH141" s="134"/>
      <c r="AI141" s="134"/>
      <c r="AJ141" s="134"/>
      <c r="AK141" s="134"/>
      <c r="AL141" s="134"/>
      <c r="AM141" s="134"/>
      <c r="AN141" s="134"/>
      <c r="AO141" s="134"/>
      <c r="AP141" s="134"/>
      <c r="AQ141" s="134"/>
      <c r="AR141" s="134"/>
      <c r="AS141" s="134"/>
      <c r="AT141" s="134"/>
      <c r="AU141" s="134"/>
      <c r="AV141" s="134"/>
      <c r="AW141" s="134"/>
      <c r="AX141" s="134"/>
      <c r="AY141" s="134"/>
      <c r="AZ141" s="134"/>
    </row>
    <row r="142" spans="1:52">
      <c r="A142" s="16">
        <v>44531</v>
      </c>
      <c r="B142" s="134">
        <v>38572.908003789998</v>
      </c>
      <c r="C142" s="134">
        <v>9314.8062442800001</v>
      </c>
      <c r="D142" s="134">
        <v>101.14736872</v>
      </c>
      <c r="E142" s="134">
        <v>12935.81470958</v>
      </c>
      <c r="F142" s="134">
        <v>778.62209241999994</v>
      </c>
      <c r="G142" s="134">
        <v>91.700454789999995</v>
      </c>
      <c r="H142" s="134">
        <v>719.79097695999997</v>
      </c>
      <c r="I142" s="134">
        <v>10845.994351089999</v>
      </c>
      <c r="J142" s="134">
        <v>936.24917239000001</v>
      </c>
      <c r="K142" s="134">
        <v>39.928904920000001</v>
      </c>
      <c r="L142" s="134">
        <v>235.83655340999999</v>
      </c>
      <c r="M142" s="134">
        <v>129.40660005000001</v>
      </c>
      <c r="N142" s="134">
        <v>2026.2220701700001</v>
      </c>
      <c r="O142" s="134">
        <v>195.40908468000001</v>
      </c>
      <c r="P142" s="134">
        <v>154.65109719</v>
      </c>
      <c r="Q142" s="134">
        <v>7.2514640699999999</v>
      </c>
      <c r="R142" s="134">
        <v>57.393637089999999</v>
      </c>
      <c r="S142" s="134">
        <v>1.365E-5</v>
      </c>
      <c r="T142" s="134">
        <v>2.6832083299999998</v>
      </c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  <c r="AE142" s="134"/>
      <c r="AF142" s="134"/>
      <c r="AG142" s="134"/>
      <c r="AH142" s="134"/>
      <c r="AI142" s="134"/>
      <c r="AJ142" s="134"/>
      <c r="AK142" s="134"/>
      <c r="AL142" s="134"/>
      <c r="AM142" s="134"/>
      <c r="AN142" s="134"/>
      <c r="AO142" s="134"/>
      <c r="AP142" s="134"/>
      <c r="AQ142" s="134"/>
      <c r="AR142" s="134"/>
      <c r="AS142" s="134"/>
      <c r="AT142" s="134"/>
      <c r="AU142" s="134"/>
      <c r="AV142" s="134"/>
      <c r="AW142" s="134"/>
      <c r="AX142" s="134"/>
      <c r="AY142" s="134"/>
      <c r="AZ142" s="134"/>
    </row>
    <row r="143" spans="1:52">
      <c r="A143" s="16">
        <v>44562</v>
      </c>
      <c r="B143" s="134">
        <v>39737.560763280002</v>
      </c>
      <c r="C143" s="134">
        <v>9225.4562475099992</v>
      </c>
      <c r="D143" s="134">
        <v>104.91372990000001</v>
      </c>
      <c r="E143" s="134">
        <v>13383.828533919999</v>
      </c>
      <c r="F143" s="134">
        <v>931.46675429000004</v>
      </c>
      <c r="G143" s="134">
        <v>115.71419167000001</v>
      </c>
      <c r="H143" s="134">
        <v>744.16853063999997</v>
      </c>
      <c r="I143" s="134">
        <v>11174.369058460001</v>
      </c>
      <c r="J143" s="134">
        <v>943.89437081000005</v>
      </c>
      <c r="K143" s="134">
        <v>35.438323959999998</v>
      </c>
      <c r="L143" s="134">
        <v>250.03791927</v>
      </c>
      <c r="M143" s="134">
        <v>134.25331525000001</v>
      </c>
      <c r="N143" s="134">
        <v>2270.0710756600001</v>
      </c>
      <c r="O143" s="134">
        <v>188.55190193000001</v>
      </c>
      <c r="P143" s="134">
        <v>168.08747964</v>
      </c>
      <c r="Q143" s="134">
        <v>7.0834609899999998</v>
      </c>
      <c r="R143" s="134">
        <v>57.550222490000003</v>
      </c>
      <c r="S143" s="134">
        <v>1.396E-5</v>
      </c>
      <c r="T143" s="134">
        <v>2.6756329299999999</v>
      </c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  <c r="AE143" s="134"/>
      <c r="AF143" s="134"/>
      <c r="AG143" s="134"/>
      <c r="AH143" s="134"/>
      <c r="AI143" s="134"/>
      <c r="AJ143" s="134"/>
      <c r="AK143" s="134"/>
      <c r="AL143" s="134"/>
      <c r="AM143" s="134"/>
      <c r="AN143" s="134"/>
      <c r="AO143" s="134"/>
      <c r="AP143" s="134"/>
      <c r="AQ143" s="134"/>
      <c r="AR143" s="134"/>
      <c r="AS143" s="134"/>
      <c r="AT143" s="134"/>
      <c r="AU143" s="134"/>
      <c r="AV143" s="134"/>
      <c r="AW143" s="134"/>
      <c r="AX143" s="134"/>
      <c r="AY143" s="134"/>
      <c r="AZ143" s="134"/>
    </row>
    <row r="144" spans="1:52">
      <c r="A144" s="16">
        <v>44593</v>
      </c>
      <c r="B144" s="134">
        <v>39815.853486810003</v>
      </c>
      <c r="C144" s="134">
        <v>9183.79539854</v>
      </c>
      <c r="D144" s="134">
        <v>15.5564693</v>
      </c>
      <c r="E144" s="134">
        <v>12899.668197090001</v>
      </c>
      <c r="F144" s="134">
        <v>704.41350345000001</v>
      </c>
      <c r="G144" s="134">
        <v>119.88640885</v>
      </c>
      <c r="H144" s="134">
        <v>786.61334331</v>
      </c>
      <c r="I144" s="134">
        <v>12021.62257528</v>
      </c>
      <c r="J144" s="134">
        <v>912.89095971999996</v>
      </c>
      <c r="K144" s="134">
        <v>36.151856049999999</v>
      </c>
      <c r="L144" s="134">
        <v>256.76554250999999</v>
      </c>
      <c r="M144" s="134">
        <v>154.99307440000001</v>
      </c>
      <c r="N144" s="134">
        <v>2316.6986723300001</v>
      </c>
      <c r="O144" s="134">
        <v>170.22207435000001</v>
      </c>
      <c r="P144" s="134">
        <v>169.32834890000001</v>
      </c>
      <c r="Q144" s="134">
        <v>6.9050727900000002</v>
      </c>
      <c r="R144" s="134">
        <v>57.42477779</v>
      </c>
      <c r="S144" s="134">
        <v>0.25158070999999999</v>
      </c>
      <c r="T144" s="134">
        <v>2.6656314399999999</v>
      </c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  <c r="AE144" s="134"/>
      <c r="AF144" s="134"/>
      <c r="AG144" s="134"/>
      <c r="AH144" s="134"/>
      <c r="AI144" s="134"/>
      <c r="AJ144" s="134"/>
      <c r="AK144" s="134"/>
      <c r="AL144" s="134"/>
      <c r="AM144" s="134"/>
      <c r="AN144" s="134"/>
      <c r="AO144" s="134"/>
      <c r="AP144" s="134"/>
      <c r="AQ144" s="134"/>
      <c r="AR144" s="134"/>
      <c r="AS144" s="134"/>
      <c r="AT144" s="134"/>
      <c r="AU144" s="134"/>
      <c r="AV144" s="134"/>
      <c r="AW144" s="134"/>
      <c r="AX144" s="134"/>
      <c r="AY144" s="134"/>
      <c r="AZ144" s="134"/>
    </row>
    <row r="145" spans="1:52">
      <c r="A145" s="16">
        <v>44621</v>
      </c>
      <c r="B145" s="134">
        <v>39551.453135199998</v>
      </c>
      <c r="C145" s="134">
        <v>9233.9143380900005</v>
      </c>
      <c r="D145" s="134">
        <v>19.97181166</v>
      </c>
      <c r="E145" s="134">
        <v>12807.064971829999</v>
      </c>
      <c r="F145" s="134">
        <v>647.15856284999995</v>
      </c>
      <c r="G145" s="134">
        <v>109.83778457</v>
      </c>
      <c r="H145" s="134">
        <v>824.21886712000003</v>
      </c>
      <c r="I145" s="134">
        <v>11783.32282465</v>
      </c>
      <c r="J145" s="134">
        <v>948.07972329999996</v>
      </c>
      <c r="K145" s="134">
        <v>36.224271989999998</v>
      </c>
      <c r="L145" s="134">
        <v>258.79527874000001</v>
      </c>
      <c r="M145" s="134">
        <v>153.20404149999999</v>
      </c>
      <c r="N145" s="134">
        <v>2328.4046464100002</v>
      </c>
      <c r="O145" s="134">
        <v>170.97529809</v>
      </c>
      <c r="P145" s="134">
        <v>154.97510646000001</v>
      </c>
      <c r="Q145" s="134">
        <v>6.9185716599999996</v>
      </c>
      <c r="R145" s="134">
        <v>65.464378479999993</v>
      </c>
      <c r="S145" s="134">
        <v>0.25483339999999999</v>
      </c>
      <c r="T145" s="134">
        <v>2.6678244000000002</v>
      </c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  <c r="AE145" s="134"/>
      <c r="AF145" s="134"/>
      <c r="AG145" s="134"/>
      <c r="AH145" s="134"/>
      <c r="AI145" s="134"/>
      <c r="AJ145" s="134"/>
      <c r="AK145" s="134"/>
      <c r="AL145" s="134"/>
      <c r="AM145" s="134"/>
      <c r="AN145" s="134"/>
      <c r="AO145" s="134"/>
      <c r="AP145" s="134"/>
      <c r="AQ145" s="134"/>
      <c r="AR145" s="134"/>
      <c r="AS145" s="134"/>
      <c r="AT145" s="134"/>
      <c r="AU145" s="134"/>
      <c r="AV145" s="134"/>
      <c r="AW145" s="134"/>
      <c r="AX145" s="134"/>
      <c r="AY145" s="134"/>
      <c r="AZ145" s="134"/>
    </row>
  </sheetData>
  <mergeCells count="22">
    <mergeCell ref="C6:T6"/>
    <mergeCell ref="T7:T9"/>
    <mergeCell ref="A4:B4"/>
    <mergeCell ref="A6:A9"/>
    <mergeCell ref="B6:B9"/>
    <mergeCell ref="C7:C9"/>
    <mergeCell ref="D7:D9"/>
    <mergeCell ref="Q7:Q9"/>
    <mergeCell ref="R7:R9"/>
    <mergeCell ref="G7:G9"/>
    <mergeCell ref="H7:H9"/>
    <mergeCell ref="S7:S9"/>
    <mergeCell ref="I7:I9"/>
    <mergeCell ref="J7:J9"/>
    <mergeCell ref="K7:K9"/>
    <mergeCell ref="L7:L9"/>
    <mergeCell ref="E7:E9"/>
    <mergeCell ref="F7:F9"/>
    <mergeCell ref="O7:O9"/>
    <mergeCell ref="P7:P9"/>
    <mergeCell ref="M7:M9"/>
    <mergeCell ref="N7:N9"/>
  </mergeCells>
  <hyperlinks>
    <hyperlink ref="A1" location="Зміст!A1" display="Зміст"/>
    <hyperlink ref="A3" location="'на звітну дату'!A1" display="Кредити, надані депозитними корпораціями (крім Національного банку України) нефінансовим корпораціям, у розрізі видів економічної діяльності"/>
  </hyperlinks>
  <printOptions horizontalCentered="1"/>
  <pageMargins left="0.39370078740157483" right="0.19685039370078741" top="0.39370078740157483" bottom="0.39370078740157483" header="0.19685039370078741" footer="0.19685039370078741"/>
  <pageSetup paperSize="9" scale="57" orientation="landscape" horizontalDpi="4294967293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theme="3" tint="0.39997558519241921"/>
    <outlinePr summaryBelow="0"/>
  </sheetPr>
  <dimension ref="A1:T145"/>
  <sheetViews>
    <sheetView showGridLines="0" zoomScaleNormal="100" zoomScaleSheetLayoutView="100" workbookViewId="0">
      <selection activeCell="A2" sqref="A2"/>
    </sheetView>
  </sheetViews>
  <sheetFormatPr defaultColWidth="9.109375" defaultRowHeight="13.8" outlineLevelRow="1"/>
  <cols>
    <col min="1" max="1" width="12.33203125" style="31" customWidth="1"/>
    <col min="2" max="2" width="12.33203125" style="27" customWidth="1"/>
    <col min="3" max="3" width="15.109375" style="27" customWidth="1"/>
    <col min="4" max="11" width="9.44140625" style="24" customWidth="1"/>
    <col min="12" max="13" width="12.33203125" style="27" customWidth="1"/>
    <col min="14" max="14" width="9.109375" style="27" collapsed="1"/>
    <col min="15" max="16384" width="9.109375" style="27"/>
  </cols>
  <sheetData>
    <row r="1" spans="1:20" ht="14.4">
      <c r="A1" s="11" t="s">
        <v>132</v>
      </c>
      <c r="D1" s="27"/>
      <c r="E1" s="27"/>
      <c r="F1" s="27"/>
      <c r="G1" s="27"/>
      <c r="H1" s="27"/>
      <c r="I1" s="27"/>
      <c r="J1" s="27"/>
      <c r="K1" s="27"/>
    </row>
    <row r="2" spans="1:20" ht="5.25" customHeight="1">
      <c r="A2" s="27"/>
      <c r="D2" s="27"/>
      <c r="E2" s="27"/>
      <c r="F2" s="27"/>
      <c r="G2" s="27"/>
      <c r="H2" s="27"/>
      <c r="I2" s="27"/>
      <c r="J2" s="27"/>
      <c r="K2" s="27"/>
    </row>
    <row r="3" spans="1:20" ht="26.25" customHeight="1">
      <c r="A3" s="225" t="s">
        <v>69</v>
      </c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</row>
    <row r="4" spans="1:20" ht="12.75" customHeight="1">
      <c r="A4" s="19" t="s">
        <v>131</v>
      </c>
    </row>
    <row r="5" spans="1:20" ht="12.75" customHeight="1">
      <c r="A5" s="29" t="s">
        <v>238</v>
      </c>
    </row>
    <row r="6" spans="1:20" s="32" customFormat="1">
      <c r="A6" s="227" t="s">
        <v>0</v>
      </c>
      <c r="B6" s="216" t="s">
        <v>1</v>
      </c>
      <c r="C6" s="216" t="s">
        <v>57</v>
      </c>
      <c r="D6" s="205" t="s">
        <v>2</v>
      </c>
      <c r="E6" s="205"/>
      <c r="F6" s="205"/>
      <c r="G6" s="205"/>
      <c r="H6" s="205"/>
      <c r="I6" s="205"/>
      <c r="J6" s="205"/>
      <c r="K6" s="205"/>
      <c r="L6" s="216" t="s">
        <v>56</v>
      </c>
      <c r="M6" s="228" t="s">
        <v>55</v>
      </c>
    </row>
    <row r="7" spans="1:20" s="32" customFormat="1">
      <c r="A7" s="227"/>
      <c r="B7" s="216"/>
      <c r="C7" s="216"/>
      <c r="D7" s="205" t="s">
        <v>17</v>
      </c>
      <c r="E7" s="206"/>
      <c r="F7" s="206"/>
      <c r="G7" s="206"/>
      <c r="H7" s="205" t="s">
        <v>9</v>
      </c>
      <c r="I7" s="206"/>
      <c r="J7" s="206"/>
      <c r="K7" s="206"/>
      <c r="L7" s="216"/>
      <c r="M7" s="228"/>
    </row>
    <row r="8" spans="1:20" ht="27.6">
      <c r="A8" s="227"/>
      <c r="B8" s="216"/>
      <c r="C8" s="216"/>
      <c r="D8" s="26" t="s">
        <v>13</v>
      </c>
      <c r="E8" s="26" t="s">
        <v>10</v>
      </c>
      <c r="F8" s="26" t="s">
        <v>11</v>
      </c>
      <c r="G8" s="26" t="s">
        <v>12</v>
      </c>
      <c r="H8" s="26" t="s">
        <v>13</v>
      </c>
      <c r="I8" s="26" t="s">
        <v>10</v>
      </c>
      <c r="J8" s="26" t="s">
        <v>11</v>
      </c>
      <c r="K8" s="26" t="s">
        <v>12</v>
      </c>
      <c r="L8" s="216"/>
      <c r="M8" s="228"/>
    </row>
    <row r="9" spans="1:20" hidden="1">
      <c r="A9" s="123"/>
      <c r="B9" s="122"/>
      <c r="C9" s="122"/>
      <c r="D9" s="121"/>
      <c r="E9" s="121"/>
      <c r="F9" s="121"/>
      <c r="G9" s="121"/>
      <c r="H9" s="121"/>
      <c r="I9" s="121"/>
      <c r="J9" s="121"/>
      <c r="K9" s="121"/>
      <c r="L9" s="122"/>
      <c r="M9" s="124"/>
    </row>
    <row r="10" spans="1:20" collapsed="1">
      <c r="A10" s="37">
        <v>1</v>
      </c>
      <c r="B10" s="33">
        <v>2</v>
      </c>
      <c r="C10" s="37">
        <v>3</v>
      </c>
      <c r="D10" s="33">
        <v>4</v>
      </c>
      <c r="E10" s="37">
        <v>5</v>
      </c>
      <c r="F10" s="33">
        <v>6</v>
      </c>
      <c r="G10" s="37">
        <v>7</v>
      </c>
      <c r="H10" s="33">
        <v>8</v>
      </c>
      <c r="I10" s="37">
        <v>9</v>
      </c>
      <c r="J10" s="33">
        <v>10</v>
      </c>
      <c r="K10" s="37">
        <v>11</v>
      </c>
      <c r="L10" s="33">
        <v>12</v>
      </c>
      <c r="M10" s="37">
        <v>13</v>
      </c>
    </row>
    <row r="11" spans="1:20" hidden="1" outlineLevel="1">
      <c r="A11" s="16">
        <v>40544</v>
      </c>
      <c r="B11" s="134">
        <v>16155.19435346</v>
      </c>
      <c r="C11" s="134"/>
      <c r="D11" s="50"/>
      <c r="E11" s="50"/>
      <c r="F11" s="50"/>
      <c r="G11" s="50"/>
      <c r="H11" s="50"/>
      <c r="I11" s="50"/>
      <c r="J11" s="50"/>
      <c r="K11" s="50"/>
      <c r="L11" s="134"/>
      <c r="M11" s="134"/>
      <c r="N11" s="134"/>
      <c r="O11" s="134"/>
      <c r="P11" s="134"/>
      <c r="Q11" s="134"/>
      <c r="R11" s="134"/>
      <c r="S11" s="134"/>
      <c r="T11" s="134"/>
    </row>
    <row r="12" spans="1:20" hidden="1" outlineLevel="1">
      <c r="A12" s="16">
        <v>40575</v>
      </c>
      <c r="B12" s="134">
        <v>16356.54101778</v>
      </c>
      <c r="C12" s="134"/>
      <c r="D12" s="50"/>
      <c r="E12" s="50"/>
      <c r="F12" s="50"/>
      <c r="G12" s="50"/>
      <c r="H12" s="50"/>
      <c r="I12" s="50"/>
      <c r="J12" s="50"/>
      <c r="K12" s="50"/>
      <c r="L12" s="134"/>
      <c r="M12" s="134"/>
      <c r="N12" s="134"/>
      <c r="O12" s="134"/>
      <c r="P12" s="134"/>
      <c r="Q12" s="134"/>
      <c r="R12" s="134"/>
      <c r="S12" s="134"/>
      <c r="T12" s="134"/>
    </row>
    <row r="13" spans="1:20" hidden="1" outlineLevel="1">
      <c r="A13" s="16">
        <v>40603</v>
      </c>
      <c r="B13" s="134">
        <v>15880.908831410001</v>
      </c>
      <c r="C13" s="134"/>
      <c r="D13" s="50"/>
      <c r="E13" s="50"/>
      <c r="F13" s="50"/>
      <c r="G13" s="50"/>
      <c r="H13" s="50"/>
      <c r="I13" s="50"/>
      <c r="J13" s="50"/>
      <c r="K13" s="50"/>
      <c r="L13" s="134"/>
      <c r="M13" s="134"/>
      <c r="N13" s="134"/>
      <c r="O13" s="134"/>
      <c r="P13" s="134"/>
      <c r="Q13" s="134"/>
      <c r="R13" s="134"/>
      <c r="S13" s="134"/>
      <c r="T13" s="134"/>
    </row>
    <row r="14" spans="1:20" hidden="1" outlineLevel="1">
      <c r="A14" s="16">
        <v>40634</v>
      </c>
      <c r="B14" s="134">
        <v>15335.71139866</v>
      </c>
      <c r="C14" s="134"/>
      <c r="D14" s="50"/>
      <c r="E14" s="50"/>
      <c r="F14" s="50"/>
      <c r="G14" s="50"/>
      <c r="H14" s="50"/>
      <c r="I14" s="50"/>
      <c r="J14" s="50"/>
      <c r="K14" s="50"/>
      <c r="L14" s="134"/>
      <c r="M14" s="134"/>
      <c r="N14" s="134"/>
      <c r="O14" s="134"/>
      <c r="P14" s="134"/>
      <c r="Q14" s="134"/>
      <c r="R14" s="134"/>
      <c r="S14" s="134"/>
      <c r="T14" s="134"/>
    </row>
    <row r="15" spans="1:20" hidden="1" outlineLevel="1">
      <c r="A15" s="16">
        <v>40664</v>
      </c>
      <c r="B15" s="134">
        <v>15358.46496225</v>
      </c>
      <c r="C15" s="134"/>
      <c r="D15" s="50"/>
      <c r="E15" s="50"/>
      <c r="F15" s="50"/>
      <c r="G15" s="50"/>
      <c r="H15" s="50"/>
      <c r="I15" s="50"/>
      <c r="J15" s="50"/>
      <c r="K15" s="50"/>
      <c r="L15" s="134"/>
      <c r="M15" s="134"/>
      <c r="N15" s="134"/>
      <c r="O15" s="134"/>
      <c r="P15" s="134"/>
      <c r="Q15" s="134"/>
      <c r="R15" s="134"/>
      <c r="S15" s="134"/>
      <c r="T15" s="134"/>
    </row>
    <row r="16" spans="1:20" hidden="1" outlineLevel="1">
      <c r="A16" s="16">
        <v>40695</v>
      </c>
      <c r="B16" s="134">
        <v>15507.4546921</v>
      </c>
      <c r="C16" s="134"/>
      <c r="D16" s="50"/>
      <c r="E16" s="50"/>
      <c r="F16" s="50"/>
      <c r="G16" s="50"/>
      <c r="H16" s="50"/>
      <c r="I16" s="50"/>
      <c r="J16" s="50"/>
      <c r="K16" s="50"/>
      <c r="L16" s="134"/>
      <c r="M16" s="134"/>
      <c r="N16" s="134"/>
      <c r="O16" s="134"/>
      <c r="P16" s="134"/>
      <c r="Q16" s="134"/>
      <c r="R16" s="134"/>
      <c r="S16" s="134"/>
      <c r="T16" s="134"/>
    </row>
    <row r="17" spans="1:20" hidden="1" outlineLevel="1">
      <c r="A17" s="16">
        <v>40725</v>
      </c>
      <c r="B17" s="134">
        <v>15124.051081080001</v>
      </c>
      <c r="C17" s="134"/>
      <c r="D17" s="50"/>
      <c r="E17" s="50"/>
      <c r="F17" s="50"/>
      <c r="G17" s="50"/>
      <c r="H17" s="50"/>
      <c r="I17" s="50"/>
      <c r="J17" s="50"/>
      <c r="K17" s="50"/>
      <c r="L17" s="134"/>
      <c r="M17" s="134"/>
      <c r="N17" s="134"/>
      <c r="O17" s="134"/>
      <c r="P17" s="134"/>
      <c r="Q17" s="134"/>
      <c r="R17" s="134"/>
      <c r="S17" s="134"/>
      <c r="T17" s="134"/>
    </row>
    <row r="18" spans="1:20" hidden="1" outlineLevel="1">
      <c r="A18" s="16">
        <v>40756</v>
      </c>
      <c r="B18" s="134">
        <v>15268.042877010001</v>
      </c>
      <c r="C18" s="134"/>
      <c r="D18" s="50"/>
      <c r="E18" s="50"/>
      <c r="F18" s="50"/>
      <c r="G18" s="50"/>
      <c r="H18" s="50"/>
      <c r="I18" s="50"/>
      <c r="J18" s="50"/>
      <c r="K18" s="50"/>
      <c r="L18" s="134"/>
      <c r="M18" s="134"/>
      <c r="N18" s="134"/>
      <c r="O18" s="134"/>
      <c r="P18" s="134"/>
      <c r="Q18" s="134"/>
      <c r="R18" s="134"/>
      <c r="S18" s="134"/>
      <c r="T18" s="134"/>
    </row>
    <row r="19" spans="1:20" hidden="1" outlineLevel="1">
      <c r="A19" s="16">
        <v>40787</v>
      </c>
      <c r="B19" s="134">
        <v>15416.35171046</v>
      </c>
      <c r="C19" s="134"/>
      <c r="D19" s="50"/>
      <c r="E19" s="50"/>
      <c r="F19" s="50"/>
      <c r="G19" s="50"/>
      <c r="H19" s="50"/>
      <c r="I19" s="50"/>
      <c r="J19" s="50"/>
      <c r="K19" s="50"/>
      <c r="L19" s="134"/>
      <c r="M19" s="134"/>
      <c r="N19" s="134"/>
      <c r="O19" s="134"/>
      <c r="P19" s="134"/>
      <c r="Q19" s="134"/>
      <c r="R19" s="134"/>
      <c r="S19" s="134"/>
      <c r="T19" s="134"/>
    </row>
    <row r="20" spans="1:20" hidden="1" outlineLevel="1">
      <c r="A20" s="16">
        <v>40817</v>
      </c>
      <c r="B20" s="134">
        <v>15721.976712199999</v>
      </c>
      <c r="C20" s="134"/>
      <c r="D20" s="50"/>
      <c r="E20" s="50"/>
      <c r="F20" s="50"/>
      <c r="G20" s="50"/>
      <c r="H20" s="50"/>
      <c r="I20" s="50"/>
      <c r="J20" s="50"/>
      <c r="K20" s="50"/>
      <c r="L20" s="134"/>
      <c r="M20" s="134"/>
      <c r="N20" s="134"/>
      <c r="O20" s="134"/>
      <c r="P20" s="134"/>
      <c r="Q20" s="134"/>
      <c r="R20" s="134"/>
      <c r="S20" s="134"/>
      <c r="T20" s="134"/>
    </row>
    <row r="21" spans="1:20" hidden="1" outlineLevel="1">
      <c r="A21" s="16">
        <v>40848</v>
      </c>
      <c r="B21" s="134">
        <v>15849.10293565</v>
      </c>
      <c r="C21" s="134"/>
      <c r="D21" s="50"/>
      <c r="E21" s="50"/>
      <c r="F21" s="50"/>
      <c r="G21" s="50"/>
      <c r="H21" s="50"/>
      <c r="I21" s="50"/>
      <c r="J21" s="50"/>
      <c r="K21" s="50"/>
      <c r="L21" s="134"/>
      <c r="M21" s="134"/>
      <c r="N21" s="134"/>
      <c r="O21" s="134"/>
      <c r="P21" s="134"/>
      <c r="Q21" s="134"/>
      <c r="R21" s="134"/>
      <c r="S21" s="134"/>
      <c r="T21" s="134"/>
    </row>
    <row r="22" spans="1:20" hidden="1" outlineLevel="1">
      <c r="A22" s="16">
        <v>40878</v>
      </c>
      <c r="B22" s="134">
        <v>15586.380637689999</v>
      </c>
      <c r="C22" s="134"/>
      <c r="D22" s="50"/>
      <c r="E22" s="50"/>
      <c r="F22" s="50"/>
      <c r="G22" s="50"/>
      <c r="H22" s="50"/>
      <c r="I22" s="50"/>
      <c r="J22" s="50"/>
      <c r="K22" s="50"/>
      <c r="L22" s="134"/>
      <c r="M22" s="134"/>
      <c r="N22" s="134"/>
      <c r="O22" s="134"/>
      <c r="P22" s="134"/>
      <c r="Q22" s="134"/>
      <c r="R22" s="134"/>
      <c r="S22" s="134"/>
      <c r="T22" s="134"/>
    </row>
    <row r="23" spans="1:20" hidden="1" outlineLevel="1">
      <c r="A23" s="16">
        <v>40909</v>
      </c>
      <c r="B23" s="134">
        <v>15639.876598549999</v>
      </c>
      <c r="C23" s="134"/>
      <c r="D23" s="50"/>
      <c r="E23" s="50"/>
      <c r="F23" s="50"/>
      <c r="G23" s="50"/>
      <c r="H23" s="50"/>
      <c r="I23" s="50"/>
      <c r="J23" s="50"/>
      <c r="K23" s="50"/>
      <c r="L23" s="134"/>
      <c r="M23" s="134"/>
      <c r="N23" s="134"/>
      <c r="O23" s="134"/>
      <c r="P23" s="134"/>
      <c r="Q23" s="134"/>
      <c r="R23" s="134"/>
      <c r="S23" s="134"/>
      <c r="T23" s="134"/>
    </row>
    <row r="24" spans="1:20" hidden="1" outlineLevel="1">
      <c r="A24" s="16">
        <v>40940</v>
      </c>
      <c r="B24" s="134">
        <v>16426.21740216</v>
      </c>
      <c r="C24" s="134"/>
      <c r="D24" s="50"/>
      <c r="E24" s="50"/>
      <c r="F24" s="50"/>
      <c r="G24" s="50"/>
      <c r="H24" s="50"/>
      <c r="I24" s="50"/>
      <c r="J24" s="50"/>
      <c r="K24" s="50"/>
      <c r="L24" s="134"/>
      <c r="M24" s="134"/>
      <c r="N24" s="134"/>
      <c r="O24" s="134"/>
      <c r="P24" s="134"/>
      <c r="Q24" s="134"/>
      <c r="R24" s="134"/>
      <c r="S24" s="134"/>
      <c r="T24" s="134"/>
    </row>
    <row r="25" spans="1:20" hidden="1" outlineLevel="1">
      <c r="A25" s="16">
        <v>40969</v>
      </c>
      <c r="B25" s="134">
        <v>16411.23442334</v>
      </c>
      <c r="C25" s="134"/>
      <c r="D25" s="50"/>
      <c r="E25" s="50"/>
      <c r="F25" s="50"/>
      <c r="G25" s="50"/>
      <c r="H25" s="50"/>
      <c r="I25" s="50"/>
      <c r="J25" s="50"/>
      <c r="K25" s="50"/>
      <c r="L25" s="134"/>
      <c r="M25" s="134"/>
      <c r="N25" s="134"/>
      <c r="O25" s="134"/>
      <c r="P25" s="134"/>
      <c r="Q25" s="134"/>
      <c r="R25" s="134"/>
      <c r="S25" s="134"/>
      <c r="T25" s="134"/>
    </row>
    <row r="26" spans="1:20" hidden="1" outlineLevel="1">
      <c r="A26" s="16">
        <v>41000</v>
      </c>
      <c r="B26" s="134">
        <v>16460.078410270002</v>
      </c>
      <c r="C26" s="134"/>
      <c r="D26" s="50"/>
      <c r="E26" s="50"/>
      <c r="F26" s="50"/>
      <c r="G26" s="50"/>
      <c r="H26" s="50"/>
      <c r="I26" s="50"/>
      <c r="J26" s="50"/>
      <c r="K26" s="50"/>
      <c r="L26" s="134"/>
      <c r="M26" s="134"/>
      <c r="N26" s="134"/>
      <c r="O26" s="134"/>
      <c r="P26" s="134"/>
      <c r="Q26" s="134"/>
      <c r="R26" s="134"/>
      <c r="S26" s="134"/>
      <c r="T26" s="134"/>
    </row>
    <row r="27" spans="1:20" hidden="1" outlineLevel="1">
      <c r="A27" s="16">
        <v>41030</v>
      </c>
      <c r="B27" s="134">
        <v>16029.75549161</v>
      </c>
      <c r="C27" s="134"/>
      <c r="D27" s="50"/>
      <c r="E27" s="50"/>
      <c r="F27" s="50"/>
      <c r="G27" s="50"/>
      <c r="H27" s="50"/>
      <c r="I27" s="50"/>
      <c r="J27" s="50"/>
      <c r="K27" s="50"/>
      <c r="L27" s="134"/>
      <c r="M27" s="134"/>
      <c r="N27" s="134"/>
      <c r="O27" s="134"/>
      <c r="P27" s="134"/>
      <c r="Q27" s="134"/>
      <c r="R27" s="134"/>
      <c r="S27" s="134"/>
      <c r="T27" s="134"/>
    </row>
    <row r="28" spans="1:20" hidden="1" outlineLevel="1">
      <c r="A28" s="16">
        <v>41061</v>
      </c>
      <c r="B28" s="134">
        <v>16421.14307464</v>
      </c>
      <c r="C28" s="134"/>
      <c r="D28" s="50"/>
      <c r="E28" s="50"/>
      <c r="F28" s="50"/>
      <c r="G28" s="50"/>
      <c r="H28" s="50"/>
      <c r="I28" s="50"/>
      <c r="J28" s="50"/>
      <c r="K28" s="50"/>
      <c r="L28" s="134"/>
      <c r="M28" s="134"/>
      <c r="N28" s="134"/>
      <c r="O28" s="134"/>
      <c r="P28" s="134"/>
      <c r="Q28" s="134"/>
      <c r="R28" s="134"/>
      <c r="S28" s="134"/>
      <c r="T28" s="134"/>
    </row>
    <row r="29" spans="1:20" hidden="1" outlineLevel="1">
      <c r="A29" s="16">
        <v>41091</v>
      </c>
      <c r="B29" s="134">
        <v>16481.90089103</v>
      </c>
      <c r="C29" s="134"/>
      <c r="D29" s="50"/>
      <c r="E29" s="50"/>
      <c r="F29" s="50"/>
      <c r="G29" s="50"/>
      <c r="H29" s="50"/>
      <c r="I29" s="50"/>
      <c r="J29" s="50"/>
      <c r="K29" s="50"/>
      <c r="L29" s="134"/>
      <c r="M29" s="134"/>
      <c r="N29" s="134"/>
      <c r="O29" s="134"/>
      <c r="P29" s="134"/>
      <c r="Q29" s="134"/>
      <c r="R29" s="134"/>
      <c r="S29" s="134"/>
      <c r="T29" s="134"/>
    </row>
    <row r="30" spans="1:20" hidden="1" outlineLevel="1">
      <c r="A30" s="16">
        <v>41122</v>
      </c>
      <c r="B30" s="134">
        <v>16302.842234899999</v>
      </c>
      <c r="C30" s="134"/>
      <c r="D30" s="50"/>
      <c r="E30" s="50"/>
      <c r="F30" s="50"/>
      <c r="G30" s="50"/>
      <c r="H30" s="50"/>
      <c r="I30" s="50"/>
      <c r="J30" s="50"/>
      <c r="K30" s="50"/>
      <c r="L30" s="134"/>
      <c r="M30" s="134"/>
      <c r="N30" s="134"/>
      <c r="O30" s="134"/>
      <c r="P30" s="134"/>
      <c r="Q30" s="134"/>
      <c r="R30" s="134"/>
      <c r="S30" s="134"/>
      <c r="T30" s="134"/>
    </row>
    <row r="31" spans="1:20" hidden="1" outlineLevel="1">
      <c r="A31" s="16">
        <v>41153</v>
      </c>
      <c r="B31" s="134">
        <v>16499.309486369999</v>
      </c>
      <c r="C31" s="134"/>
      <c r="D31" s="50"/>
      <c r="E31" s="50"/>
      <c r="F31" s="50"/>
      <c r="G31" s="50"/>
      <c r="H31" s="50"/>
      <c r="I31" s="50"/>
      <c r="J31" s="50"/>
      <c r="K31" s="50"/>
      <c r="L31" s="134"/>
      <c r="M31" s="134"/>
      <c r="N31" s="134"/>
      <c r="O31" s="134"/>
      <c r="P31" s="134"/>
      <c r="Q31" s="134"/>
      <c r="R31" s="134"/>
      <c r="S31" s="134"/>
      <c r="T31" s="134"/>
    </row>
    <row r="32" spans="1:20" hidden="1" outlineLevel="1">
      <c r="A32" s="16">
        <v>41183</v>
      </c>
      <c r="B32" s="134">
        <v>16891.893235849999</v>
      </c>
      <c r="C32" s="134"/>
      <c r="D32" s="50"/>
      <c r="E32" s="50"/>
      <c r="F32" s="50"/>
      <c r="G32" s="50"/>
      <c r="H32" s="50"/>
      <c r="I32" s="50"/>
      <c r="J32" s="50"/>
      <c r="K32" s="50"/>
      <c r="L32" s="134"/>
      <c r="M32" s="134"/>
      <c r="N32" s="134"/>
      <c r="O32" s="134"/>
      <c r="P32" s="134"/>
      <c r="Q32" s="134"/>
      <c r="R32" s="134"/>
      <c r="S32" s="134"/>
      <c r="T32" s="134"/>
    </row>
    <row r="33" spans="1:20" hidden="1" outlineLevel="1">
      <c r="A33" s="16">
        <v>41214</v>
      </c>
      <c r="B33" s="134">
        <v>16567.478593939999</v>
      </c>
      <c r="C33" s="134"/>
      <c r="D33" s="50"/>
      <c r="E33" s="50"/>
      <c r="F33" s="50"/>
      <c r="G33" s="50"/>
      <c r="H33" s="50"/>
      <c r="I33" s="50"/>
      <c r="J33" s="50"/>
      <c r="K33" s="50"/>
      <c r="L33" s="134"/>
      <c r="M33" s="134"/>
      <c r="N33" s="134"/>
      <c r="O33" s="134"/>
      <c r="P33" s="134"/>
      <c r="Q33" s="134"/>
      <c r="R33" s="134"/>
      <c r="S33" s="134"/>
      <c r="T33" s="134"/>
    </row>
    <row r="34" spans="1:20" hidden="1" outlineLevel="1">
      <c r="A34" s="16">
        <v>41244</v>
      </c>
      <c r="B34" s="134">
        <v>16617.779582620002</v>
      </c>
      <c r="C34" s="134"/>
      <c r="D34" s="50"/>
      <c r="E34" s="50"/>
      <c r="F34" s="50"/>
      <c r="G34" s="50"/>
      <c r="H34" s="50"/>
      <c r="I34" s="50"/>
      <c r="J34" s="50"/>
      <c r="K34" s="50"/>
      <c r="L34" s="134"/>
      <c r="M34" s="134"/>
      <c r="N34" s="134"/>
      <c r="O34" s="134"/>
      <c r="P34" s="134"/>
      <c r="Q34" s="134"/>
      <c r="R34" s="134"/>
      <c r="S34" s="134"/>
      <c r="T34" s="134"/>
    </row>
    <row r="35" spans="1:20" hidden="1" outlineLevel="1">
      <c r="A35" s="16">
        <v>41275</v>
      </c>
      <c r="B35" s="134">
        <v>16752.397790300001</v>
      </c>
      <c r="C35" s="134"/>
      <c r="D35" s="50"/>
      <c r="E35" s="50"/>
      <c r="F35" s="50"/>
      <c r="G35" s="50"/>
      <c r="H35" s="50"/>
      <c r="I35" s="50"/>
      <c r="J35" s="50"/>
      <c r="K35" s="50"/>
      <c r="L35" s="134"/>
      <c r="M35" s="134"/>
      <c r="N35" s="134"/>
      <c r="O35" s="134"/>
      <c r="P35" s="134"/>
      <c r="Q35" s="134"/>
      <c r="R35" s="134"/>
      <c r="S35" s="134"/>
      <c r="T35" s="134"/>
    </row>
    <row r="36" spans="1:20" hidden="1" outlineLevel="1">
      <c r="A36" s="16">
        <v>41306</v>
      </c>
      <c r="B36" s="134">
        <v>15545.502927039999</v>
      </c>
      <c r="C36" s="134">
        <v>699.68386263000002</v>
      </c>
      <c r="D36" s="134">
        <v>210.02049797000001</v>
      </c>
      <c r="E36" s="134">
        <v>18.551644020000001</v>
      </c>
      <c r="F36" s="134">
        <v>156.73250848000001</v>
      </c>
      <c r="G36" s="134">
        <v>34.736345470000003</v>
      </c>
      <c r="H36" s="134">
        <v>489.66336466000001</v>
      </c>
      <c r="I36" s="134">
        <v>0</v>
      </c>
      <c r="J36" s="134">
        <v>435.01462215999999</v>
      </c>
      <c r="K36" s="134">
        <v>54.648742499999997</v>
      </c>
      <c r="L36" s="134">
        <v>14845.81906441</v>
      </c>
      <c r="M36" s="134">
        <v>2814.8684639600001</v>
      </c>
      <c r="N36" s="134"/>
      <c r="O36" s="134"/>
      <c r="P36" s="134"/>
      <c r="Q36" s="134"/>
      <c r="R36" s="134"/>
      <c r="S36" s="134"/>
      <c r="T36" s="134"/>
    </row>
    <row r="37" spans="1:20" hidden="1" outlineLevel="1">
      <c r="A37" s="16">
        <v>41334</v>
      </c>
      <c r="B37" s="134">
        <v>15608.510497499999</v>
      </c>
      <c r="C37" s="134">
        <v>694.93885710999996</v>
      </c>
      <c r="D37" s="134">
        <v>207.49969591000001</v>
      </c>
      <c r="E37" s="134">
        <v>18.547422659999999</v>
      </c>
      <c r="F37" s="134">
        <v>154.56907877</v>
      </c>
      <c r="G37" s="134">
        <v>34.38319448</v>
      </c>
      <c r="H37" s="134">
        <v>487.4391612</v>
      </c>
      <c r="I37" s="134">
        <v>0</v>
      </c>
      <c r="J37" s="134">
        <v>433.39735349</v>
      </c>
      <c r="K37" s="134">
        <v>54.04180771</v>
      </c>
      <c r="L37" s="134">
        <v>14913.571640390001</v>
      </c>
      <c r="M37" s="134">
        <v>3927.3123522599999</v>
      </c>
      <c r="N37" s="134"/>
      <c r="O37" s="134"/>
      <c r="P37" s="134"/>
      <c r="Q37" s="134"/>
      <c r="R37" s="134"/>
      <c r="S37" s="134"/>
      <c r="T37" s="134"/>
    </row>
    <row r="38" spans="1:20" hidden="1" outlineLevel="1">
      <c r="A38" s="16">
        <v>41365</v>
      </c>
      <c r="B38" s="134">
        <v>16304.80293324</v>
      </c>
      <c r="C38" s="134">
        <v>680.10417039000004</v>
      </c>
      <c r="D38" s="134">
        <v>197.51194527000001</v>
      </c>
      <c r="E38" s="134">
        <v>15.635639810000001</v>
      </c>
      <c r="F38" s="134">
        <v>147.89103774</v>
      </c>
      <c r="G38" s="134">
        <v>33.985267720000003</v>
      </c>
      <c r="H38" s="134">
        <v>482.59222512000002</v>
      </c>
      <c r="I38" s="134">
        <v>0</v>
      </c>
      <c r="J38" s="134">
        <v>428.99173065999997</v>
      </c>
      <c r="K38" s="134">
        <v>53.60049446</v>
      </c>
      <c r="L38" s="134">
        <v>15624.698762850001</v>
      </c>
      <c r="M38" s="134">
        <v>3435.2631575800001</v>
      </c>
      <c r="N38" s="134"/>
      <c r="O38" s="134"/>
      <c r="P38" s="134"/>
      <c r="Q38" s="134"/>
      <c r="R38" s="134"/>
      <c r="S38" s="134"/>
      <c r="T38" s="134"/>
    </row>
    <row r="39" spans="1:20" hidden="1" outlineLevel="1">
      <c r="A39" s="16">
        <v>41395</v>
      </c>
      <c r="B39" s="134">
        <v>16248.09693571</v>
      </c>
      <c r="C39" s="134">
        <v>677.03046615999995</v>
      </c>
      <c r="D39" s="134">
        <v>196.17509049</v>
      </c>
      <c r="E39" s="134">
        <v>15.636473499999999</v>
      </c>
      <c r="F39" s="134">
        <v>146.75674623</v>
      </c>
      <c r="G39" s="134">
        <v>33.781870759999997</v>
      </c>
      <c r="H39" s="134">
        <v>480.85537567</v>
      </c>
      <c r="I39" s="134">
        <v>0</v>
      </c>
      <c r="J39" s="134">
        <v>420.75824609</v>
      </c>
      <c r="K39" s="134">
        <v>60.097129580000001</v>
      </c>
      <c r="L39" s="134">
        <v>15571.06646955</v>
      </c>
      <c r="M39" s="134">
        <v>2881.9287533699999</v>
      </c>
      <c r="N39" s="134"/>
      <c r="O39" s="134"/>
      <c r="P39" s="134"/>
      <c r="Q39" s="134"/>
      <c r="R39" s="134"/>
      <c r="S39" s="134"/>
      <c r="T39" s="134"/>
    </row>
    <row r="40" spans="1:20" hidden="1" outlineLevel="1">
      <c r="A40" s="16">
        <v>41426</v>
      </c>
      <c r="B40" s="134">
        <v>16595.472118230002</v>
      </c>
      <c r="C40" s="134">
        <v>672.36429986999997</v>
      </c>
      <c r="D40" s="134">
        <v>193.22678676999999</v>
      </c>
      <c r="E40" s="134">
        <v>15.63727783</v>
      </c>
      <c r="F40" s="134">
        <v>144.48700790999999</v>
      </c>
      <c r="G40" s="134">
        <v>33.102501029999999</v>
      </c>
      <c r="H40" s="134">
        <v>479.13751309999998</v>
      </c>
      <c r="I40" s="134">
        <v>0</v>
      </c>
      <c r="J40" s="134">
        <v>419.67991445000001</v>
      </c>
      <c r="K40" s="134">
        <v>59.457598650000001</v>
      </c>
      <c r="L40" s="134">
        <v>15923.10781836</v>
      </c>
      <c r="M40" s="134">
        <v>3392.3328411299999</v>
      </c>
      <c r="N40" s="134"/>
      <c r="O40" s="134"/>
      <c r="P40" s="134"/>
      <c r="Q40" s="134"/>
      <c r="R40" s="134"/>
      <c r="S40" s="134"/>
      <c r="T40" s="134"/>
    </row>
    <row r="41" spans="1:20" hidden="1" outlineLevel="1">
      <c r="A41" s="16">
        <v>41456</v>
      </c>
      <c r="B41" s="134">
        <v>17329.258063509998</v>
      </c>
      <c r="C41" s="134">
        <v>691.46959099000003</v>
      </c>
      <c r="D41" s="134">
        <v>213.52044219999999</v>
      </c>
      <c r="E41" s="134">
        <v>35.988860899999999</v>
      </c>
      <c r="F41" s="134">
        <v>144.59387118000001</v>
      </c>
      <c r="G41" s="134">
        <v>32.937710119999998</v>
      </c>
      <c r="H41" s="134">
        <v>477.94914878999998</v>
      </c>
      <c r="I41" s="134">
        <v>0</v>
      </c>
      <c r="J41" s="134">
        <v>419.73463390000001</v>
      </c>
      <c r="K41" s="134">
        <v>58.214514889999997</v>
      </c>
      <c r="L41" s="134">
        <v>16637.788472520002</v>
      </c>
      <c r="M41" s="134">
        <v>2990.3253056600001</v>
      </c>
      <c r="N41" s="134"/>
      <c r="O41" s="134"/>
      <c r="P41" s="134"/>
      <c r="Q41" s="134"/>
      <c r="R41" s="134"/>
      <c r="S41" s="134"/>
      <c r="T41" s="134"/>
    </row>
    <row r="42" spans="1:20" hidden="1" outlineLevel="1">
      <c r="A42" s="16">
        <v>41487</v>
      </c>
      <c r="B42" s="134">
        <v>17597.7195952</v>
      </c>
      <c r="C42" s="134">
        <v>681.17341690000001</v>
      </c>
      <c r="D42" s="134">
        <v>205.90524133</v>
      </c>
      <c r="E42" s="134">
        <v>29.373194030000001</v>
      </c>
      <c r="F42" s="134">
        <v>143.93914247000001</v>
      </c>
      <c r="G42" s="134">
        <v>32.592904830000002</v>
      </c>
      <c r="H42" s="134">
        <v>475.26817556999998</v>
      </c>
      <c r="I42" s="134">
        <v>0</v>
      </c>
      <c r="J42" s="134">
        <v>417.61911448000001</v>
      </c>
      <c r="K42" s="134">
        <v>57.649061089999996</v>
      </c>
      <c r="L42" s="134">
        <v>16916.546178299999</v>
      </c>
      <c r="M42" s="134">
        <v>3106.3633971499999</v>
      </c>
      <c r="N42" s="134"/>
      <c r="O42" s="134"/>
      <c r="P42" s="134"/>
      <c r="Q42" s="134"/>
      <c r="R42" s="134"/>
      <c r="S42" s="134"/>
      <c r="T42" s="134"/>
    </row>
    <row r="43" spans="1:20" hidden="1" outlineLevel="1">
      <c r="A43" s="16">
        <v>41518</v>
      </c>
      <c r="B43" s="134">
        <v>19979.62112059</v>
      </c>
      <c r="C43" s="134">
        <v>632.32383779999998</v>
      </c>
      <c r="D43" s="134">
        <v>197.36939770000001</v>
      </c>
      <c r="E43" s="134">
        <v>28.356272619999999</v>
      </c>
      <c r="F43" s="134">
        <v>136.80311850000001</v>
      </c>
      <c r="G43" s="134">
        <v>32.210006579999998</v>
      </c>
      <c r="H43" s="134">
        <v>434.9544401</v>
      </c>
      <c r="I43" s="134">
        <v>0</v>
      </c>
      <c r="J43" s="134">
        <v>378.13164347999998</v>
      </c>
      <c r="K43" s="134">
        <v>56.822796619999998</v>
      </c>
      <c r="L43" s="134">
        <v>19347.297282790001</v>
      </c>
      <c r="M43" s="134">
        <v>2982.07922383</v>
      </c>
      <c r="N43" s="134"/>
      <c r="O43" s="134"/>
      <c r="P43" s="134"/>
      <c r="Q43" s="134"/>
      <c r="R43" s="134"/>
      <c r="S43" s="134"/>
      <c r="T43" s="134"/>
    </row>
    <row r="44" spans="1:20" hidden="1" outlineLevel="1">
      <c r="A44" s="16">
        <v>41548</v>
      </c>
      <c r="B44" s="134">
        <v>20517.213177590002</v>
      </c>
      <c r="C44" s="134">
        <v>629.56452827999999</v>
      </c>
      <c r="D44" s="134">
        <v>195.6496473</v>
      </c>
      <c r="E44" s="134">
        <v>28.349696229999999</v>
      </c>
      <c r="F44" s="134">
        <v>135.24226131</v>
      </c>
      <c r="G44" s="134">
        <v>32.057689760000002</v>
      </c>
      <c r="H44" s="134">
        <v>433.91488098000002</v>
      </c>
      <c r="I44" s="134">
        <v>0</v>
      </c>
      <c r="J44" s="134">
        <v>378.39040094000001</v>
      </c>
      <c r="K44" s="134">
        <v>55.52448004</v>
      </c>
      <c r="L44" s="134">
        <v>19887.648649309998</v>
      </c>
      <c r="M44" s="134">
        <v>3095.7363703999999</v>
      </c>
      <c r="N44" s="134"/>
      <c r="O44" s="134"/>
      <c r="P44" s="134"/>
      <c r="Q44" s="134"/>
      <c r="R44" s="134"/>
      <c r="S44" s="134"/>
      <c r="T44" s="134"/>
    </row>
    <row r="45" spans="1:20" hidden="1" outlineLevel="1">
      <c r="A45" s="16">
        <v>41579</v>
      </c>
      <c r="B45" s="134">
        <v>20579.94520921</v>
      </c>
      <c r="C45" s="134">
        <v>612.62635354999998</v>
      </c>
      <c r="D45" s="134">
        <v>180.50121254000001</v>
      </c>
      <c r="E45" s="134">
        <v>15.011199749999999</v>
      </c>
      <c r="F45" s="134">
        <v>133.82333384</v>
      </c>
      <c r="G45" s="134">
        <v>31.666678950000001</v>
      </c>
      <c r="H45" s="134">
        <v>432.12514100999999</v>
      </c>
      <c r="I45" s="134">
        <v>0</v>
      </c>
      <c r="J45" s="134">
        <v>376.98894842999999</v>
      </c>
      <c r="K45" s="134">
        <v>55.136192579999999</v>
      </c>
      <c r="L45" s="134">
        <v>19967.31885566</v>
      </c>
      <c r="M45" s="134">
        <v>2963.9549135299999</v>
      </c>
      <c r="N45" s="134"/>
      <c r="O45" s="134"/>
      <c r="P45" s="134"/>
      <c r="Q45" s="134"/>
      <c r="R45" s="134"/>
      <c r="S45" s="134"/>
      <c r="T45" s="134"/>
    </row>
    <row r="46" spans="1:20" hidden="1" outlineLevel="1">
      <c r="A46" s="16">
        <v>41609</v>
      </c>
      <c r="B46" s="134">
        <v>20495.239893540002</v>
      </c>
      <c r="C46" s="134">
        <v>611.81359320000001</v>
      </c>
      <c r="D46" s="134">
        <v>179.98348924999999</v>
      </c>
      <c r="E46" s="134">
        <v>15.310952840000001</v>
      </c>
      <c r="F46" s="134">
        <v>133.68071621000001</v>
      </c>
      <c r="G46" s="134">
        <v>30.991820199999999</v>
      </c>
      <c r="H46" s="134">
        <v>431.83010395000002</v>
      </c>
      <c r="I46" s="134">
        <v>0</v>
      </c>
      <c r="J46" s="134">
        <v>378.41748199</v>
      </c>
      <c r="K46" s="134">
        <v>53.412621960000003</v>
      </c>
      <c r="L46" s="134">
        <v>19883.426300340001</v>
      </c>
      <c r="M46" s="134">
        <v>2983.5696719500002</v>
      </c>
      <c r="N46" s="134"/>
      <c r="O46" s="134"/>
      <c r="P46" s="134"/>
      <c r="Q46" s="134"/>
      <c r="R46" s="134"/>
      <c r="S46" s="134"/>
      <c r="T46" s="134"/>
    </row>
    <row r="47" spans="1:20" hidden="1" outlineLevel="1">
      <c r="A47" s="16">
        <v>41640</v>
      </c>
      <c r="B47" s="134">
        <v>20632.896928210001</v>
      </c>
      <c r="C47" s="134">
        <v>606.72593829000004</v>
      </c>
      <c r="D47" s="134">
        <v>176.74810020999999</v>
      </c>
      <c r="E47" s="134">
        <v>15.312018350000001</v>
      </c>
      <c r="F47" s="134">
        <v>132.29491827999999</v>
      </c>
      <c r="G47" s="134">
        <v>29.141163580000001</v>
      </c>
      <c r="H47" s="134">
        <v>429.97783808000003</v>
      </c>
      <c r="I47" s="134">
        <v>0</v>
      </c>
      <c r="J47" s="134">
        <v>376.92762836999998</v>
      </c>
      <c r="K47" s="134">
        <v>53.050209709999997</v>
      </c>
      <c r="L47" s="134">
        <v>20026.17098992</v>
      </c>
      <c r="M47" s="134">
        <v>2835.5266945600001</v>
      </c>
      <c r="N47" s="134"/>
      <c r="O47" s="134"/>
      <c r="P47" s="134"/>
      <c r="Q47" s="134"/>
      <c r="R47" s="134"/>
      <c r="S47" s="134"/>
      <c r="T47" s="134"/>
    </row>
    <row r="48" spans="1:20" hidden="1" outlineLevel="1">
      <c r="A48" s="16">
        <v>41671</v>
      </c>
      <c r="B48" s="134">
        <v>22705.351917069998</v>
      </c>
      <c r="C48" s="134">
        <v>709.70283857000004</v>
      </c>
      <c r="D48" s="134">
        <v>174.02786692999999</v>
      </c>
      <c r="E48" s="134">
        <v>15.30477821</v>
      </c>
      <c r="F48" s="134">
        <v>130.48099769000001</v>
      </c>
      <c r="G48" s="134">
        <v>28.242091030000001</v>
      </c>
      <c r="H48" s="134">
        <v>535.67497163999997</v>
      </c>
      <c r="I48" s="134">
        <v>0</v>
      </c>
      <c r="J48" s="134">
        <v>469.67175794000002</v>
      </c>
      <c r="K48" s="134">
        <v>66.003213700000003</v>
      </c>
      <c r="L48" s="134">
        <v>21995.649078499999</v>
      </c>
      <c r="M48" s="134">
        <v>3042.1853349899998</v>
      </c>
      <c r="N48" s="134"/>
      <c r="O48" s="134"/>
      <c r="P48" s="134"/>
      <c r="Q48" s="134"/>
      <c r="R48" s="134"/>
      <c r="S48" s="134"/>
      <c r="T48" s="134"/>
    </row>
    <row r="49" spans="1:20" hidden="1" outlineLevel="1">
      <c r="A49" s="16">
        <v>41699</v>
      </c>
      <c r="B49" s="134">
        <v>23245.557431410001</v>
      </c>
      <c r="C49" s="134">
        <v>758.17321905999995</v>
      </c>
      <c r="D49" s="134">
        <v>174.17003002999999</v>
      </c>
      <c r="E49" s="134">
        <v>15.3092398</v>
      </c>
      <c r="F49" s="134">
        <v>130.72929522000001</v>
      </c>
      <c r="G49" s="134">
        <v>28.131495009999998</v>
      </c>
      <c r="H49" s="134">
        <v>584.00318903000004</v>
      </c>
      <c r="I49" s="134">
        <v>0</v>
      </c>
      <c r="J49" s="134">
        <v>511.93926408999999</v>
      </c>
      <c r="K49" s="134">
        <v>72.063924940000007</v>
      </c>
      <c r="L49" s="134">
        <v>22487.38421235</v>
      </c>
      <c r="M49" s="134">
        <v>2938.18464348</v>
      </c>
      <c r="N49" s="134"/>
      <c r="O49" s="134"/>
      <c r="P49" s="134"/>
      <c r="Q49" s="134"/>
      <c r="R49" s="134"/>
      <c r="S49" s="134"/>
      <c r="T49" s="134"/>
    </row>
    <row r="50" spans="1:20" hidden="1" outlineLevel="1">
      <c r="A50" s="16">
        <v>41730</v>
      </c>
      <c r="B50" s="134">
        <v>23075.516018480001</v>
      </c>
      <c r="C50" s="134">
        <v>777.18948507000005</v>
      </c>
      <c r="D50" s="134">
        <v>171.07353266999999</v>
      </c>
      <c r="E50" s="134">
        <v>15.30948929</v>
      </c>
      <c r="F50" s="134">
        <v>127.81985769000001</v>
      </c>
      <c r="G50" s="134">
        <v>27.944185690000001</v>
      </c>
      <c r="H50" s="134">
        <v>606.11595239999997</v>
      </c>
      <c r="I50" s="134">
        <v>0</v>
      </c>
      <c r="J50" s="134">
        <v>531.62879174</v>
      </c>
      <c r="K50" s="134">
        <v>74.487160660000001</v>
      </c>
      <c r="L50" s="134">
        <v>22298.32653341</v>
      </c>
      <c r="M50" s="134">
        <v>3216.3091236499999</v>
      </c>
      <c r="N50" s="134"/>
      <c r="O50" s="134"/>
      <c r="P50" s="134"/>
      <c r="Q50" s="134"/>
      <c r="R50" s="134"/>
      <c r="S50" s="134"/>
      <c r="T50" s="134"/>
    </row>
    <row r="51" spans="1:20" hidden="1" outlineLevel="1">
      <c r="A51" s="16">
        <v>41760</v>
      </c>
      <c r="B51" s="134">
        <v>17755.480858139999</v>
      </c>
      <c r="C51" s="134">
        <v>791.31919559999994</v>
      </c>
      <c r="D51" s="134">
        <v>168.33847406000001</v>
      </c>
      <c r="E51" s="134">
        <v>15.313453920000001</v>
      </c>
      <c r="F51" s="134">
        <v>125.33640215</v>
      </c>
      <c r="G51" s="134">
        <v>27.688617990000001</v>
      </c>
      <c r="H51" s="134">
        <v>622.98072153999999</v>
      </c>
      <c r="I51" s="134">
        <v>0</v>
      </c>
      <c r="J51" s="134">
        <v>546.30852758000003</v>
      </c>
      <c r="K51" s="134">
        <v>76.672193960000001</v>
      </c>
      <c r="L51" s="134">
        <v>16964.161662539998</v>
      </c>
      <c r="M51" s="134">
        <v>3203.3413905399998</v>
      </c>
      <c r="N51" s="134"/>
      <c r="O51" s="134"/>
      <c r="P51" s="134"/>
      <c r="Q51" s="134"/>
      <c r="R51" s="134"/>
      <c r="S51" s="134"/>
      <c r="T51" s="134"/>
    </row>
    <row r="52" spans="1:20" hidden="1" outlineLevel="1">
      <c r="A52" s="16">
        <v>41791</v>
      </c>
      <c r="B52" s="134">
        <v>16425.217383349998</v>
      </c>
      <c r="C52" s="134">
        <v>708.87975552</v>
      </c>
      <c r="D52" s="134">
        <v>83.755194410000001</v>
      </c>
      <c r="E52" s="134">
        <v>15.314924919999999</v>
      </c>
      <c r="F52" s="134">
        <v>40.95100163</v>
      </c>
      <c r="G52" s="134">
        <v>27.489267860000002</v>
      </c>
      <c r="H52" s="134">
        <v>625.12456110999995</v>
      </c>
      <c r="I52" s="134">
        <v>0</v>
      </c>
      <c r="J52" s="134">
        <v>548.39345656</v>
      </c>
      <c r="K52" s="134">
        <v>76.731104549999998</v>
      </c>
      <c r="L52" s="134">
        <v>15716.33762783</v>
      </c>
      <c r="M52" s="134">
        <v>2633.4338604099999</v>
      </c>
      <c r="N52" s="134"/>
      <c r="O52" s="134"/>
      <c r="P52" s="134"/>
      <c r="Q52" s="134"/>
      <c r="R52" s="134"/>
      <c r="S52" s="134"/>
      <c r="T52" s="134"/>
    </row>
    <row r="53" spans="1:20" hidden="1" outlineLevel="1">
      <c r="A53" s="16">
        <v>41821</v>
      </c>
      <c r="B53" s="134">
        <v>15989.2969596</v>
      </c>
      <c r="C53" s="134">
        <v>716.67513397000005</v>
      </c>
      <c r="D53" s="134">
        <v>80.234526110000004</v>
      </c>
      <c r="E53" s="134">
        <v>15.308376519999999</v>
      </c>
      <c r="F53" s="134">
        <v>37.595074830000001</v>
      </c>
      <c r="G53" s="134">
        <v>27.33107476</v>
      </c>
      <c r="H53" s="134">
        <v>636.44060786</v>
      </c>
      <c r="I53" s="134">
        <v>0</v>
      </c>
      <c r="J53" s="134">
        <v>558.69803091000006</v>
      </c>
      <c r="K53" s="134">
        <v>77.74257695</v>
      </c>
      <c r="L53" s="134">
        <v>15272.62182563</v>
      </c>
      <c r="M53" s="134">
        <v>2967.1739965000002</v>
      </c>
      <c r="N53" s="134"/>
      <c r="O53" s="134"/>
      <c r="P53" s="134"/>
      <c r="Q53" s="134"/>
      <c r="R53" s="134"/>
      <c r="S53" s="134"/>
      <c r="T53" s="134"/>
    </row>
    <row r="54" spans="1:20" hidden="1" outlineLevel="1">
      <c r="A54" s="16">
        <v>41852</v>
      </c>
      <c r="B54" s="134">
        <v>17384.33369662</v>
      </c>
      <c r="C54" s="134">
        <v>792.39891245000001</v>
      </c>
      <c r="D54" s="134">
        <v>78.87796711</v>
      </c>
      <c r="E54" s="134">
        <v>43.372070170000001</v>
      </c>
      <c r="F54" s="134">
        <v>8.2455441199999999</v>
      </c>
      <c r="G54" s="134">
        <v>27.260352820000001</v>
      </c>
      <c r="H54" s="134">
        <v>713.52094534000003</v>
      </c>
      <c r="I54" s="134">
        <v>0</v>
      </c>
      <c r="J54" s="134">
        <v>626.83982948000005</v>
      </c>
      <c r="K54" s="134">
        <v>86.681115860000006</v>
      </c>
      <c r="L54" s="134">
        <v>16591.93478417</v>
      </c>
      <c r="M54" s="134">
        <v>3104.30394333</v>
      </c>
      <c r="N54" s="134"/>
      <c r="O54" s="134"/>
      <c r="P54" s="134"/>
      <c r="Q54" s="134"/>
      <c r="R54" s="134"/>
      <c r="S54" s="134"/>
      <c r="T54" s="134"/>
    </row>
    <row r="55" spans="1:20" hidden="1" outlineLevel="1">
      <c r="A55" s="16">
        <v>41883</v>
      </c>
      <c r="B55" s="134">
        <v>16809.21153026</v>
      </c>
      <c r="C55" s="134">
        <v>758.27930126000001</v>
      </c>
      <c r="D55" s="134">
        <v>83.878904989999995</v>
      </c>
      <c r="E55" s="134">
        <v>42.955332849999998</v>
      </c>
      <c r="F55" s="134">
        <v>13.627219719999999</v>
      </c>
      <c r="G55" s="134">
        <v>27.296352420000002</v>
      </c>
      <c r="H55" s="134">
        <v>674.40039626999999</v>
      </c>
      <c r="I55" s="134">
        <v>8.4931315299999994</v>
      </c>
      <c r="J55" s="134">
        <v>593.22125417999996</v>
      </c>
      <c r="K55" s="134">
        <v>72.68601056</v>
      </c>
      <c r="L55" s="134">
        <v>16050.932229</v>
      </c>
      <c r="M55" s="134">
        <v>2966.8950271399999</v>
      </c>
      <c r="N55" s="134"/>
      <c r="O55" s="134"/>
      <c r="P55" s="134"/>
      <c r="Q55" s="134"/>
      <c r="R55" s="134"/>
      <c r="S55" s="134"/>
      <c r="T55" s="134"/>
    </row>
    <row r="56" spans="1:20" hidden="1" outlineLevel="1">
      <c r="A56" s="16">
        <v>41913</v>
      </c>
      <c r="B56" s="134">
        <v>16684.76096417</v>
      </c>
      <c r="C56" s="134">
        <v>741.28405232</v>
      </c>
      <c r="D56" s="134">
        <v>94.923676259999993</v>
      </c>
      <c r="E56" s="134">
        <v>41.753931969999996</v>
      </c>
      <c r="F56" s="134">
        <v>25.95816443</v>
      </c>
      <c r="G56" s="134">
        <v>27.211579860000001</v>
      </c>
      <c r="H56" s="134">
        <v>646.36037606000002</v>
      </c>
      <c r="I56" s="134">
        <v>7.9051276899999996</v>
      </c>
      <c r="J56" s="134">
        <v>590.77570406999996</v>
      </c>
      <c r="K56" s="134">
        <v>47.679544300000003</v>
      </c>
      <c r="L56" s="134">
        <v>15943.476911849999</v>
      </c>
      <c r="M56" s="134">
        <v>2882.1733655100002</v>
      </c>
      <c r="N56" s="134"/>
      <c r="O56" s="134"/>
      <c r="P56" s="134"/>
      <c r="Q56" s="134"/>
      <c r="R56" s="134"/>
      <c r="S56" s="134"/>
      <c r="T56" s="134"/>
    </row>
    <row r="57" spans="1:20" hidden="1" outlineLevel="1">
      <c r="A57" s="16">
        <v>41944</v>
      </c>
      <c r="B57" s="134">
        <v>17658.26200853</v>
      </c>
      <c r="C57" s="134">
        <v>819.02353969000001</v>
      </c>
      <c r="D57" s="134">
        <v>79.73334715</v>
      </c>
      <c r="E57" s="134">
        <v>25.845958769999999</v>
      </c>
      <c r="F57" s="134">
        <v>26.578337130000001</v>
      </c>
      <c r="G57" s="134">
        <v>27.30905125</v>
      </c>
      <c r="H57" s="134">
        <v>739.29019254000002</v>
      </c>
      <c r="I57" s="134">
        <v>8.9369929500000005</v>
      </c>
      <c r="J57" s="134">
        <v>680.94696455999997</v>
      </c>
      <c r="K57" s="134">
        <v>49.406235029999998</v>
      </c>
      <c r="L57" s="134">
        <v>16839.238468840002</v>
      </c>
      <c r="M57" s="134">
        <v>3164.4665570799998</v>
      </c>
      <c r="N57" s="134"/>
      <c r="O57" s="134"/>
      <c r="P57" s="134"/>
      <c r="Q57" s="134"/>
      <c r="R57" s="134"/>
      <c r="S57" s="134"/>
      <c r="T57" s="134"/>
    </row>
    <row r="58" spans="1:20" hidden="1" outlineLevel="1">
      <c r="A58" s="16">
        <v>41974</v>
      </c>
      <c r="B58" s="134">
        <v>18490.70703075</v>
      </c>
      <c r="C58" s="134">
        <v>787.93550703000005</v>
      </c>
      <c r="D58" s="134">
        <v>81.365526860000003</v>
      </c>
      <c r="E58" s="134">
        <v>25.445655930000001</v>
      </c>
      <c r="F58" s="134">
        <v>26.368980650000001</v>
      </c>
      <c r="G58" s="134">
        <v>29.550890280000001</v>
      </c>
      <c r="H58" s="134">
        <v>706.56998017000001</v>
      </c>
      <c r="I58" s="134">
        <v>9.3192166000000007</v>
      </c>
      <c r="J58" s="134">
        <v>650.91096557000003</v>
      </c>
      <c r="K58" s="134">
        <v>46.339798000000002</v>
      </c>
      <c r="L58" s="134">
        <v>17702.771523719999</v>
      </c>
      <c r="M58" s="134">
        <v>3069.04076287</v>
      </c>
      <c r="N58" s="134"/>
      <c r="O58" s="134"/>
      <c r="P58" s="134"/>
      <c r="Q58" s="134"/>
      <c r="R58" s="134"/>
      <c r="S58" s="134"/>
      <c r="T58" s="134"/>
    </row>
    <row r="59" spans="1:20" hidden="1" outlineLevel="1">
      <c r="A59" s="16">
        <v>42005</v>
      </c>
      <c r="B59" s="134">
        <v>18547.752355749999</v>
      </c>
      <c r="C59" s="134">
        <v>791.20475701999999</v>
      </c>
      <c r="D59" s="134">
        <v>81.005986190000002</v>
      </c>
      <c r="E59" s="134">
        <v>25.446319389999999</v>
      </c>
      <c r="F59" s="134">
        <v>26.290422020000001</v>
      </c>
      <c r="G59" s="134">
        <v>29.269244780000001</v>
      </c>
      <c r="H59" s="134">
        <v>710.19877082999994</v>
      </c>
      <c r="I59" s="134">
        <v>9.5751385100000004</v>
      </c>
      <c r="J59" s="134">
        <v>664.71522432999996</v>
      </c>
      <c r="K59" s="134">
        <v>35.908407990000001</v>
      </c>
      <c r="L59" s="134">
        <v>17756.547598729998</v>
      </c>
      <c r="M59" s="134">
        <v>3117.09163124</v>
      </c>
      <c r="N59" s="134"/>
      <c r="O59" s="134"/>
      <c r="P59" s="134"/>
      <c r="Q59" s="134"/>
      <c r="R59" s="134"/>
      <c r="S59" s="134"/>
      <c r="T59" s="134"/>
    </row>
    <row r="60" spans="1:20" hidden="1" outlineLevel="1">
      <c r="A60" s="16">
        <v>42036</v>
      </c>
      <c r="B60" s="134">
        <v>25294.343009069999</v>
      </c>
      <c r="C60" s="134">
        <v>1286.81220151</v>
      </c>
      <c r="D60" s="134">
        <v>81.409188839999999</v>
      </c>
      <c r="E60" s="134">
        <v>10.845228690000001</v>
      </c>
      <c r="F60" s="134">
        <v>42.455762890000003</v>
      </c>
      <c r="G60" s="134">
        <v>28.108197260000001</v>
      </c>
      <c r="H60" s="134">
        <v>1205.40301267</v>
      </c>
      <c r="I60" s="134">
        <v>16.1551005</v>
      </c>
      <c r="J60" s="134">
        <v>1142.0539508500001</v>
      </c>
      <c r="K60" s="134">
        <v>47.19396132</v>
      </c>
      <c r="L60" s="134">
        <v>24007.530807560001</v>
      </c>
      <c r="M60" s="134">
        <v>3985.4007118099998</v>
      </c>
      <c r="N60" s="134"/>
      <c r="O60" s="134"/>
      <c r="P60" s="134"/>
      <c r="Q60" s="134"/>
      <c r="R60" s="134"/>
      <c r="S60" s="134"/>
      <c r="T60" s="134"/>
    </row>
    <row r="61" spans="1:20" hidden="1" outlineLevel="1">
      <c r="A61" s="16">
        <v>42064</v>
      </c>
      <c r="B61" s="134">
        <v>22623.767172010001</v>
      </c>
      <c r="C61" s="134">
        <v>1059.1984505299999</v>
      </c>
      <c r="D61" s="134">
        <v>70.002127439999995</v>
      </c>
      <c r="E61" s="134">
        <v>9.5287910000000003E-2</v>
      </c>
      <c r="F61" s="134">
        <v>41.906536590000002</v>
      </c>
      <c r="G61" s="134">
        <v>28.000302940000001</v>
      </c>
      <c r="H61" s="134">
        <v>989.19632308999996</v>
      </c>
      <c r="I61" s="134">
        <v>13.51337646</v>
      </c>
      <c r="J61" s="134">
        <v>960.47308024999995</v>
      </c>
      <c r="K61" s="134">
        <v>15.209866379999999</v>
      </c>
      <c r="L61" s="134">
        <v>21564.568721479998</v>
      </c>
      <c r="M61" s="134">
        <v>3772.3192847700002</v>
      </c>
      <c r="N61" s="134"/>
      <c r="O61" s="134"/>
      <c r="P61" s="134"/>
      <c r="Q61" s="134"/>
      <c r="R61" s="134"/>
      <c r="S61" s="134"/>
      <c r="T61" s="134"/>
    </row>
    <row r="62" spans="1:20" hidden="1" outlineLevel="1">
      <c r="A62" s="16">
        <v>42095</v>
      </c>
      <c r="B62" s="134">
        <v>20967.573676979999</v>
      </c>
      <c r="C62" s="134">
        <v>951.53853659000004</v>
      </c>
      <c r="D62" s="134">
        <v>66.888189569999994</v>
      </c>
      <c r="E62" s="134">
        <v>9.4581670000000007E-2</v>
      </c>
      <c r="F62" s="134">
        <v>38.976761770000003</v>
      </c>
      <c r="G62" s="134">
        <v>27.816846129999998</v>
      </c>
      <c r="H62" s="134">
        <v>884.65034702000003</v>
      </c>
      <c r="I62" s="134">
        <v>12.000620100000001</v>
      </c>
      <c r="J62" s="134">
        <v>862.66401890999998</v>
      </c>
      <c r="K62" s="134">
        <v>9.9857080099999997</v>
      </c>
      <c r="L62" s="134">
        <v>20016.035140389999</v>
      </c>
      <c r="M62" s="134">
        <v>3541.0019156100002</v>
      </c>
      <c r="N62" s="134"/>
      <c r="O62" s="134"/>
      <c r="P62" s="134"/>
      <c r="Q62" s="134"/>
      <c r="R62" s="134"/>
      <c r="S62" s="134"/>
      <c r="T62" s="134"/>
    </row>
    <row r="63" spans="1:20" hidden="1" outlineLevel="1">
      <c r="A63" s="16">
        <v>42125</v>
      </c>
      <c r="B63" s="134">
        <v>20275.42808193</v>
      </c>
      <c r="C63" s="134">
        <v>954.73916921</v>
      </c>
      <c r="D63" s="134">
        <v>61.940001100000003</v>
      </c>
      <c r="E63" s="134">
        <v>9.5233499999999999E-2</v>
      </c>
      <c r="F63" s="134">
        <v>34.084353229999998</v>
      </c>
      <c r="G63" s="134">
        <v>27.760414369999999</v>
      </c>
      <c r="H63" s="134">
        <v>892.79916810999998</v>
      </c>
      <c r="I63" s="134">
        <v>11.877782229999999</v>
      </c>
      <c r="J63" s="134">
        <v>870.90517438999996</v>
      </c>
      <c r="K63" s="134">
        <v>10.01621149</v>
      </c>
      <c r="L63" s="134">
        <v>19320.688912720001</v>
      </c>
      <c r="M63" s="134">
        <v>4506.8309687600004</v>
      </c>
      <c r="N63" s="134"/>
      <c r="O63" s="134"/>
      <c r="P63" s="134"/>
      <c r="Q63" s="134"/>
      <c r="R63" s="134"/>
      <c r="S63" s="134"/>
      <c r="T63" s="134"/>
    </row>
    <row r="64" spans="1:20" hidden="1" outlineLevel="1">
      <c r="A64" s="16">
        <v>42156</v>
      </c>
      <c r="B64" s="134">
        <v>20139.978729589999</v>
      </c>
      <c r="C64" s="134">
        <v>941.58889643999998</v>
      </c>
      <c r="D64" s="134">
        <v>59.754228060000003</v>
      </c>
      <c r="E64" s="134">
        <v>12.55672238</v>
      </c>
      <c r="F64" s="134">
        <v>20.017497339999998</v>
      </c>
      <c r="G64" s="134">
        <v>27.180008340000001</v>
      </c>
      <c r="H64" s="134">
        <v>881.83466838000004</v>
      </c>
      <c r="I64" s="134">
        <v>11.72758923</v>
      </c>
      <c r="J64" s="134">
        <v>860.13463164999996</v>
      </c>
      <c r="K64" s="134">
        <v>9.9724474999999995</v>
      </c>
      <c r="L64" s="134">
        <v>19198.389833150002</v>
      </c>
      <c r="M64" s="134">
        <v>4445.7885707200003</v>
      </c>
      <c r="N64" s="134"/>
      <c r="O64" s="134"/>
      <c r="P64" s="134"/>
      <c r="Q64" s="134"/>
      <c r="R64" s="134"/>
      <c r="S64" s="134"/>
      <c r="T64" s="134"/>
    </row>
    <row r="65" spans="1:20" hidden="1" outlineLevel="1">
      <c r="A65" s="16">
        <v>42186</v>
      </c>
      <c r="B65" s="134">
        <v>20204.420019789999</v>
      </c>
      <c r="C65" s="134">
        <v>964.38728064999998</v>
      </c>
      <c r="D65" s="134">
        <v>58.76371821</v>
      </c>
      <c r="E65" s="134">
        <v>12.557712540000001</v>
      </c>
      <c r="F65" s="134">
        <v>19.48808657</v>
      </c>
      <c r="G65" s="134">
        <v>26.7179191</v>
      </c>
      <c r="H65" s="134">
        <v>905.62356244</v>
      </c>
      <c r="I65" s="134">
        <v>11.93349937</v>
      </c>
      <c r="J65" s="134">
        <v>884.16253927000002</v>
      </c>
      <c r="K65" s="134">
        <v>9.5275238000000009</v>
      </c>
      <c r="L65" s="134">
        <v>19240.032739140002</v>
      </c>
      <c r="M65" s="134">
        <v>4589.1637057899998</v>
      </c>
      <c r="N65" s="134"/>
      <c r="O65" s="134"/>
      <c r="P65" s="134"/>
      <c r="Q65" s="134"/>
      <c r="R65" s="134"/>
      <c r="S65" s="134"/>
      <c r="T65" s="134"/>
    </row>
    <row r="66" spans="1:20" hidden="1" outlineLevel="1">
      <c r="A66" s="16">
        <v>42217</v>
      </c>
      <c r="B66" s="134">
        <v>19995.329732170001</v>
      </c>
      <c r="C66" s="134">
        <v>938.60181661000001</v>
      </c>
      <c r="D66" s="134">
        <v>58.522340419999999</v>
      </c>
      <c r="E66" s="134">
        <v>12.558561060000001</v>
      </c>
      <c r="F66" s="134">
        <v>19.335587400000001</v>
      </c>
      <c r="G66" s="134">
        <v>26.628191959999999</v>
      </c>
      <c r="H66" s="134">
        <v>880.07947619000004</v>
      </c>
      <c r="I66" s="134">
        <v>11.570338980000001</v>
      </c>
      <c r="J66" s="134">
        <v>859.12834918999999</v>
      </c>
      <c r="K66" s="134">
        <v>9.3807880200000007</v>
      </c>
      <c r="L66" s="134">
        <v>19056.727915560001</v>
      </c>
      <c r="M66" s="134">
        <v>4539.6871035100003</v>
      </c>
      <c r="N66" s="134"/>
      <c r="O66" s="134"/>
      <c r="P66" s="134"/>
      <c r="Q66" s="134"/>
      <c r="R66" s="134"/>
      <c r="S66" s="134"/>
      <c r="T66" s="134"/>
    </row>
    <row r="67" spans="1:20" hidden="1" outlineLevel="1">
      <c r="A67" s="16">
        <v>42248</v>
      </c>
      <c r="B67" s="134">
        <v>20366.296908939999</v>
      </c>
      <c r="C67" s="134">
        <v>951.27322591999996</v>
      </c>
      <c r="D67" s="134">
        <v>57.580631930000003</v>
      </c>
      <c r="E67" s="134">
        <v>12.55907899</v>
      </c>
      <c r="F67" s="134">
        <v>18.519795049999999</v>
      </c>
      <c r="G67" s="134">
        <v>26.50175789</v>
      </c>
      <c r="H67" s="134">
        <v>893.69259398999998</v>
      </c>
      <c r="I67" s="134">
        <v>11.62268484</v>
      </c>
      <c r="J67" s="134">
        <v>872.64768611</v>
      </c>
      <c r="K67" s="134">
        <v>9.4222230400000004</v>
      </c>
      <c r="L67" s="134">
        <v>19415.023683020001</v>
      </c>
      <c r="M67" s="134">
        <v>4803.9505691599998</v>
      </c>
      <c r="N67" s="134"/>
      <c r="O67" s="134"/>
      <c r="P67" s="134"/>
      <c r="Q67" s="134"/>
      <c r="R67" s="134"/>
      <c r="S67" s="134"/>
      <c r="T67" s="134"/>
    </row>
    <row r="68" spans="1:20" hidden="1" outlineLevel="1">
      <c r="A68" s="16">
        <v>42278</v>
      </c>
      <c r="B68" s="134">
        <v>21059.838020499999</v>
      </c>
      <c r="C68" s="134">
        <v>1008.1028740100001</v>
      </c>
      <c r="D68" s="134">
        <v>57.284090550000002</v>
      </c>
      <c r="E68" s="134">
        <v>12.560446710000001</v>
      </c>
      <c r="F68" s="134">
        <v>18.469015299999999</v>
      </c>
      <c r="G68" s="134">
        <v>26.254628539999999</v>
      </c>
      <c r="H68" s="134">
        <v>950.81878345999996</v>
      </c>
      <c r="I68" s="134">
        <v>12.230908700000001</v>
      </c>
      <c r="J68" s="134">
        <v>928.69771823999997</v>
      </c>
      <c r="K68" s="134">
        <v>9.8901565199999997</v>
      </c>
      <c r="L68" s="134">
        <v>20051.735146489998</v>
      </c>
      <c r="M68" s="134">
        <v>4798.5183497099997</v>
      </c>
      <c r="N68" s="134"/>
      <c r="O68" s="134"/>
      <c r="P68" s="134"/>
      <c r="Q68" s="134"/>
      <c r="R68" s="134"/>
      <c r="S68" s="134"/>
      <c r="T68" s="134"/>
    </row>
    <row r="69" spans="1:20" hidden="1" outlineLevel="1">
      <c r="A69" s="16">
        <v>42309</v>
      </c>
      <c r="B69" s="134">
        <v>20584.74096933</v>
      </c>
      <c r="C69" s="134">
        <v>88.191524319999999</v>
      </c>
      <c r="D69" s="134">
        <v>57.106528449999999</v>
      </c>
      <c r="E69" s="134">
        <v>12.561713790000001</v>
      </c>
      <c r="F69" s="134">
        <v>18.398928890000001</v>
      </c>
      <c r="G69" s="134">
        <v>26.14588577</v>
      </c>
      <c r="H69" s="134">
        <v>31.08499587</v>
      </c>
      <c r="I69" s="134">
        <v>12.60617192</v>
      </c>
      <c r="J69" s="134">
        <v>8.3130428599999995</v>
      </c>
      <c r="K69" s="134">
        <v>10.165781089999999</v>
      </c>
      <c r="L69" s="134">
        <v>20496.549445009998</v>
      </c>
      <c r="M69" s="134">
        <v>4748.1983307700002</v>
      </c>
      <c r="N69" s="134"/>
      <c r="O69" s="134"/>
      <c r="P69" s="134"/>
      <c r="Q69" s="134"/>
      <c r="R69" s="134"/>
      <c r="S69" s="134"/>
      <c r="T69" s="134"/>
    </row>
    <row r="70" spans="1:20" hidden="1" outlineLevel="1">
      <c r="A70" s="16">
        <v>42339</v>
      </c>
      <c r="B70" s="134">
        <v>20473.74636288</v>
      </c>
      <c r="C70" s="134">
        <v>140.90464040000001</v>
      </c>
      <c r="D70" s="134">
        <v>56.896675610000003</v>
      </c>
      <c r="E70" s="134">
        <v>12.549387210000001</v>
      </c>
      <c r="F70" s="134">
        <v>18.400289870000002</v>
      </c>
      <c r="G70" s="134">
        <v>25.946998529999998</v>
      </c>
      <c r="H70" s="134">
        <v>84.007964790000003</v>
      </c>
      <c r="I70" s="134">
        <v>0</v>
      </c>
      <c r="J70" s="134">
        <v>54.279325710000002</v>
      </c>
      <c r="K70" s="134">
        <v>29.728639080000001</v>
      </c>
      <c r="L70" s="134">
        <v>20332.84172248</v>
      </c>
      <c r="M70" s="134">
        <v>4064.4009057799999</v>
      </c>
      <c r="N70" s="134"/>
      <c r="O70" s="134"/>
      <c r="P70" s="134"/>
      <c r="Q70" s="134"/>
      <c r="R70" s="134"/>
      <c r="S70" s="134"/>
      <c r="T70" s="134"/>
    </row>
    <row r="71" spans="1:20" hidden="1" outlineLevel="1">
      <c r="A71" s="16">
        <v>42370</v>
      </c>
      <c r="B71" s="134">
        <v>21123.920841390001</v>
      </c>
      <c r="C71" s="134">
        <v>141.50009205000001</v>
      </c>
      <c r="D71" s="134">
        <v>56.074975350000003</v>
      </c>
      <c r="E71" s="134">
        <v>12.55021543</v>
      </c>
      <c r="F71" s="134">
        <v>18.285236269999999</v>
      </c>
      <c r="G71" s="134">
        <v>25.239523649999999</v>
      </c>
      <c r="H71" s="134">
        <v>85.425116700000004</v>
      </c>
      <c r="I71" s="134">
        <v>0</v>
      </c>
      <c r="J71" s="134">
        <v>55.746037489999999</v>
      </c>
      <c r="K71" s="134">
        <v>29.679079210000001</v>
      </c>
      <c r="L71" s="134">
        <v>20982.420749339999</v>
      </c>
      <c r="M71" s="134">
        <v>5119.1385797100002</v>
      </c>
      <c r="N71" s="134"/>
      <c r="O71" s="134"/>
      <c r="P71" s="134"/>
      <c r="Q71" s="134"/>
      <c r="R71" s="134"/>
      <c r="S71" s="134"/>
      <c r="T71" s="134"/>
    </row>
    <row r="72" spans="1:20" hidden="1" outlineLevel="1">
      <c r="A72" s="16">
        <v>42401</v>
      </c>
      <c r="B72" s="134">
        <v>22120.72524466</v>
      </c>
      <c r="C72" s="134">
        <v>144.44374783000001</v>
      </c>
      <c r="D72" s="134">
        <v>55.337112249999997</v>
      </c>
      <c r="E72" s="134">
        <v>12.506106190000001</v>
      </c>
      <c r="F72" s="134">
        <v>18.158872299999999</v>
      </c>
      <c r="G72" s="134">
        <v>24.672133760000001</v>
      </c>
      <c r="H72" s="134">
        <v>89.106635580000003</v>
      </c>
      <c r="I72" s="134">
        <v>0</v>
      </c>
      <c r="J72" s="134">
        <v>58.553758469999998</v>
      </c>
      <c r="K72" s="134">
        <v>30.552877110000001</v>
      </c>
      <c r="L72" s="134">
        <v>21976.281496830001</v>
      </c>
      <c r="M72" s="134">
        <v>5157.5412581099999</v>
      </c>
      <c r="N72" s="134"/>
      <c r="O72" s="134"/>
      <c r="P72" s="134"/>
      <c r="Q72" s="134"/>
      <c r="R72" s="134"/>
      <c r="S72" s="134"/>
      <c r="T72" s="134"/>
    </row>
    <row r="73" spans="1:20" hidden="1" outlineLevel="1">
      <c r="A73" s="16">
        <v>42430</v>
      </c>
      <c r="B73" s="134">
        <v>22707.83618667</v>
      </c>
      <c r="C73" s="134">
        <v>138.84888244999999</v>
      </c>
      <c r="D73" s="134">
        <v>53.366469510000002</v>
      </c>
      <c r="E73" s="134">
        <v>11.246731580000001</v>
      </c>
      <c r="F73" s="134">
        <v>18.094754500000001</v>
      </c>
      <c r="G73" s="134">
        <v>24.024983429999999</v>
      </c>
      <c r="H73" s="134">
        <v>85.482412940000003</v>
      </c>
      <c r="I73" s="134">
        <v>0</v>
      </c>
      <c r="J73" s="134">
        <v>56.114123679999999</v>
      </c>
      <c r="K73" s="134">
        <v>29.368289260000001</v>
      </c>
      <c r="L73" s="134">
        <v>22568.987304220002</v>
      </c>
      <c r="M73" s="134">
        <v>5126.2132544400001</v>
      </c>
      <c r="N73" s="134"/>
      <c r="O73" s="134"/>
      <c r="P73" s="134"/>
      <c r="Q73" s="134"/>
      <c r="R73" s="134"/>
      <c r="S73" s="134"/>
      <c r="T73" s="134"/>
    </row>
    <row r="74" spans="1:20" hidden="1" outlineLevel="1">
      <c r="A74" s="16">
        <v>42461</v>
      </c>
      <c r="B74" s="134">
        <v>22048.50016946</v>
      </c>
      <c r="C74" s="134">
        <v>125.52059341</v>
      </c>
      <c r="D74" s="134">
        <v>47.356645569999998</v>
      </c>
      <c r="E74" s="134">
        <v>10.63484057</v>
      </c>
      <c r="F74" s="134">
        <v>12.82289125</v>
      </c>
      <c r="G74" s="134">
        <v>23.898913749999998</v>
      </c>
      <c r="H74" s="134">
        <v>78.163947840000006</v>
      </c>
      <c r="I74" s="134">
        <v>0</v>
      </c>
      <c r="J74" s="134">
        <v>52.372886250000001</v>
      </c>
      <c r="K74" s="134">
        <v>25.791061590000002</v>
      </c>
      <c r="L74" s="134">
        <v>21922.979576050002</v>
      </c>
      <c r="M74" s="134">
        <v>5149.63808642</v>
      </c>
      <c r="N74" s="134"/>
      <c r="O74" s="134"/>
      <c r="P74" s="134"/>
      <c r="Q74" s="134"/>
      <c r="R74" s="134"/>
      <c r="S74" s="134"/>
      <c r="T74" s="134"/>
    </row>
    <row r="75" spans="1:20" hidden="1" outlineLevel="1">
      <c r="A75" s="16">
        <v>42491</v>
      </c>
      <c r="B75" s="134">
        <v>21996.308676870001</v>
      </c>
      <c r="C75" s="134">
        <v>114.69068285</v>
      </c>
      <c r="D75" s="134">
        <v>46.212079189999997</v>
      </c>
      <c r="E75" s="134">
        <v>10.635701020000001</v>
      </c>
      <c r="F75" s="134">
        <v>12.598639589999999</v>
      </c>
      <c r="G75" s="134">
        <v>22.97773858</v>
      </c>
      <c r="H75" s="134">
        <v>68.478603660000005</v>
      </c>
      <c r="I75" s="134">
        <v>0</v>
      </c>
      <c r="J75" s="134">
        <v>50.108901189999997</v>
      </c>
      <c r="K75" s="134">
        <v>18.36970247</v>
      </c>
      <c r="L75" s="134">
        <v>21881.617994020002</v>
      </c>
      <c r="M75" s="134">
        <v>4510.4664757700002</v>
      </c>
      <c r="N75" s="134"/>
      <c r="O75" s="134"/>
      <c r="P75" s="134"/>
      <c r="Q75" s="134"/>
      <c r="R75" s="134"/>
      <c r="S75" s="134"/>
      <c r="T75" s="134"/>
    </row>
    <row r="76" spans="1:20" hidden="1" outlineLevel="1">
      <c r="A76" s="16">
        <v>42522</v>
      </c>
      <c r="B76" s="134">
        <v>22430.079000680002</v>
      </c>
      <c r="C76" s="134">
        <v>110.54226121000001</v>
      </c>
      <c r="D76" s="134">
        <v>45.249523750000009</v>
      </c>
      <c r="E76" s="134">
        <v>10.63490683</v>
      </c>
      <c r="F76" s="134">
        <v>11.81923475</v>
      </c>
      <c r="G76" s="134">
        <v>22.79538217</v>
      </c>
      <c r="H76" s="134">
        <v>65.292737459999998</v>
      </c>
      <c r="I76" s="134">
        <v>0</v>
      </c>
      <c r="J76" s="134">
        <v>47.776677220000003</v>
      </c>
      <c r="K76" s="134">
        <v>17.516060240000002</v>
      </c>
      <c r="L76" s="134">
        <v>22319.536739470001</v>
      </c>
      <c r="M76" s="134">
        <v>4716.0416290700005</v>
      </c>
      <c r="N76" s="134"/>
      <c r="O76" s="134"/>
      <c r="P76" s="134"/>
      <c r="Q76" s="134"/>
      <c r="R76" s="134"/>
      <c r="S76" s="134"/>
      <c r="T76" s="134"/>
    </row>
    <row r="77" spans="1:20" hidden="1" outlineLevel="1">
      <c r="A77" s="16">
        <v>42552</v>
      </c>
      <c r="B77" s="134">
        <v>22429.239472559999</v>
      </c>
      <c r="C77" s="134">
        <v>104.44122778000001</v>
      </c>
      <c r="D77" s="134">
        <v>41.522634710000013</v>
      </c>
      <c r="E77" s="134">
        <v>10.63492961</v>
      </c>
      <c r="F77" s="134">
        <v>11.592254949999999</v>
      </c>
      <c r="G77" s="134">
        <v>19.295450150000001</v>
      </c>
      <c r="H77" s="134">
        <v>62.918593070000007</v>
      </c>
      <c r="I77" s="134">
        <v>0</v>
      </c>
      <c r="J77" s="134">
        <v>46.067283510000003</v>
      </c>
      <c r="K77" s="134">
        <v>16.851309560000001</v>
      </c>
      <c r="L77" s="134">
        <v>22324.798244779999</v>
      </c>
      <c r="M77" s="134">
        <v>4834.3598076500011</v>
      </c>
      <c r="N77" s="134"/>
      <c r="O77" s="134"/>
      <c r="P77" s="134"/>
      <c r="Q77" s="134"/>
      <c r="R77" s="134"/>
      <c r="S77" s="134"/>
      <c r="T77" s="134"/>
    </row>
    <row r="78" spans="1:20" hidden="1" outlineLevel="1">
      <c r="A78" s="16">
        <v>42583</v>
      </c>
      <c r="B78" s="134">
        <v>23232.508575719999</v>
      </c>
      <c r="C78" s="134">
        <v>104.23530762</v>
      </c>
      <c r="D78" s="134">
        <v>41.232203370000008</v>
      </c>
      <c r="E78" s="134">
        <v>10.635647820000001</v>
      </c>
      <c r="F78" s="134">
        <v>11.35597887</v>
      </c>
      <c r="G78" s="134">
        <v>19.24057668</v>
      </c>
      <c r="H78" s="134">
        <v>63.00310425</v>
      </c>
      <c r="I78" s="134">
        <v>0</v>
      </c>
      <c r="J78" s="134">
        <v>46.229619720000002</v>
      </c>
      <c r="K78" s="134">
        <v>16.773484530000001</v>
      </c>
      <c r="L78" s="134">
        <v>23128.273268100009</v>
      </c>
      <c r="M78" s="134">
        <v>4944.0589900600007</v>
      </c>
      <c r="N78" s="134"/>
      <c r="O78" s="134"/>
      <c r="P78" s="134"/>
      <c r="Q78" s="134"/>
      <c r="R78" s="134"/>
      <c r="S78" s="134"/>
      <c r="T78" s="134"/>
    </row>
    <row r="79" spans="1:20" hidden="1" outlineLevel="1">
      <c r="A79" s="16">
        <v>42614</v>
      </c>
      <c r="B79" s="134">
        <v>23167.07021274</v>
      </c>
      <c r="C79" s="134">
        <v>102.65716456</v>
      </c>
      <c r="D79" s="134">
        <v>41.039394360000003</v>
      </c>
      <c r="E79" s="134">
        <v>10.63636917</v>
      </c>
      <c r="F79" s="134">
        <v>11.314162700000001</v>
      </c>
      <c r="G79" s="134">
        <v>19.08886249</v>
      </c>
      <c r="H79" s="134">
        <v>61.61777020000001</v>
      </c>
      <c r="I79" s="134">
        <v>0</v>
      </c>
      <c r="J79" s="134">
        <v>45.136659739999999</v>
      </c>
      <c r="K79" s="134">
        <v>16.48111046</v>
      </c>
      <c r="L79" s="134">
        <v>23064.413048179998</v>
      </c>
      <c r="M79" s="134">
        <v>4280.8602168199996</v>
      </c>
      <c r="N79" s="134"/>
      <c r="O79" s="134"/>
      <c r="P79" s="134"/>
      <c r="Q79" s="134"/>
      <c r="R79" s="134"/>
      <c r="S79" s="134"/>
      <c r="T79" s="134"/>
    </row>
    <row r="80" spans="1:20" hidden="1" outlineLevel="1">
      <c r="A80" s="16">
        <v>42644</v>
      </c>
      <c r="B80" s="134">
        <v>23219.574215609999</v>
      </c>
      <c r="C80" s="134">
        <v>97.096015410000007</v>
      </c>
      <c r="D80" s="134">
        <v>39.080854010000003</v>
      </c>
      <c r="E80" s="134">
        <v>10.637081540000001</v>
      </c>
      <c r="F80" s="134">
        <v>9.38613243</v>
      </c>
      <c r="G80" s="134">
        <v>19.057640039999999</v>
      </c>
      <c r="H80" s="134">
        <v>58.015161399999997</v>
      </c>
      <c r="I80" s="134">
        <v>0</v>
      </c>
      <c r="J80" s="134">
        <v>42.123678939999998</v>
      </c>
      <c r="K80" s="134">
        <v>15.891482460000001</v>
      </c>
      <c r="L80" s="134">
        <v>23122.478200199999</v>
      </c>
      <c r="M80" s="134">
        <v>4761.7412306200004</v>
      </c>
      <c r="N80" s="134"/>
      <c r="O80" s="134"/>
      <c r="P80" s="134"/>
      <c r="Q80" s="134"/>
      <c r="R80" s="134"/>
      <c r="S80" s="134"/>
      <c r="T80" s="134"/>
    </row>
    <row r="81" spans="1:20" hidden="1" outlineLevel="1">
      <c r="A81" s="16">
        <v>42675</v>
      </c>
      <c r="B81" s="134">
        <v>23416.419311559999</v>
      </c>
      <c r="C81" s="134">
        <v>88.368959250000003</v>
      </c>
      <c r="D81" s="134">
        <v>35.10195839</v>
      </c>
      <c r="E81" s="134">
        <v>10.637815460000001</v>
      </c>
      <c r="F81" s="134">
        <v>9.4032141599999992</v>
      </c>
      <c r="G81" s="134">
        <v>15.06092877</v>
      </c>
      <c r="H81" s="134">
        <v>53.267000860000003</v>
      </c>
      <c r="I81" s="134">
        <v>0</v>
      </c>
      <c r="J81" s="134">
        <v>39.97495061</v>
      </c>
      <c r="K81" s="134">
        <v>13.292050250000001</v>
      </c>
      <c r="L81" s="134">
        <v>23328.050352310001</v>
      </c>
      <c r="M81" s="134">
        <v>4677.0999574899997</v>
      </c>
      <c r="N81" s="134"/>
      <c r="O81" s="134"/>
      <c r="P81" s="134"/>
      <c r="Q81" s="134"/>
      <c r="R81" s="134"/>
      <c r="S81" s="134"/>
      <c r="T81" s="134"/>
    </row>
    <row r="82" spans="1:20" hidden="1" outlineLevel="1">
      <c r="A82" s="16">
        <v>42705</v>
      </c>
      <c r="B82" s="134">
        <v>24104.12767265</v>
      </c>
      <c r="C82" s="134">
        <v>116.09460583000001</v>
      </c>
      <c r="D82" s="134">
        <v>62.044732519999997</v>
      </c>
      <c r="E82" s="134">
        <v>10.637624110000001</v>
      </c>
      <c r="F82" s="134">
        <v>36.386819160000002</v>
      </c>
      <c r="G82" s="134">
        <v>15.020289249999999</v>
      </c>
      <c r="H82" s="134">
        <v>54.049873310000002</v>
      </c>
      <c r="I82" s="134">
        <v>0</v>
      </c>
      <c r="J82" s="134">
        <v>40.583966609999997</v>
      </c>
      <c r="K82" s="134">
        <v>13.4659067</v>
      </c>
      <c r="L82" s="134">
        <v>23988.03306682</v>
      </c>
      <c r="M82" s="134">
        <v>5158.3096338699997</v>
      </c>
      <c r="N82" s="134"/>
      <c r="O82" s="134"/>
      <c r="P82" s="134"/>
      <c r="Q82" s="134"/>
      <c r="R82" s="134"/>
      <c r="S82" s="134"/>
      <c r="T82" s="134"/>
    </row>
    <row r="83" spans="1:20" hidden="1" outlineLevel="1">
      <c r="A83" s="16">
        <v>42736</v>
      </c>
      <c r="B83" s="134">
        <v>24072.77025555</v>
      </c>
      <c r="C83" s="134">
        <v>113.21723947</v>
      </c>
      <c r="D83" s="134">
        <v>61.545094050000003</v>
      </c>
      <c r="E83" s="134">
        <v>9.5590750000000002E-2</v>
      </c>
      <c r="F83" s="134">
        <v>46.526290160000002</v>
      </c>
      <c r="G83" s="134">
        <v>14.92321314</v>
      </c>
      <c r="H83" s="134">
        <v>51.67214542</v>
      </c>
      <c r="I83" s="134">
        <v>0</v>
      </c>
      <c r="J83" s="134">
        <v>39.131877129999999</v>
      </c>
      <c r="K83" s="134">
        <v>12.54026829</v>
      </c>
      <c r="L83" s="134">
        <v>23959.553016080001</v>
      </c>
      <c r="M83" s="134">
        <v>3956.2907477799999</v>
      </c>
      <c r="N83" s="134"/>
      <c r="O83" s="134"/>
      <c r="P83" s="134"/>
      <c r="Q83" s="134"/>
      <c r="R83" s="134"/>
      <c r="S83" s="134"/>
      <c r="T83" s="134"/>
    </row>
    <row r="84" spans="1:20" hidden="1" outlineLevel="1">
      <c r="A84" s="16">
        <v>42767</v>
      </c>
      <c r="B84" s="134">
        <v>23941.420077300001</v>
      </c>
      <c r="C84" s="134">
        <v>109.8980547</v>
      </c>
      <c r="D84" s="134">
        <v>61.395960909999999</v>
      </c>
      <c r="E84" s="134">
        <v>9.6165539999999994E-2</v>
      </c>
      <c r="F84" s="134">
        <v>46.456732250000002</v>
      </c>
      <c r="G84" s="134">
        <v>14.84306312</v>
      </c>
      <c r="H84" s="134">
        <v>48.502093790000004</v>
      </c>
      <c r="I84" s="134">
        <v>0</v>
      </c>
      <c r="J84" s="134">
        <v>37.235668109999999</v>
      </c>
      <c r="K84" s="134">
        <v>11.266425679999999</v>
      </c>
      <c r="L84" s="134">
        <v>23831.522022599998</v>
      </c>
      <c r="M84" s="134">
        <v>4542.1757304700004</v>
      </c>
      <c r="N84" s="134"/>
      <c r="O84" s="134"/>
      <c r="P84" s="134"/>
      <c r="Q84" s="134"/>
      <c r="R84" s="134"/>
      <c r="S84" s="134"/>
      <c r="T84" s="134"/>
    </row>
    <row r="85" spans="1:20" hidden="1" outlineLevel="1">
      <c r="A85" s="16">
        <v>42795</v>
      </c>
      <c r="B85" s="134">
        <v>24853.0442912</v>
      </c>
      <c r="C85" s="134">
        <v>106.29749108</v>
      </c>
      <c r="D85" s="134">
        <v>60.596392559999998</v>
      </c>
      <c r="E85" s="134">
        <v>9.5962500000000006E-2</v>
      </c>
      <c r="F85" s="134">
        <v>45.749102899999997</v>
      </c>
      <c r="G85" s="134">
        <v>14.751327160000001</v>
      </c>
      <c r="H85" s="134">
        <v>45.701098520000002</v>
      </c>
      <c r="I85" s="134">
        <v>0</v>
      </c>
      <c r="J85" s="134">
        <v>35.70990011</v>
      </c>
      <c r="K85" s="134">
        <v>9.9911984100000009</v>
      </c>
      <c r="L85" s="134">
        <v>24746.74680012</v>
      </c>
      <c r="M85" s="134">
        <v>4506.0301973699998</v>
      </c>
      <c r="N85" s="134"/>
      <c r="O85" s="134"/>
      <c r="P85" s="134"/>
      <c r="Q85" s="134"/>
      <c r="R85" s="134"/>
      <c r="S85" s="134"/>
      <c r="T85" s="134"/>
    </row>
    <row r="86" spans="1:20" hidden="1" outlineLevel="1">
      <c r="A86" s="16">
        <v>42826</v>
      </c>
      <c r="B86" s="134">
        <v>24713.53133804</v>
      </c>
      <c r="C86" s="134">
        <v>102.61106054</v>
      </c>
      <c r="D86" s="134">
        <v>60.128524140000003</v>
      </c>
      <c r="E86" s="134">
        <v>9.6579100000000001E-2</v>
      </c>
      <c r="F86" s="134">
        <v>45.366376680000002</v>
      </c>
      <c r="G86" s="134">
        <v>14.66556836</v>
      </c>
      <c r="H86" s="134">
        <v>42.482536400000001</v>
      </c>
      <c r="I86" s="134">
        <v>0</v>
      </c>
      <c r="J86" s="134">
        <v>33.73814591</v>
      </c>
      <c r="K86" s="134">
        <v>8.7443904900000007</v>
      </c>
      <c r="L86" s="134">
        <v>24610.920277500001</v>
      </c>
      <c r="M86" s="134">
        <v>4357.4274605500004</v>
      </c>
      <c r="N86" s="134"/>
      <c r="O86" s="134"/>
      <c r="P86" s="134"/>
      <c r="Q86" s="134"/>
      <c r="R86" s="134"/>
      <c r="S86" s="134"/>
      <c r="T86" s="134"/>
    </row>
    <row r="87" spans="1:20" hidden="1" outlineLevel="1">
      <c r="A87" s="16">
        <v>42856</v>
      </c>
      <c r="B87" s="134">
        <v>24933.862623780002</v>
      </c>
      <c r="C87" s="134">
        <v>73.831589230000006</v>
      </c>
      <c r="D87" s="134">
        <v>34.21090315</v>
      </c>
      <c r="E87" s="134">
        <v>9.6804360000000006E-2</v>
      </c>
      <c r="F87" s="134">
        <v>19.553945930000001</v>
      </c>
      <c r="G87" s="134">
        <v>14.560152860000001</v>
      </c>
      <c r="H87" s="134">
        <v>39.620686079999999</v>
      </c>
      <c r="I87" s="134">
        <v>0</v>
      </c>
      <c r="J87" s="134">
        <v>32.044717509999998</v>
      </c>
      <c r="K87" s="134">
        <v>7.5759685699999997</v>
      </c>
      <c r="L87" s="134">
        <v>24860.03103455</v>
      </c>
      <c r="M87" s="134">
        <v>4335.4195650499996</v>
      </c>
      <c r="N87" s="134"/>
      <c r="O87" s="134"/>
      <c r="P87" s="134"/>
      <c r="Q87" s="134"/>
      <c r="R87" s="134"/>
      <c r="S87" s="134"/>
      <c r="T87" s="134"/>
    </row>
    <row r="88" spans="1:20" hidden="1" outlineLevel="1">
      <c r="A88" s="16">
        <v>42887</v>
      </c>
      <c r="B88" s="134">
        <v>24368.501624659999</v>
      </c>
      <c r="C88" s="134">
        <v>56.603292930000002</v>
      </c>
      <c r="D88" s="134">
        <v>19.747100620000001</v>
      </c>
      <c r="E88" s="134">
        <v>9.7003140000000002E-2</v>
      </c>
      <c r="F88" s="134">
        <v>5.1946772799999996</v>
      </c>
      <c r="G88" s="134">
        <v>14.455420200000001</v>
      </c>
      <c r="H88" s="134">
        <v>36.856192309999997</v>
      </c>
      <c r="I88" s="134">
        <v>0</v>
      </c>
      <c r="J88" s="134">
        <v>30.360048559999999</v>
      </c>
      <c r="K88" s="134">
        <v>6.4961437499999999</v>
      </c>
      <c r="L88" s="134">
        <v>24311.898331730001</v>
      </c>
      <c r="M88" s="134">
        <v>3832.2168778</v>
      </c>
      <c r="N88" s="134"/>
      <c r="O88" s="134"/>
      <c r="P88" s="134"/>
      <c r="Q88" s="134"/>
      <c r="R88" s="134"/>
      <c r="S88" s="134"/>
      <c r="T88" s="134"/>
    </row>
    <row r="89" spans="1:20" hidden="1" outlineLevel="1">
      <c r="A89" s="16">
        <v>42917</v>
      </c>
      <c r="B89" s="134">
        <v>23498.758369169998</v>
      </c>
      <c r="C89" s="134">
        <v>53.170520000000003</v>
      </c>
      <c r="D89" s="134">
        <v>19.418158529999999</v>
      </c>
      <c r="E89" s="134">
        <v>0</v>
      </c>
      <c r="F89" s="134">
        <v>4.9664104099999999</v>
      </c>
      <c r="G89" s="134">
        <v>14.45174812</v>
      </c>
      <c r="H89" s="134">
        <v>33.752361469999997</v>
      </c>
      <c r="I89" s="134">
        <v>0</v>
      </c>
      <c r="J89" s="134">
        <v>28.328375879999999</v>
      </c>
      <c r="K89" s="134">
        <v>5.42398559</v>
      </c>
      <c r="L89" s="134">
        <v>23445.587849169999</v>
      </c>
      <c r="M89" s="134">
        <v>3509.6444085399999</v>
      </c>
      <c r="N89" s="134"/>
      <c r="O89" s="134"/>
      <c r="P89" s="134"/>
      <c r="Q89" s="134"/>
      <c r="R89" s="134"/>
      <c r="S89" s="134"/>
      <c r="T89" s="134"/>
    </row>
    <row r="90" spans="1:20" hidden="1" outlineLevel="1">
      <c r="A90" s="16">
        <v>42948</v>
      </c>
      <c r="B90" s="134">
        <v>23854.827552219998</v>
      </c>
      <c r="C90" s="134">
        <v>50.04341402</v>
      </c>
      <c r="D90" s="134">
        <v>18.629754720000001</v>
      </c>
      <c r="E90" s="134">
        <v>0</v>
      </c>
      <c r="F90" s="134">
        <v>4.3079406899999997</v>
      </c>
      <c r="G90" s="134">
        <v>14.321814030000001</v>
      </c>
      <c r="H90" s="134">
        <v>31.413659299999999</v>
      </c>
      <c r="I90" s="134">
        <v>0</v>
      </c>
      <c r="J90" s="134">
        <v>16.202088440000001</v>
      </c>
      <c r="K90" s="134">
        <v>15.21157086</v>
      </c>
      <c r="L90" s="134">
        <v>23804.784138200001</v>
      </c>
      <c r="M90" s="134">
        <v>4083.5774901200002</v>
      </c>
      <c r="N90" s="134"/>
      <c r="O90" s="134"/>
      <c r="P90" s="134"/>
      <c r="Q90" s="134"/>
      <c r="R90" s="134"/>
      <c r="S90" s="134"/>
      <c r="T90" s="134"/>
    </row>
    <row r="91" spans="1:20" hidden="1" outlineLevel="1">
      <c r="A91" s="16">
        <v>42979</v>
      </c>
      <c r="B91" s="134">
        <v>24697.46080493</v>
      </c>
      <c r="C91" s="134">
        <v>49.064288560000001</v>
      </c>
      <c r="D91" s="134">
        <v>18.448936</v>
      </c>
      <c r="E91" s="134">
        <v>0</v>
      </c>
      <c r="F91" s="134">
        <v>4.1716814700000002</v>
      </c>
      <c r="G91" s="134">
        <v>14.27725453</v>
      </c>
      <c r="H91" s="134">
        <v>30.615352560000002</v>
      </c>
      <c r="I91" s="134">
        <v>0</v>
      </c>
      <c r="J91" s="134">
        <v>15.095803200000001</v>
      </c>
      <c r="K91" s="134">
        <v>15.519549359999999</v>
      </c>
      <c r="L91" s="134">
        <v>24648.396516369998</v>
      </c>
      <c r="M91" s="134">
        <v>3262.3681086800002</v>
      </c>
      <c r="N91" s="134"/>
      <c r="O91" s="134"/>
      <c r="P91" s="134"/>
      <c r="Q91" s="134"/>
      <c r="R91" s="134"/>
      <c r="S91" s="134"/>
      <c r="T91" s="134"/>
    </row>
    <row r="92" spans="1:20" hidden="1" outlineLevel="1">
      <c r="A92" s="16">
        <v>43009</v>
      </c>
      <c r="B92" s="134">
        <v>25186.17019832</v>
      </c>
      <c r="C92" s="134">
        <v>46.380899710000001</v>
      </c>
      <c r="D92" s="134">
        <v>19.59357121</v>
      </c>
      <c r="E92" s="134">
        <v>0</v>
      </c>
      <c r="F92" s="134">
        <v>4.0774352800000004</v>
      </c>
      <c r="G92" s="134">
        <v>15.516135930000001</v>
      </c>
      <c r="H92" s="134">
        <v>26.787328500000001</v>
      </c>
      <c r="I92" s="134">
        <v>0</v>
      </c>
      <c r="J92" s="134">
        <v>13.58339658</v>
      </c>
      <c r="K92" s="134">
        <v>13.20393192</v>
      </c>
      <c r="L92" s="134">
        <v>25139.789298610001</v>
      </c>
      <c r="M92" s="134">
        <v>3405.8294358799999</v>
      </c>
      <c r="N92" s="134"/>
      <c r="O92" s="134"/>
      <c r="P92" s="134"/>
      <c r="Q92" s="134"/>
      <c r="R92" s="134"/>
      <c r="S92" s="134"/>
      <c r="T92" s="134"/>
    </row>
    <row r="93" spans="1:20" hidden="1" outlineLevel="1">
      <c r="A93" s="16">
        <v>43040</v>
      </c>
      <c r="B93" s="134">
        <v>25746.97121222</v>
      </c>
      <c r="C93" s="134">
        <v>34.432926569999999</v>
      </c>
      <c r="D93" s="134">
        <v>19.43021942</v>
      </c>
      <c r="E93" s="134">
        <v>0</v>
      </c>
      <c r="F93" s="134">
        <v>3.9823344199999999</v>
      </c>
      <c r="G93" s="134">
        <v>15.447884999999999</v>
      </c>
      <c r="H93" s="134">
        <v>15.002707150000001</v>
      </c>
      <c r="I93" s="134">
        <v>0</v>
      </c>
      <c r="J93" s="134">
        <v>12.1457593</v>
      </c>
      <c r="K93" s="134">
        <v>2.8569478500000001</v>
      </c>
      <c r="L93" s="134">
        <v>25712.53828565</v>
      </c>
      <c r="M93" s="134">
        <v>3398.0162599199998</v>
      </c>
      <c r="N93" s="134"/>
      <c r="O93" s="134"/>
      <c r="P93" s="134"/>
      <c r="Q93" s="134"/>
      <c r="R93" s="134"/>
      <c r="S93" s="134"/>
      <c r="T93" s="134"/>
    </row>
    <row r="94" spans="1:20" hidden="1" outlineLevel="1">
      <c r="A94" s="16">
        <v>43070</v>
      </c>
      <c r="B94" s="134">
        <v>26622.754165030001</v>
      </c>
      <c r="C94" s="134">
        <v>34.249867969999997</v>
      </c>
      <c r="D94" s="134">
        <v>19.26297344</v>
      </c>
      <c r="E94" s="134">
        <v>0</v>
      </c>
      <c r="F94" s="134">
        <v>3.8880008400000001</v>
      </c>
      <c r="G94" s="134">
        <v>15.3749726</v>
      </c>
      <c r="H94" s="134">
        <v>14.986894530000001</v>
      </c>
      <c r="I94" s="134">
        <v>4.3684440599999999</v>
      </c>
      <c r="J94" s="134">
        <v>7.7574983599999996</v>
      </c>
      <c r="K94" s="134">
        <v>2.8609521099999999</v>
      </c>
      <c r="L94" s="134">
        <v>26588.504297059997</v>
      </c>
      <c r="M94" s="134">
        <v>3525.6387824200001</v>
      </c>
      <c r="N94" s="134"/>
      <c r="O94" s="134"/>
      <c r="P94" s="134"/>
      <c r="Q94" s="134"/>
      <c r="R94" s="134"/>
      <c r="S94" s="134"/>
      <c r="T94" s="134"/>
    </row>
    <row r="95" spans="1:20" hidden="1" outlineLevel="1">
      <c r="A95" s="16">
        <v>43101</v>
      </c>
      <c r="B95" s="134">
        <v>27513.589986849998</v>
      </c>
      <c r="C95" s="134">
        <v>449.39709573999994</v>
      </c>
      <c r="D95" s="134">
        <v>210.89808907999995</v>
      </c>
      <c r="E95" s="134">
        <v>18.620904809999999</v>
      </c>
      <c r="F95" s="134">
        <v>92.074743049999995</v>
      </c>
      <c r="G95" s="134">
        <v>100.20244121999995</v>
      </c>
      <c r="H95" s="134">
        <v>238.49900666000002</v>
      </c>
      <c r="I95" s="134">
        <v>4.0154516200000003</v>
      </c>
      <c r="J95" s="134">
        <v>71.593081749999996</v>
      </c>
      <c r="K95" s="134">
        <v>162.89047329000002</v>
      </c>
      <c r="L95" s="134">
        <v>27064.192891110004</v>
      </c>
      <c r="M95" s="134">
        <v>3850.8730866999999</v>
      </c>
      <c r="N95" s="134"/>
      <c r="O95" s="134"/>
      <c r="P95" s="134"/>
      <c r="Q95" s="134"/>
      <c r="R95" s="134"/>
      <c r="S95" s="134"/>
      <c r="T95" s="134"/>
    </row>
    <row r="96" spans="1:20" hidden="1" outlineLevel="1">
      <c r="A96" s="16">
        <v>43132</v>
      </c>
      <c r="B96" s="134">
        <v>26711.263055989999</v>
      </c>
      <c r="C96" s="134">
        <v>441.82465568999999</v>
      </c>
      <c r="D96" s="134">
        <v>211.53730802000001</v>
      </c>
      <c r="E96" s="134">
        <v>21.135896249999998</v>
      </c>
      <c r="F96" s="134">
        <v>91.779055230000012</v>
      </c>
      <c r="G96" s="134">
        <v>98.622356539999998</v>
      </c>
      <c r="H96" s="134">
        <v>230.28734767</v>
      </c>
      <c r="I96" s="134">
        <v>3.3236647699999997</v>
      </c>
      <c r="J96" s="134">
        <v>72.605436209999993</v>
      </c>
      <c r="K96" s="134">
        <v>154.35824669000002</v>
      </c>
      <c r="L96" s="134">
        <v>26269.438400300001</v>
      </c>
      <c r="M96" s="134">
        <v>3792.0500966099999</v>
      </c>
      <c r="N96" s="134"/>
      <c r="O96" s="134"/>
      <c r="P96" s="134"/>
      <c r="Q96" s="134"/>
      <c r="R96" s="134"/>
      <c r="S96" s="134"/>
      <c r="T96" s="134"/>
    </row>
    <row r="97" spans="1:20" hidden="1" outlineLevel="1">
      <c r="A97" s="16">
        <v>43160</v>
      </c>
      <c r="B97" s="134">
        <v>26998.61750706</v>
      </c>
      <c r="C97" s="134">
        <v>462.61943511999993</v>
      </c>
      <c r="D97" s="134">
        <v>237.00912920000002</v>
      </c>
      <c r="E97" s="134">
        <v>44.59787750000001</v>
      </c>
      <c r="F97" s="134">
        <v>95.339803590000002</v>
      </c>
      <c r="G97" s="134">
        <v>97.071448110000006</v>
      </c>
      <c r="H97" s="134">
        <v>225.61030591999997</v>
      </c>
      <c r="I97" s="134">
        <v>2.7901666400000003</v>
      </c>
      <c r="J97" s="134">
        <v>70.912904370000007</v>
      </c>
      <c r="K97" s="134">
        <v>151.90723490999997</v>
      </c>
      <c r="L97" s="134">
        <v>26535.998071940001</v>
      </c>
      <c r="M97" s="134">
        <v>3932.7519861599999</v>
      </c>
      <c r="N97" s="134"/>
      <c r="O97" s="134"/>
      <c r="P97" s="134"/>
      <c r="Q97" s="134"/>
      <c r="R97" s="134"/>
      <c r="S97" s="134"/>
      <c r="T97" s="134"/>
    </row>
    <row r="98" spans="1:20" hidden="1" outlineLevel="1">
      <c r="A98" s="16">
        <v>43191</v>
      </c>
      <c r="B98" s="134">
        <v>27245.209882480001</v>
      </c>
      <c r="C98" s="134">
        <v>463.71534965000001</v>
      </c>
      <c r="D98" s="134">
        <v>244.87562837999999</v>
      </c>
      <c r="E98" s="134">
        <v>44.907207789999994</v>
      </c>
      <c r="F98" s="134">
        <v>103.28173680999998</v>
      </c>
      <c r="G98" s="134">
        <v>96.68668378000001</v>
      </c>
      <c r="H98" s="134">
        <v>218.83972126999998</v>
      </c>
      <c r="I98" s="134">
        <v>2.2426497800000003</v>
      </c>
      <c r="J98" s="134">
        <v>68.705762879999995</v>
      </c>
      <c r="K98" s="134">
        <v>147.89130860999998</v>
      </c>
      <c r="L98" s="134">
        <v>26781.494532829995</v>
      </c>
      <c r="M98" s="134">
        <v>4117.40064162</v>
      </c>
      <c r="N98" s="134"/>
      <c r="O98" s="134"/>
      <c r="P98" s="134"/>
      <c r="Q98" s="134"/>
      <c r="R98" s="134"/>
      <c r="S98" s="134"/>
      <c r="T98" s="134"/>
    </row>
    <row r="99" spans="1:20" hidden="1" outlineLevel="1">
      <c r="A99" s="16">
        <v>43221</v>
      </c>
      <c r="B99" s="134">
        <v>27956.02220539</v>
      </c>
      <c r="C99" s="134">
        <v>482.58685624999998</v>
      </c>
      <c r="D99" s="134">
        <v>210.27173549000003</v>
      </c>
      <c r="E99" s="134">
        <v>36.574920220000003</v>
      </c>
      <c r="F99" s="134">
        <v>101.91766623000001</v>
      </c>
      <c r="G99" s="134">
        <v>71.779149040000007</v>
      </c>
      <c r="H99" s="134">
        <v>272.3151207599999</v>
      </c>
      <c r="I99" s="134">
        <v>45.492264099999993</v>
      </c>
      <c r="J99" s="134">
        <v>58.890917559999998</v>
      </c>
      <c r="K99" s="134">
        <v>167.93193909999994</v>
      </c>
      <c r="L99" s="134">
        <v>27473.435349139996</v>
      </c>
      <c r="M99" s="134">
        <v>3902.9387460799999</v>
      </c>
      <c r="N99" s="134"/>
      <c r="O99" s="134"/>
      <c r="P99" s="134"/>
      <c r="Q99" s="134"/>
      <c r="R99" s="134"/>
      <c r="S99" s="134"/>
      <c r="T99" s="134"/>
    </row>
    <row r="100" spans="1:20" hidden="1" outlineLevel="1">
      <c r="A100" s="16">
        <v>43252</v>
      </c>
      <c r="B100" s="134">
        <v>28770.847194559999</v>
      </c>
      <c r="C100" s="134">
        <v>471.00537667999993</v>
      </c>
      <c r="D100" s="134">
        <v>201.42950185999996</v>
      </c>
      <c r="E100" s="134">
        <v>22.774594839999999</v>
      </c>
      <c r="F100" s="134">
        <v>106.29592829999999</v>
      </c>
      <c r="G100" s="134">
        <v>72.358978719999996</v>
      </c>
      <c r="H100" s="134">
        <v>269.57587482000002</v>
      </c>
      <c r="I100" s="134">
        <v>45.447465040000004</v>
      </c>
      <c r="J100" s="134">
        <v>58.525203929999996</v>
      </c>
      <c r="K100" s="134">
        <v>165.60320585000002</v>
      </c>
      <c r="L100" s="134">
        <v>28299.841817880006</v>
      </c>
      <c r="M100" s="134">
        <v>4226.3602433400001</v>
      </c>
      <c r="N100" s="134"/>
      <c r="O100" s="134"/>
      <c r="P100" s="134"/>
      <c r="Q100" s="134"/>
      <c r="R100" s="134"/>
      <c r="S100" s="134"/>
      <c r="T100" s="134"/>
    </row>
    <row r="101" spans="1:20" hidden="1" outlineLevel="1">
      <c r="A101" s="16">
        <v>43282</v>
      </c>
      <c r="B101" s="134">
        <v>29145.31437625</v>
      </c>
      <c r="C101" s="134">
        <v>483.47711551000009</v>
      </c>
      <c r="D101" s="134">
        <v>208.48291830000002</v>
      </c>
      <c r="E101" s="134">
        <v>20.603764329999997</v>
      </c>
      <c r="F101" s="134">
        <v>107.3182742</v>
      </c>
      <c r="G101" s="134">
        <v>80.560879770000014</v>
      </c>
      <c r="H101" s="134">
        <v>274.99419721000004</v>
      </c>
      <c r="I101" s="134">
        <v>46.229361529999998</v>
      </c>
      <c r="J101" s="134">
        <v>61.198288580000003</v>
      </c>
      <c r="K101" s="134">
        <v>167.56654710000001</v>
      </c>
      <c r="L101" s="134">
        <v>28661.837260739998</v>
      </c>
      <c r="M101" s="134">
        <v>4242.9457069800001</v>
      </c>
      <c r="N101" s="134"/>
      <c r="O101" s="134"/>
      <c r="P101" s="134"/>
      <c r="Q101" s="134"/>
      <c r="R101" s="134"/>
      <c r="S101" s="134"/>
      <c r="T101" s="134"/>
    </row>
    <row r="102" spans="1:20" hidden="1" outlineLevel="1">
      <c r="A102" s="16">
        <v>43313</v>
      </c>
      <c r="B102" s="134">
        <v>30893.022391679999</v>
      </c>
      <c r="C102" s="134">
        <v>487.22895844000004</v>
      </c>
      <c r="D102" s="134">
        <v>199.14452482999999</v>
      </c>
      <c r="E102" s="134">
        <v>11.18371232</v>
      </c>
      <c r="F102" s="134">
        <v>106.8570752</v>
      </c>
      <c r="G102" s="134">
        <v>81.10373731</v>
      </c>
      <c r="H102" s="134">
        <v>288.08443361000002</v>
      </c>
      <c r="I102" s="134">
        <v>48.071032770000002</v>
      </c>
      <c r="J102" s="134">
        <v>64.14698949000001</v>
      </c>
      <c r="K102" s="134">
        <v>175.86641134999999</v>
      </c>
      <c r="L102" s="134">
        <v>30405.793433240004</v>
      </c>
      <c r="M102" s="134">
        <v>4503.2022894600004</v>
      </c>
      <c r="N102" s="134"/>
      <c r="O102" s="134"/>
      <c r="P102" s="134"/>
      <c r="Q102" s="134"/>
      <c r="R102" s="134"/>
      <c r="S102" s="134"/>
      <c r="T102" s="134"/>
    </row>
    <row r="103" spans="1:20" hidden="1" outlineLevel="1">
      <c r="A103" s="16">
        <v>43344</v>
      </c>
      <c r="B103" s="134">
        <v>31508.718859730001</v>
      </c>
      <c r="C103" s="134">
        <v>480.68490886999996</v>
      </c>
      <c r="D103" s="134">
        <v>194.11572212999997</v>
      </c>
      <c r="E103" s="134">
        <v>9.1846277000000001</v>
      </c>
      <c r="F103" s="134">
        <v>103.15063977</v>
      </c>
      <c r="G103" s="134">
        <v>81.780454659999975</v>
      </c>
      <c r="H103" s="134">
        <v>286.56918674000002</v>
      </c>
      <c r="I103" s="134">
        <v>47.762881650000004</v>
      </c>
      <c r="J103" s="134">
        <v>63.589948849999999</v>
      </c>
      <c r="K103" s="134">
        <v>175.21635624000001</v>
      </c>
      <c r="L103" s="134">
        <v>31028.033950859997</v>
      </c>
      <c r="M103" s="134">
        <v>4509.2467180100002</v>
      </c>
      <c r="N103" s="134"/>
      <c r="O103" s="134"/>
      <c r="P103" s="134"/>
      <c r="Q103" s="134"/>
      <c r="R103" s="134"/>
      <c r="S103" s="134"/>
      <c r="T103" s="134"/>
    </row>
    <row r="104" spans="1:20" hidden="1" outlineLevel="1">
      <c r="A104" s="16">
        <v>43374</v>
      </c>
      <c r="B104" s="134">
        <v>31516.028517679999</v>
      </c>
      <c r="C104" s="134">
        <v>1128.9423141499999</v>
      </c>
      <c r="D104" s="134">
        <v>192.14430278999998</v>
      </c>
      <c r="E104" s="134">
        <v>7.1855639200000008</v>
      </c>
      <c r="F104" s="134">
        <v>102.77667943</v>
      </c>
      <c r="G104" s="134">
        <v>82.182059439999989</v>
      </c>
      <c r="H104" s="134">
        <v>936.79801135999992</v>
      </c>
      <c r="I104" s="134">
        <v>47.54717437</v>
      </c>
      <c r="J104" s="134">
        <v>718.24228355000002</v>
      </c>
      <c r="K104" s="134">
        <v>171.00855343999996</v>
      </c>
      <c r="L104" s="134">
        <v>30387.086203529998</v>
      </c>
      <c r="M104" s="134">
        <v>4479.3414256300002</v>
      </c>
      <c r="N104" s="134"/>
      <c r="O104" s="134"/>
      <c r="P104" s="134"/>
      <c r="Q104" s="134"/>
      <c r="R104" s="134"/>
      <c r="S104" s="134"/>
      <c r="T104" s="134"/>
    </row>
    <row r="105" spans="1:20" hidden="1" outlineLevel="1">
      <c r="A105" s="16">
        <v>43405</v>
      </c>
      <c r="B105" s="134">
        <v>30414.06790636</v>
      </c>
      <c r="C105" s="134">
        <v>1133.8734412899998</v>
      </c>
      <c r="D105" s="134">
        <v>189.25899620999999</v>
      </c>
      <c r="E105" s="134">
        <v>5.4480234900000006</v>
      </c>
      <c r="F105" s="134">
        <v>101.15992933999999</v>
      </c>
      <c r="G105" s="134">
        <v>82.651043380000004</v>
      </c>
      <c r="H105" s="134">
        <v>944.61444507999977</v>
      </c>
      <c r="I105" s="134">
        <v>48.21450136</v>
      </c>
      <c r="J105" s="134">
        <v>725.7904887699998</v>
      </c>
      <c r="K105" s="134">
        <v>170.60945495000001</v>
      </c>
      <c r="L105" s="134">
        <v>29280.194465070006</v>
      </c>
      <c r="M105" s="134">
        <v>6839.3794028399998</v>
      </c>
      <c r="N105" s="134"/>
      <c r="O105" s="134"/>
      <c r="P105" s="134"/>
      <c r="Q105" s="134"/>
      <c r="R105" s="134"/>
      <c r="S105" s="134"/>
      <c r="T105" s="134"/>
    </row>
    <row r="106" spans="1:20" hidden="1" outlineLevel="1">
      <c r="A106" s="16">
        <v>43435</v>
      </c>
      <c r="B106" s="134">
        <v>30178.23777372</v>
      </c>
      <c r="C106" s="134">
        <v>1090.8282008399999</v>
      </c>
      <c r="D106" s="134">
        <v>186.93775170000001</v>
      </c>
      <c r="E106" s="134">
        <v>3.4484196099999997</v>
      </c>
      <c r="F106" s="134">
        <v>100.35667583</v>
      </c>
      <c r="G106" s="134">
        <v>83.132656260000005</v>
      </c>
      <c r="H106" s="134">
        <v>903.89044913999987</v>
      </c>
      <c r="I106" s="134">
        <v>42.292814019999994</v>
      </c>
      <c r="J106" s="134">
        <v>697.27343418999988</v>
      </c>
      <c r="K106" s="134">
        <v>164.32420092999999</v>
      </c>
      <c r="L106" s="134">
        <v>29087.409572880002</v>
      </c>
      <c r="M106" s="134">
        <v>5963.9442043299996</v>
      </c>
      <c r="N106" s="134"/>
      <c r="O106" s="134"/>
      <c r="P106" s="134"/>
      <c r="Q106" s="134"/>
      <c r="R106" s="134"/>
      <c r="S106" s="134"/>
      <c r="T106" s="134"/>
    </row>
    <row r="107" spans="1:20" hidden="1" outlineLevel="1">
      <c r="A107" s="16">
        <v>43466</v>
      </c>
      <c r="B107" s="134">
        <v>29538.054754090001</v>
      </c>
      <c r="C107" s="134">
        <v>1138.67256099</v>
      </c>
      <c r="D107" s="134">
        <v>174.80351046999999</v>
      </c>
      <c r="E107" s="134">
        <v>3.8201776299999999</v>
      </c>
      <c r="F107" s="134">
        <v>98.338491180000005</v>
      </c>
      <c r="G107" s="134">
        <v>72.644841659999997</v>
      </c>
      <c r="H107" s="134">
        <v>963.86905051999997</v>
      </c>
      <c r="I107" s="134">
        <v>42.376222419999998</v>
      </c>
      <c r="J107" s="134">
        <v>745.57786994000003</v>
      </c>
      <c r="K107" s="134">
        <v>175.91495816</v>
      </c>
      <c r="L107" s="134">
        <v>28399.382193099998</v>
      </c>
      <c r="M107" s="134">
        <v>6434.8978436500001</v>
      </c>
      <c r="N107" s="134"/>
      <c r="O107" s="134"/>
      <c r="P107" s="134"/>
      <c r="Q107" s="134"/>
      <c r="R107" s="134"/>
      <c r="S107" s="134"/>
      <c r="T107" s="134"/>
    </row>
    <row r="108" spans="1:20" hidden="1" outlineLevel="1">
      <c r="A108" s="16">
        <v>43497</v>
      </c>
      <c r="B108" s="134">
        <v>29450.268227929999</v>
      </c>
      <c r="C108" s="134">
        <v>1127.3234271900001</v>
      </c>
      <c r="D108" s="134">
        <v>178.41271495000001</v>
      </c>
      <c r="E108" s="134">
        <v>5.2600219499999996</v>
      </c>
      <c r="F108" s="134">
        <v>100.31726384</v>
      </c>
      <c r="G108" s="134">
        <v>72.835429160000004</v>
      </c>
      <c r="H108" s="134">
        <v>948.91071223999995</v>
      </c>
      <c r="I108" s="134">
        <v>68.757061660000005</v>
      </c>
      <c r="J108" s="134">
        <v>711.68625267000004</v>
      </c>
      <c r="K108" s="134">
        <v>168.46739790999999</v>
      </c>
      <c r="L108" s="134">
        <v>28322.944800739999</v>
      </c>
      <c r="M108" s="134">
        <v>5804.3191306799999</v>
      </c>
      <c r="N108" s="134"/>
      <c r="O108" s="134"/>
      <c r="P108" s="134"/>
      <c r="Q108" s="134"/>
      <c r="R108" s="134"/>
      <c r="S108" s="134"/>
      <c r="T108" s="134"/>
    </row>
    <row r="109" spans="1:20" hidden="1" outlineLevel="1">
      <c r="A109" s="16">
        <v>43525</v>
      </c>
      <c r="B109" s="134">
        <v>29752.189584960001</v>
      </c>
      <c r="C109" s="134">
        <v>1141.4106035100001</v>
      </c>
      <c r="D109" s="134">
        <v>210.41526565000001</v>
      </c>
      <c r="E109" s="134">
        <v>37.443073779999999</v>
      </c>
      <c r="F109" s="134">
        <v>99.879661389999995</v>
      </c>
      <c r="G109" s="134">
        <v>73.092530479999994</v>
      </c>
      <c r="H109" s="134">
        <v>930.99533785999995</v>
      </c>
      <c r="I109" s="134">
        <v>30.496832779999998</v>
      </c>
      <c r="J109" s="134">
        <v>733.16749542000002</v>
      </c>
      <c r="K109" s="134">
        <v>167.33100966000001</v>
      </c>
      <c r="L109" s="134">
        <v>28610.778981449999</v>
      </c>
      <c r="M109" s="134">
        <v>6288.8982233999996</v>
      </c>
      <c r="N109" s="134"/>
      <c r="O109" s="134"/>
      <c r="P109" s="134"/>
      <c r="Q109" s="134"/>
      <c r="R109" s="134"/>
      <c r="S109" s="134"/>
      <c r="T109" s="134"/>
    </row>
    <row r="110" spans="1:20" hidden="1" outlineLevel="1">
      <c r="A110" s="16">
        <v>43556</v>
      </c>
      <c r="B110" s="134">
        <v>29740.022830220001</v>
      </c>
      <c r="C110" s="134">
        <v>1147.60094695</v>
      </c>
      <c r="D110" s="134">
        <v>210.96096155999999</v>
      </c>
      <c r="E110" s="134">
        <v>37.926368760000003</v>
      </c>
      <c r="F110" s="134">
        <v>99.705150009999997</v>
      </c>
      <c r="G110" s="134">
        <v>73.329442790000002</v>
      </c>
      <c r="H110" s="134">
        <v>936.63998538999999</v>
      </c>
      <c r="I110" s="134">
        <v>29.412596010000001</v>
      </c>
      <c r="J110" s="134">
        <v>745.69200420000004</v>
      </c>
      <c r="K110" s="134">
        <v>161.53538517999999</v>
      </c>
      <c r="L110" s="134">
        <v>28592.421883269999</v>
      </c>
      <c r="M110" s="134">
        <v>6644.0537179399998</v>
      </c>
      <c r="N110" s="134"/>
      <c r="O110" s="134"/>
      <c r="P110" s="134"/>
      <c r="Q110" s="134"/>
      <c r="R110" s="134"/>
      <c r="S110" s="134"/>
      <c r="T110" s="134"/>
    </row>
    <row r="111" spans="1:20" hidden="1" outlineLevel="1">
      <c r="A111" s="16">
        <v>43586</v>
      </c>
      <c r="B111" s="134">
        <v>29521.383647039998</v>
      </c>
      <c r="C111" s="134">
        <v>1191.5444491799999</v>
      </c>
      <c r="D111" s="134">
        <v>210.91050662999999</v>
      </c>
      <c r="E111" s="134">
        <v>38.431234910000001</v>
      </c>
      <c r="F111" s="134">
        <v>98.896999080000001</v>
      </c>
      <c r="G111" s="134">
        <v>73.582272639999999</v>
      </c>
      <c r="H111" s="134">
        <v>980.63394255000003</v>
      </c>
      <c r="I111" s="134">
        <v>29.721159780000001</v>
      </c>
      <c r="J111" s="134">
        <v>785.40640511000004</v>
      </c>
      <c r="K111" s="134">
        <v>165.50637766</v>
      </c>
      <c r="L111" s="134">
        <v>28329.839197860001</v>
      </c>
      <c r="M111" s="134">
        <v>6516.4875351199998</v>
      </c>
      <c r="N111" s="134"/>
      <c r="O111" s="134"/>
      <c r="P111" s="134"/>
      <c r="Q111" s="134"/>
      <c r="R111" s="134"/>
      <c r="S111" s="134"/>
      <c r="T111" s="134"/>
    </row>
    <row r="112" spans="1:20" hidden="1" outlineLevel="1">
      <c r="A112" s="16">
        <v>43617</v>
      </c>
      <c r="B112" s="134">
        <v>28998.983190840001</v>
      </c>
      <c r="C112" s="134">
        <v>1187.8192087899999</v>
      </c>
      <c r="D112" s="134">
        <v>199.36674761</v>
      </c>
      <c r="E112" s="134">
        <v>37.938437200000003</v>
      </c>
      <c r="F112" s="134">
        <v>98.387616010000002</v>
      </c>
      <c r="G112" s="134">
        <v>63.0406944</v>
      </c>
      <c r="H112" s="134">
        <v>988.45246118</v>
      </c>
      <c r="I112" s="134">
        <v>29.327122459999998</v>
      </c>
      <c r="J112" s="134">
        <v>796.04508045</v>
      </c>
      <c r="K112" s="134">
        <v>163.08025827</v>
      </c>
      <c r="L112" s="134">
        <v>27811.163982049999</v>
      </c>
      <c r="M112" s="134">
        <v>5641.1079177399997</v>
      </c>
      <c r="N112" s="134"/>
      <c r="O112" s="134"/>
      <c r="P112" s="134"/>
      <c r="Q112" s="134"/>
      <c r="R112" s="134"/>
      <c r="S112" s="134"/>
      <c r="T112" s="134"/>
    </row>
    <row r="113" spans="1:20" hidden="1" outlineLevel="1">
      <c r="A113" s="16">
        <v>43647</v>
      </c>
      <c r="B113" s="134">
        <v>28135.68644967</v>
      </c>
      <c r="C113" s="134">
        <v>1157.3298969499999</v>
      </c>
      <c r="D113" s="134">
        <v>203.14818726999999</v>
      </c>
      <c r="E113" s="134">
        <v>37.960690319999998</v>
      </c>
      <c r="F113" s="134">
        <v>101.84515694</v>
      </c>
      <c r="G113" s="134">
        <v>63.342340010000001</v>
      </c>
      <c r="H113" s="134">
        <v>954.18170968000004</v>
      </c>
      <c r="I113" s="134">
        <v>27.656617919999999</v>
      </c>
      <c r="J113" s="134">
        <v>772.70427472999995</v>
      </c>
      <c r="K113" s="134">
        <v>153.82081703</v>
      </c>
      <c r="L113" s="134">
        <v>26978.356552720001</v>
      </c>
      <c r="M113" s="134">
        <v>5702.9730287599996</v>
      </c>
      <c r="N113" s="134"/>
      <c r="O113" s="134"/>
      <c r="P113" s="134"/>
      <c r="Q113" s="134"/>
      <c r="R113" s="134"/>
      <c r="S113" s="134"/>
      <c r="T113" s="134"/>
    </row>
    <row r="114" spans="1:20" hidden="1" outlineLevel="1">
      <c r="A114" s="16">
        <v>43678</v>
      </c>
      <c r="B114" s="134">
        <v>28408.571399470002</v>
      </c>
      <c r="C114" s="134">
        <v>1142.96704475</v>
      </c>
      <c r="D114" s="134">
        <v>202.04975920999999</v>
      </c>
      <c r="E114" s="134">
        <v>37.522677520000002</v>
      </c>
      <c r="F114" s="134">
        <v>100.87703095000001</v>
      </c>
      <c r="G114" s="134">
        <v>63.650050739999998</v>
      </c>
      <c r="H114" s="134">
        <v>940.91728553999997</v>
      </c>
      <c r="I114" s="134">
        <v>2.9298630299999999</v>
      </c>
      <c r="J114" s="134">
        <v>782.48677215999999</v>
      </c>
      <c r="K114" s="134">
        <v>155.50065035</v>
      </c>
      <c r="L114" s="134">
        <v>27265.604354719999</v>
      </c>
      <c r="M114" s="134">
        <v>5691.8969399899997</v>
      </c>
      <c r="N114" s="134"/>
      <c r="O114" s="134"/>
      <c r="P114" s="134"/>
      <c r="Q114" s="134"/>
      <c r="R114" s="134"/>
      <c r="S114" s="134"/>
      <c r="T114" s="134"/>
    </row>
    <row r="115" spans="1:20" hidden="1" outlineLevel="1">
      <c r="A115" s="16">
        <v>43709</v>
      </c>
      <c r="B115" s="134">
        <v>28199.823960049998</v>
      </c>
      <c r="C115" s="134">
        <v>1110.1555061700001</v>
      </c>
      <c r="D115" s="134">
        <v>183.34249807</v>
      </c>
      <c r="E115" s="134">
        <v>14.22443981</v>
      </c>
      <c r="F115" s="134">
        <v>104.38790607999999</v>
      </c>
      <c r="G115" s="134">
        <v>64.730152180000005</v>
      </c>
      <c r="H115" s="134">
        <v>926.81300810000005</v>
      </c>
      <c r="I115" s="134">
        <v>27.092908449999999</v>
      </c>
      <c r="J115" s="134">
        <v>751.73114162000002</v>
      </c>
      <c r="K115" s="134">
        <v>147.98895802999999</v>
      </c>
      <c r="L115" s="134">
        <v>27089.66845388</v>
      </c>
      <c r="M115" s="134">
        <v>6099.6406529799997</v>
      </c>
      <c r="N115" s="134"/>
      <c r="O115" s="134"/>
      <c r="P115" s="134"/>
      <c r="Q115" s="134"/>
      <c r="R115" s="134"/>
      <c r="S115" s="134"/>
      <c r="T115" s="134"/>
    </row>
    <row r="116" spans="1:20" hidden="1" outlineLevel="1">
      <c r="A116" s="16">
        <v>43739</v>
      </c>
      <c r="B116" s="134">
        <v>28628.48188363</v>
      </c>
      <c r="C116" s="134">
        <v>1176.1415930799999</v>
      </c>
      <c r="D116" s="134">
        <v>114.25142692</v>
      </c>
      <c r="E116" s="134">
        <v>5.1299052700000001</v>
      </c>
      <c r="F116" s="134">
        <v>107.43368590999999</v>
      </c>
      <c r="G116" s="134">
        <v>1.6878357399999999</v>
      </c>
      <c r="H116" s="134">
        <v>1061.89016616</v>
      </c>
      <c r="I116" s="134">
        <v>36.322767669999998</v>
      </c>
      <c r="J116" s="134">
        <v>871.20315907999998</v>
      </c>
      <c r="K116" s="134">
        <v>154.36423941000001</v>
      </c>
      <c r="L116" s="134">
        <v>27452.340290550001</v>
      </c>
      <c r="M116" s="134">
        <v>5666.0829827500002</v>
      </c>
      <c r="N116" s="134"/>
      <c r="O116" s="134"/>
      <c r="P116" s="134"/>
      <c r="Q116" s="134"/>
      <c r="R116" s="134"/>
      <c r="S116" s="134"/>
      <c r="T116" s="134"/>
    </row>
    <row r="117" spans="1:20" hidden="1" outlineLevel="1">
      <c r="A117" s="16">
        <v>43770</v>
      </c>
      <c r="B117" s="134">
        <v>27745.450617629998</v>
      </c>
      <c r="C117" s="134">
        <v>841.28222640000001</v>
      </c>
      <c r="D117" s="134">
        <v>129.78843585999999</v>
      </c>
      <c r="E117" s="134">
        <v>5.0998960599999998</v>
      </c>
      <c r="F117" s="134">
        <v>123.02163899999999</v>
      </c>
      <c r="G117" s="134">
        <v>1.6669008000000001</v>
      </c>
      <c r="H117" s="134">
        <v>711.49379053999996</v>
      </c>
      <c r="I117" s="134">
        <v>34.933789990000001</v>
      </c>
      <c r="J117" s="134">
        <v>282.05071884</v>
      </c>
      <c r="K117" s="134">
        <v>394.50928170999998</v>
      </c>
      <c r="L117" s="134">
        <v>26904.16839123</v>
      </c>
      <c r="M117" s="134">
        <v>5478.52861089</v>
      </c>
      <c r="N117" s="134"/>
      <c r="O117" s="134"/>
      <c r="P117" s="134"/>
      <c r="Q117" s="134"/>
      <c r="R117" s="134"/>
      <c r="S117" s="134"/>
      <c r="T117" s="134"/>
    </row>
    <row r="118" spans="1:20" hidden="1" outlineLevel="1">
      <c r="A118" s="16">
        <v>43800</v>
      </c>
      <c r="B118" s="134">
        <v>27293.230455460001</v>
      </c>
      <c r="C118" s="134">
        <v>832.52931541999999</v>
      </c>
      <c r="D118" s="134">
        <v>159.44383925</v>
      </c>
      <c r="E118" s="134">
        <v>7.2483001600000003</v>
      </c>
      <c r="F118" s="134">
        <v>150.54586767999999</v>
      </c>
      <c r="G118" s="134">
        <v>1.6496714100000001</v>
      </c>
      <c r="H118" s="134">
        <v>673.08547616999999</v>
      </c>
      <c r="I118" s="134">
        <v>0</v>
      </c>
      <c r="J118" s="134">
        <v>279.97709837999997</v>
      </c>
      <c r="K118" s="134">
        <v>393.10837779000002</v>
      </c>
      <c r="L118" s="134">
        <v>26460.701140040001</v>
      </c>
      <c r="M118" s="134">
        <v>5324.78933762</v>
      </c>
      <c r="N118" s="134"/>
      <c r="O118" s="134"/>
      <c r="P118" s="134"/>
      <c r="Q118" s="134"/>
      <c r="R118" s="134"/>
      <c r="S118" s="134"/>
      <c r="T118" s="134"/>
    </row>
    <row r="119" spans="1:20" hidden="1" outlineLevel="1">
      <c r="A119" s="16">
        <v>43831</v>
      </c>
      <c r="B119" s="134">
        <v>26816.324008809999</v>
      </c>
      <c r="C119" s="134">
        <v>881.21119819</v>
      </c>
      <c r="D119" s="134">
        <v>167.07570447000001</v>
      </c>
      <c r="E119" s="134">
        <v>5.0693666100000003</v>
      </c>
      <c r="F119" s="134">
        <v>160.37712973000001</v>
      </c>
      <c r="G119" s="134">
        <v>1.6292081300000001</v>
      </c>
      <c r="H119" s="134">
        <v>714.13549372</v>
      </c>
      <c r="I119" s="134">
        <v>2.2372149000000001</v>
      </c>
      <c r="J119" s="134">
        <v>287.07152021000002</v>
      </c>
      <c r="K119" s="134">
        <v>424.82675861000001</v>
      </c>
      <c r="L119" s="134">
        <v>25935.112810620001</v>
      </c>
      <c r="M119" s="134">
        <v>5645.70644928</v>
      </c>
      <c r="N119" s="134"/>
      <c r="O119" s="134"/>
      <c r="P119" s="134"/>
      <c r="Q119" s="134"/>
      <c r="R119" s="134"/>
      <c r="S119" s="134"/>
      <c r="T119" s="134"/>
    </row>
    <row r="120" spans="1:20" hidden="1" outlineLevel="1">
      <c r="A120" s="16">
        <v>43862</v>
      </c>
      <c r="B120" s="134">
        <v>26834.376781120001</v>
      </c>
      <c r="C120" s="134">
        <v>972.56876891000002</v>
      </c>
      <c r="D120" s="134">
        <v>170.50302316</v>
      </c>
      <c r="E120" s="134">
        <v>5.1262068100000002</v>
      </c>
      <c r="F120" s="134">
        <v>163.76968998000001</v>
      </c>
      <c r="G120" s="134">
        <v>1.60712637</v>
      </c>
      <c r="H120" s="134">
        <v>802.06574575000002</v>
      </c>
      <c r="I120" s="134">
        <v>2.2210072699999999</v>
      </c>
      <c r="J120" s="134">
        <v>279.60159319000002</v>
      </c>
      <c r="K120" s="134">
        <v>520.24314529000003</v>
      </c>
      <c r="L120" s="134">
        <v>25861.80801221</v>
      </c>
      <c r="M120" s="134">
        <v>4895.60212555</v>
      </c>
      <c r="N120" s="134"/>
      <c r="O120" s="134"/>
      <c r="P120" s="134"/>
      <c r="Q120" s="134"/>
      <c r="R120" s="134"/>
      <c r="S120" s="134"/>
      <c r="T120" s="134"/>
    </row>
    <row r="121" spans="1:20" hidden="1" outlineLevel="1">
      <c r="A121" s="16">
        <v>43891</v>
      </c>
      <c r="B121" s="134">
        <v>29486.236724229999</v>
      </c>
      <c r="C121" s="134">
        <v>1022.29155222</v>
      </c>
      <c r="D121" s="134">
        <v>216.91037259999999</v>
      </c>
      <c r="E121" s="134">
        <v>15.218773130000001</v>
      </c>
      <c r="F121" s="134">
        <v>200.06978616999999</v>
      </c>
      <c r="G121" s="134">
        <v>1.6218132999999999</v>
      </c>
      <c r="H121" s="134">
        <v>805.38117962000001</v>
      </c>
      <c r="I121" s="134">
        <v>2.5192862699999998</v>
      </c>
      <c r="J121" s="134">
        <v>292.83900063999999</v>
      </c>
      <c r="K121" s="134">
        <v>510.02289271000001</v>
      </c>
      <c r="L121" s="134">
        <v>28463.945172010001</v>
      </c>
      <c r="M121" s="134">
        <v>7146.0112990799998</v>
      </c>
      <c r="N121" s="134"/>
      <c r="O121" s="134"/>
      <c r="P121" s="134"/>
      <c r="Q121" s="134"/>
      <c r="R121" s="134"/>
      <c r="S121" s="134"/>
      <c r="T121" s="134"/>
    </row>
    <row r="122" spans="1:20" hidden="1" outlineLevel="1">
      <c r="A122" s="16">
        <v>43922</v>
      </c>
      <c r="B122" s="134">
        <v>28139.526372109998</v>
      </c>
      <c r="C122" s="134">
        <v>991.25979309000002</v>
      </c>
      <c r="D122" s="134">
        <v>216.88329242</v>
      </c>
      <c r="E122" s="134">
        <v>15.194158120000001</v>
      </c>
      <c r="F122" s="134">
        <v>200.0792295</v>
      </c>
      <c r="G122" s="134">
        <v>1.6099048</v>
      </c>
      <c r="H122" s="134">
        <v>774.37650067000004</v>
      </c>
      <c r="I122" s="134">
        <v>2.4214200099999998</v>
      </c>
      <c r="J122" s="134">
        <v>274.8996535</v>
      </c>
      <c r="K122" s="134">
        <v>497.05542716000002</v>
      </c>
      <c r="L122" s="134">
        <v>27148.266579020001</v>
      </c>
      <c r="M122" s="134">
        <v>6834.7908198599998</v>
      </c>
      <c r="N122" s="134"/>
      <c r="O122" s="134"/>
      <c r="P122" s="134"/>
      <c r="Q122" s="134"/>
      <c r="R122" s="134"/>
      <c r="S122" s="134"/>
      <c r="T122" s="134"/>
    </row>
    <row r="123" spans="1:20" hidden="1" outlineLevel="1">
      <c r="A123" s="16">
        <v>43952</v>
      </c>
      <c r="B123" s="134">
        <v>27707.994231429999</v>
      </c>
      <c r="C123" s="134">
        <v>997.78743927999994</v>
      </c>
      <c r="D123" s="134">
        <v>216.70998405</v>
      </c>
      <c r="E123" s="134">
        <v>15.34877846</v>
      </c>
      <c r="F123" s="134">
        <v>199.81628083999999</v>
      </c>
      <c r="G123" s="134">
        <v>1.5449247500000001</v>
      </c>
      <c r="H123" s="134">
        <v>781.07745523000006</v>
      </c>
      <c r="I123" s="134">
        <v>2.4155395899999998</v>
      </c>
      <c r="J123" s="134">
        <v>275.74418207999997</v>
      </c>
      <c r="K123" s="134">
        <v>502.91773355999999</v>
      </c>
      <c r="L123" s="134">
        <v>26710.206792149998</v>
      </c>
      <c r="M123" s="134">
        <v>6523.02932556</v>
      </c>
      <c r="N123" s="134"/>
      <c r="O123" s="134"/>
      <c r="P123" s="134"/>
      <c r="Q123" s="134"/>
      <c r="R123" s="134"/>
      <c r="S123" s="134"/>
      <c r="T123" s="134"/>
    </row>
    <row r="124" spans="1:20" hidden="1" outlineLevel="1">
      <c r="A124" s="16">
        <v>43983</v>
      </c>
      <c r="B124" s="134">
        <v>27406.503645280001</v>
      </c>
      <c r="C124" s="134">
        <v>1009.08262131</v>
      </c>
      <c r="D124" s="134">
        <v>230.47911775</v>
      </c>
      <c r="E124" s="134">
        <v>17.723173729999999</v>
      </c>
      <c r="F124" s="134">
        <v>211.23037339999999</v>
      </c>
      <c r="G124" s="134">
        <v>1.5255706200000001</v>
      </c>
      <c r="H124" s="134">
        <v>778.60350356000004</v>
      </c>
      <c r="I124" s="134">
        <v>0</v>
      </c>
      <c r="J124" s="134">
        <v>274.33486232000001</v>
      </c>
      <c r="K124" s="134">
        <v>504.26864124000002</v>
      </c>
      <c r="L124" s="134">
        <v>26397.421023970001</v>
      </c>
      <c r="M124" s="134">
        <v>6471.5877001500003</v>
      </c>
      <c r="N124" s="134"/>
      <c r="O124" s="134"/>
      <c r="P124" s="134"/>
      <c r="Q124" s="134"/>
      <c r="R124" s="134"/>
      <c r="S124" s="134"/>
      <c r="T124" s="134"/>
    </row>
    <row r="125" spans="1:20" hidden="1" outlineLevel="1">
      <c r="A125" s="16">
        <v>44013</v>
      </c>
      <c r="B125" s="134">
        <v>28250.769067329999</v>
      </c>
      <c r="C125" s="134">
        <v>1027.2772401300001</v>
      </c>
      <c r="D125" s="134">
        <v>253.42946169000001</v>
      </c>
      <c r="E125" s="134">
        <v>17.725702640000002</v>
      </c>
      <c r="F125" s="134">
        <v>234.20093976000001</v>
      </c>
      <c r="G125" s="134">
        <v>1.5028192899999999</v>
      </c>
      <c r="H125" s="134">
        <v>773.84777843999996</v>
      </c>
      <c r="I125" s="134">
        <v>0</v>
      </c>
      <c r="J125" s="134">
        <v>292.62198176999999</v>
      </c>
      <c r="K125" s="134">
        <v>481.22579667000002</v>
      </c>
      <c r="L125" s="134">
        <v>27223.4918272</v>
      </c>
      <c r="M125" s="134">
        <v>6386.2044758000002</v>
      </c>
      <c r="N125" s="134"/>
      <c r="O125" s="134"/>
      <c r="P125" s="134"/>
      <c r="Q125" s="134"/>
      <c r="R125" s="134"/>
      <c r="S125" s="134"/>
      <c r="T125" s="134"/>
    </row>
    <row r="126" spans="1:20" hidden="1" outlineLevel="1">
      <c r="A126" s="16">
        <v>44044</v>
      </c>
      <c r="B126" s="134">
        <v>28297.69325556</v>
      </c>
      <c r="C126" s="134">
        <v>1018.02877592</v>
      </c>
      <c r="D126" s="134">
        <v>252.58089810000001</v>
      </c>
      <c r="E126" s="134">
        <v>17.501226769999999</v>
      </c>
      <c r="F126" s="134">
        <v>233.5976071</v>
      </c>
      <c r="G126" s="134">
        <v>1.48206423</v>
      </c>
      <c r="H126" s="134">
        <v>765.44787782000003</v>
      </c>
      <c r="I126" s="134">
        <v>0</v>
      </c>
      <c r="J126" s="134">
        <v>281.28290068000001</v>
      </c>
      <c r="K126" s="134">
        <v>484.16497714000002</v>
      </c>
      <c r="L126" s="134">
        <v>27279.66447964</v>
      </c>
      <c r="M126" s="134">
        <v>6487.7892168899998</v>
      </c>
      <c r="N126" s="134"/>
      <c r="O126" s="134"/>
      <c r="P126" s="134"/>
      <c r="Q126" s="134"/>
      <c r="R126" s="134"/>
      <c r="S126" s="134"/>
      <c r="T126" s="134"/>
    </row>
    <row r="127" spans="1:20" hidden="1" outlineLevel="1">
      <c r="A127" s="16">
        <v>44075</v>
      </c>
      <c r="B127" s="134">
        <v>28641.01052923</v>
      </c>
      <c r="C127" s="134">
        <v>1030.93084974</v>
      </c>
      <c r="D127" s="134">
        <v>239.57807797000001</v>
      </c>
      <c r="E127" s="134">
        <v>17.349159570000001</v>
      </c>
      <c r="F127" s="134">
        <v>221.20518751</v>
      </c>
      <c r="G127" s="134">
        <v>1.0237308899999999</v>
      </c>
      <c r="H127" s="134">
        <v>791.35277177</v>
      </c>
      <c r="I127" s="134">
        <v>0</v>
      </c>
      <c r="J127" s="134">
        <v>278.41501923999999</v>
      </c>
      <c r="K127" s="134">
        <v>512.93775253000001</v>
      </c>
      <c r="L127" s="134">
        <v>27610.079679490002</v>
      </c>
      <c r="M127" s="134">
        <v>5466.5200741299996</v>
      </c>
      <c r="N127" s="134"/>
      <c r="O127" s="134"/>
      <c r="P127" s="134"/>
      <c r="Q127" s="134"/>
      <c r="R127" s="134"/>
      <c r="S127" s="134"/>
      <c r="T127" s="134"/>
    </row>
    <row r="128" spans="1:20" hidden="1" outlineLevel="1">
      <c r="A128" s="16">
        <v>44105</v>
      </c>
      <c r="B128" s="134">
        <v>28968.20511164</v>
      </c>
      <c r="C128" s="134">
        <v>1020.65857798</v>
      </c>
      <c r="D128" s="134">
        <v>226.63761678</v>
      </c>
      <c r="E128" s="134">
        <v>17.354131949999999</v>
      </c>
      <c r="F128" s="134">
        <v>208.26792598</v>
      </c>
      <c r="G128" s="134">
        <v>1.0155588499999999</v>
      </c>
      <c r="H128" s="134">
        <v>794.02096119999999</v>
      </c>
      <c r="I128" s="134">
        <v>0</v>
      </c>
      <c r="J128" s="134">
        <v>272.88811700999997</v>
      </c>
      <c r="K128" s="134">
        <v>521.13284419000001</v>
      </c>
      <c r="L128" s="134">
        <v>27947.546533659999</v>
      </c>
      <c r="M128" s="134">
        <v>5036.6855751700004</v>
      </c>
      <c r="N128" s="134"/>
      <c r="O128" s="134"/>
      <c r="P128" s="134"/>
      <c r="Q128" s="134"/>
      <c r="R128" s="134"/>
      <c r="S128" s="134"/>
      <c r="T128" s="134"/>
    </row>
    <row r="129" spans="1:20" hidden="1" outlineLevel="1">
      <c r="A129" s="16">
        <v>44136</v>
      </c>
      <c r="B129" s="134">
        <v>29909.610582289999</v>
      </c>
      <c r="C129" s="134">
        <v>1022.67286023</v>
      </c>
      <c r="D129" s="134">
        <v>222.60630234000001</v>
      </c>
      <c r="E129" s="134">
        <v>17.349181229999999</v>
      </c>
      <c r="F129" s="134">
        <v>204.29371420000001</v>
      </c>
      <c r="G129" s="134">
        <v>0.96340691000000001</v>
      </c>
      <c r="H129" s="134">
        <v>800.06655789000001</v>
      </c>
      <c r="I129" s="134">
        <v>0</v>
      </c>
      <c r="J129" s="134">
        <v>274.94879615000002</v>
      </c>
      <c r="K129" s="134">
        <v>525.11776173999999</v>
      </c>
      <c r="L129" s="134">
        <v>28886.93772206</v>
      </c>
      <c r="M129" s="134">
        <v>5071.9633681900004</v>
      </c>
      <c r="N129" s="134"/>
      <c r="O129" s="134"/>
      <c r="P129" s="134"/>
      <c r="Q129" s="134"/>
      <c r="R129" s="134"/>
      <c r="S129" s="134"/>
      <c r="T129" s="134"/>
    </row>
    <row r="130" spans="1:20" hidden="1" outlineLevel="1">
      <c r="A130" s="16">
        <v>44166</v>
      </c>
      <c r="B130" s="134">
        <v>27810.588696399998</v>
      </c>
      <c r="C130" s="134">
        <v>1042.6766980800001</v>
      </c>
      <c r="D130" s="134">
        <v>307.64122581999999</v>
      </c>
      <c r="E130" s="134">
        <v>12.349211240000001</v>
      </c>
      <c r="F130" s="134">
        <v>294.33687538999999</v>
      </c>
      <c r="G130" s="134">
        <v>0.95513919000000003</v>
      </c>
      <c r="H130" s="134">
        <v>735.03547226000001</v>
      </c>
      <c r="I130" s="134">
        <v>0</v>
      </c>
      <c r="J130" s="134">
        <v>273.46158445999998</v>
      </c>
      <c r="K130" s="134">
        <v>461.57388780000002</v>
      </c>
      <c r="L130" s="134">
        <v>26767.91199832</v>
      </c>
      <c r="M130" s="134">
        <v>5257.1177973599997</v>
      </c>
      <c r="N130" s="134"/>
      <c r="O130" s="134"/>
      <c r="P130" s="134"/>
      <c r="Q130" s="134"/>
      <c r="R130" s="134"/>
      <c r="S130" s="134"/>
      <c r="T130" s="134"/>
    </row>
    <row r="131" spans="1:20" hidden="1" outlineLevel="1">
      <c r="A131" s="16">
        <v>44197</v>
      </c>
      <c r="B131" s="134">
        <v>29134.090033019998</v>
      </c>
      <c r="C131" s="134">
        <v>1060.2938369399999</v>
      </c>
      <c r="D131" s="134">
        <v>346.21244659000001</v>
      </c>
      <c r="E131" s="134">
        <v>55.505472990000001</v>
      </c>
      <c r="F131" s="134">
        <v>289.74055856000001</v>
      </c>
      <c r="G131" s="134">
        <v>0.96641504</v>
      </c>
      <c r="H131" s="134">
        <v>714.08139034999999</v>
      </c>
      <c r="I131" s="134">
        <v>0</v>
      </c>
      <c r="J131" s="134">
        <v>255.8184268</v>
      </c>
      <c r="K131" s="134">
        <v>458.26296354999999</v>
      </c>
      <c r="L131" s="134">
        <v>28073.796196079998</v>
      </c>
      <c r="M131" s="134">
        <v>5284.0534702499999</v>
      </c>
      <c r="N131" s="134"/>
      <c r="O131" s="134"/>
      <c r="P131" s="134"/>
      <c r="Q131" s="134"/>
      <c r="R131" s="134"/>
      <c r="S131" s="134"/>
      <c r="T131" s="134"/>
    </row>
    <row r="132" spans="1:20" hidden="1" outlineLevel="1">
      <c r="A132" s="16">
        <v>44228</v>
      </c>
      <c r="B132" s="134">
        <v>29064.239965150002</v>
      </c>
      <c r="C132" s="134">
        <v>997.66686563999997</v>
      </c>
      <c r="D132" s="134">
        <v>299.30786071</v>
      </c>
      <c r="E132" s="134">
        <v>12.37702079</v>
      </c>
      <c r="F132" s="134">
        <v>285.95141036000001</v>
      </c>
      <c r="G132" s="134">
        <v>0.97942956000000003</v>
      </c>
      <c r="H132" s="134">
        <v>698.35900492999997</v>
      </c>
      <c r="I132" s="134">
        <v>0</v>
      </c>
      <c r="J132" s="134">
        <v>248.35131755</v>
      </c>
      <c r="K132" s="134">
        <v>450.00768737999999</v>
      </c>
      <c r="L132" s="134">
        <v>28066.573099509998</v>
      </c>
      <c r="M132" s="134">
        <v>5343.8996546600001</v>
      </c>
      <c r="N132" s="134"/>
      <c r="O132" s="134"/>
      <c r="P132" s="134"/>
      <c r="Q132" s="134"/>
      <c r="R132" s="134"/>
      <c r="S132" s="134"/>
      <c r="T132" s="134"/>
    </row>
    <row r="133" spans="1:20">
      <c r="A133" s="16">
        <v>44256</v>
      </c>
      <c r="B133" s="134">
        <v>29708.862069399998</v>
      </c>
      <c r="C133" s="134">
        <v>1024.9588926199999</v>
      </c>
      <c r="D133" s="134">
        <v>293.27557626999999</v>
      </c>
      <c r="E133" s="134">
        <v>12.38004471</v>
      </c>
      <c r="F133" s="134">
        <v>279.90510182999998</v>
      </c>
      <c r="G133" s="134">
        <v>0.99042973000000001</v>
      </c>
      <c r="H133" s="134">
        <v>731.68331635000004</v>
      </c>
      <c r="I133" s="134">
        <v>0</v>
      </c>
      <c r="J133" s="134">
        <v>240.25501978</v>
      </c>
      <c r="K133" s="134">
        <v>491.42829656999999</v>
      </c>
      <c r="L133" s="134">
        <v>28683.903176780001</v>
      </c>
      <c r="M133" s="134">
        <v>5937.4764469199999</v>
      </c>
      <c r="N133" s="134"/>
      <c r="O133" s="134"/>
      <c r="P133" s="134"/>
      <c r="Q133" s="134"/>
      <c r="R133" s="134"/>
      <c r="S133" s="134"/>
      <c r="T133" s="134"/>
    </row>
    <row r="134" spans="1:20">
      <c r="A134" s="16">
        <v>44287</v>
      </c>
      <c r="B134" s="134">
        <v>30906.9152894</v>
      </c>
      <c r="C134" s="134">
        <v>1005.30326086</v>
      </c>
      <c r="D134" s="134">
        <v>283.68342567000002</v>
      </c>
      <c r="E134" s="134">
        <v>12.34907868</v>
      </c>
      <c r="F134" s="134">
        <v>270.33331462000001</v>
      </c>
      <c r="G134" s="134">
        <v>1.0010323699999999</v>
      </c>
      <c r="H134" s="134">
        <v>721.61983519</v>
      </c>
      <c r="I134" s="134">
        <v>0</v>
      </c>
      <c r="J134" s="134">
        <v>233.85123748999999</v>
      </c>
      <c r="K134" s="134">
        <v>487.76859769999999</v>
      </c>
      <c r="L134" s="134">
        <v>29901.612028539999</v>
      </c>
      <c r="M134" s="134">
        <v>6345.7766001999998</v>
      </c>
      <c r="N134" s="134"/>
      <c r="O134" s="134"/>
      <c r="P134" s="134"/>
      <c r="Q134" s="134"/>
      <c r="R134" s="134"/>
      <c r="S134" s="134"/>
      <c r="T134" s="134"/>
    </row>
    <row r="135" spans="1:20">
      <c r="A135" s="16">
        <v>44317</v>
      </c>
      <c r="B135" s="134">
        <v>31291.94609705</v>
      </c>
      <c r="C135" s="134">
        <v>1112.5787671200001</v>
      </c>
      <c r="D135" s="134">
        <v>233.23188359</v>
      </c>
      <c r="E135" s="134">
        <v>9.9524746099999994</v>
      </c>
      <c r="F135" s="134">
        <v>222.26725884000001</v>
      </c>
      <c r="G135" s="134">
        <v>1.0121501399999999</v>
      </c>
      <c r="H135" s="134">
        <v>879.34688353000001</v>
      </c>
      <c r="I135" s="134">
        <v>0</v>
      </c>
      <c r="J135" s="134">
        <v>397.84898031</v>
      </c>
      <c r="K135" s="134">
        <v>481.49790322000001</v>
      </c>
      <c r="L135" s="134">
        <v>30179.367329929999</v>
      </c>
      <c r="M135" s="134">
        <v>6353.11611128</v>
      </c>
      <c r="N135" s="134"/>
      <c r="O135" s="134"/>
      <c r="P135" s="134"/>
      <c r="Q135" s="134"/>
      <c r="R135" s="134"/>
      <c r="S135" s="134"/>
      <c r="T135" s="134"/>
    </row>
    <row r="136" spans="1:20">
      <c r="A136" s="16">
        <v>44348</v>
      </c>
      <c r="B136" s="134">
        <v>32055.86673836</v>
      </c>
      <c r="C136" s="134">
        <v>1081.8386634799999</v>
      </c>
      <c r="D136" s="134">
        <v>224.99390844999999</v>
      </c>
      <c r="E136" s="134">
        <v>9.9524653599999997</v>
      </c>
      <c r="F136" s="134">
        <v>104.86174045999999</v>
      </c>
      <c r="G136" s="134">
        <v>110.17970262999999</v>
      </c>
      <c r="H136" s="134">
        <v>856.84475502999999</v>
      </c>
      <c r="I136" s="134">
        <v>0</v>
      </c>
      <c r="J136" s="134">
        <v>384.09033362000002</v>
      </c>
      <c r="K136" s="134">
        <v>472.75442141000002</v>
      </c>
      <c r="L136" s="134">
        <v>30974.02807488</v>
      </c>
      <c r="M136" s="134">
        <v>6508.4505522500003</v>
      </c>
      <c r="N136" s="134"/>
      <c r="O136" s="134"/>
      <c r="P136" s="134"/>
      <c r="Q136" s="134"/>
      <c r="R136" s="134"/>
      <c r="S136" s="134"/>
      <c r="T136" s="134"/>
    </row>
    <row r="137" spans="1:20">
      <c r="A137" s="16">
        <v>44378</v>
      </c>
      <c r="B137" s="134">
        <v>32459.251396930002</v>
      </c>
      <c r="C137" s="134">
        <v>1064.37198431</v>
      </c>
      <c r="D137" s="134">
        <v>223.11713745</v>
      </c>
      <c r="E137" s="134">
        <v>9.9524940799999992</v>
      </c>
      <c r="F137" s="134">
        <v>103.18577231</v>
      </c>
      <c r="G137" s="134">
        <v>109.97887106</v>
      </c>
      <c r="H137" s="134">
        <v>841.25484686000004</v>
      </c>
      <c r="I137" s="134">
        <v>0</v>
      </c>
      <c r="J137" s="134">
        <v>374.55513144999998</v>
      </c>
      <c r="K137" s="134">
        <v>466.69971541000001</v>
      </c>
      <c r="L137" s="134">
        <v>31394.879412620001</v>
      </c>
      <c r="M137" s="134">
        <v>6516.3397207199996</v>
      </c>
      <c r="N137" s="134"/>
      <c r="O137" s="134"/>
      <c r="P137" s="134"/>
      <c r="Q137" s="134"/>
      <c r="R137" s="134"/>
      <c r="S137" s="134"/>
      <c r="T137" s="134"/>
    </row>
    <row r="138" spans="1:20">
      <c r="A138" s="16">
        <v>44409</v>
      </c>
      <c r="B138" s="134">
        <v>34013.13789772</v>
      </c>
      <c r="C138" s="134">
        <v>1055.18793648</v>
      </c>
      <c r="D138" s="134">
        <v>221.62917892999999</v>
      </c>
      <c r="E138" s="134">
        <v>9.9525232500000005</v>
      </c>
      <c r="F138" s="134">
        <v>103.38783651999999</v>
      </c>
      <c r="G138" s="134">
        <v>108.28881916</v>
      </c>
      <c r="H138" s="134">
        <v>833.55875755</v>
      </c>
      <c r="I138" s="134">
        <v>0</v>
      </c>
      <c r="J138" s="134">
        <v>368.7243886</v>
      </c>
      <c r="K138" s="134">
        <v>464.83436895</v>
      </c>
      <c r="L138" s="134">
        <v>32957.949961240003</v>
      </c>
      <c r="M138" s="134">
        <v>7126.3760541199999</v>
      </c>
      <c r="N138" s="134"/>
      <c r="O138" s="134"/>
      <c r="P138" s="134"/>
      <c r="Q138" s="134"/>
      <c r="R138" s="134"/>
      <c r="S138" s="134"/>
      <c r="T138" s="134"/>
    </row>
    <row r="139" spans="1:20">
      <c r="A139" s="16">
        <v>44440</v>
      </c>
      <c r="B139" s="134">
        <v>35035.741889450001</v>
      </c>
      <c r="C139" s="134">
        <v>1059.2461226400001</v>
      </c>
      <c r="D139" s="134">
        <v>237.87255019</v>
      </c>
      <c r="E139" s="134">
        <v>15.868926849999999</v>
      </c>
      <c r="F139" s="134">
        <v>115.43757312</v>
      </c>
      <c r="G139" s="134">
        <v>106.56605021999999</v>
      </c>
      <c r="H139" s="134">
        <v>821.37357244999998</v>
      </c>
      <c r="I139" s="134">
        <v>0</v>
      </c>
      <c r="J139" s="134">
        <v>363.55453089000002</v>
      </c>
      <c r="K139" s="134">
        <v>457.81904156000002</v>
      </c>
      <c r="L139" s="134">
        <v>33976.495766810003</v>
      </c>
      <c r="M139" s="134">
        <v>7395.9921429100004</v>
      </c>
      <c r="N139" s="134"/>
      <c r="O139" s="134"/>
      <c r="P139" s="134"/>
      <c r="Q139" s="134"/>
      <c r="R139" s="134"/>
      <c r="S139" s="134"/>
      <c r="T139" s="134"/>
    </row>
    <row r="140" spans="1:20">
      <c r="A140" s="16">
        <v>44470</v>
      </c>
      <c r="B140" s="134">
        <v>36231.690069620003</v>
      </c>
      <c r="C140" s="134">
        <v>1009.91914663</v>
      </c>
      <c r="D140" s="134">
        <v>217.52129449</v>
      </c>
      <c r="E140" s="134">
        <v>13.86895634</v>
      </c>
      <c r="F140" s="134">
        <v>98.747147609999999</v>
      </c>
      <c r="G140" s="134">
        <v>104.90519054000001</v>
      </c>
      <c r="H140" s="134">
        <v>792.39785214000005</v>
      </c>
      <c r="I140" s="134">
        <v>0</v>
      </c>
      <c r="J140" s="134">
        <v>340.04936972000002</v>
      </c>
      <c r="K140" s="134">
        <v>452.34848241999998</v>
      </c>
      <c r="L140" s="134">
        <v>35221.770922989999</v>
      </c>
      <c r="M140" s="134">
        <v>7742.8851925299996</v>
      </c>
      <c r="N140" s="134"/>
      <c r="O140" s="134"/>
      <c r="P140" s="134"/>
      <c r="Q140" s="134"/>
      <c r="R140" s="134"/>
      <c r="S140" s="134"/>
      <c r="T140" s="134"/>
    </row>
    <row r="141" spans="1:20">
      <c r="A141" s="16">
        <v>44501</v>
      </c>
      <c r="B141" s="134">
        <v>37418.611546499997</v>
      </c>
      <c r="C141" s="134">
        <v>1068.9349500999999</v>
      </c>
      <c r="D141" s="134">
        <v>261.20654296999999</v>
      </c>
      <c r="E141" s="134">
        <v>55.032421540000001</v>
      </c>
      <c r="F141" s="134">
        <v>102.98661841000001</v>
      </c>
      <c r="G141" s="134">
        <v>103.18750301999999</v>
      </c>
      <c r="H141" s="134">
        <v>807.72840713000005</v>
      </c>
      <c r="I141" s="134">
        <v>0</v>
      </c>
      <c r="J141" s="134">
        <v>347.63510178000001</v>
      </c>
      <c r="K141" s="134">
        <v>460.09330534999998</v>
      </c>
      <c r="L141" s="134">
        <v>36349.676596400001</v>
      </c>
      <c r="M141" s="134">
        <v>8298.9716916199995</v>
      </c>
      <c r="N141" s="134"/>
      <c r="O141" s="134"/>
      <c r="P141" s="134"/>
      <c r="Q141" s="134"/>
      <c r="R141" s="134"/>
      <c r="S141" s="134"/>
      <c r="T141" s="134"/>
    </row>
    <row r="142" spans="1:20">
      <c r="A142" s="16">
        <v>44531</v>
      </c>
      <c r="B142" s="134">
        <v>38572.908003789998</v>
      </c>
      <c r="C142" s="134">
        <v>1008.66651964</v>
      </c>
      <c r="D142" s="134">
        <v>219.1090179</v>
      </c>
      <c r="E142" s="134">
        <v>9.9525658299999993</v>
      </c>
      <c r="F142" s="134">
        <v>107.63634564</v>
      </c>
      <c r="G142" s="134">
        <v>101.52010643</v>
      </c>
      <c r="H142" s="134">
        <v>789.55750174000002</v>
      </c>
      <c r="I142" s="134">
        <v>14.37003</v>
      </c>
      <c r="J142" s="134">
        <v>328.11196164</v>
      </c>
      <c r="K142" s="134">
        <v>447.07551009999997</v>
      </c>
      <c r="L142" s="134">
        <v>37564.241484149999</v>
      </c>
      <c r="M142" s="134">
        <v>8703.1289336299997</v>
      </c>
      <c r="N142" s="134"/>
      <c r="O142" s="134"/>
      <c r="P142" s="134"/>
      <c r="Q142" s="134"/>
      <c r="R142" s="134"/>
      <c r="S142" s="134"/>
      <c r="T142" s="134"/>
    </row>
    <row r="143" spans="1:20">
      <c r="A143" s="16">
        <v>44562</v>
      </c>
      <c r="B143" s="134">
        <v>39737.560763280002</v>
      </c>
      <c r="C143" s="134">
        <v>1108.0281352899999</v>
      </c>
      <c r="D143" s="134">
        <v>426.74160618000002</v>
      </c>
      <c r="E143" s="134">
        <v>83.327731270000001</v>
      </c>
      <c r="F143" s="134">
        <v>243.58419416999999</v>
      </c>
      <c r="G143" s="134">
        <v>99.829680740000001</v>
      </c>
      <c r="H143" s="134">
        <v>681.28652910999995</v>
      </c>
      <c r="I143" s="134">
        <v>15.20718085</v>
      </c>
      <c r="J143" s="134">
        <v>272.67810936000001</v>
      </c>
      <c r="K143" s="134">
        <v>393.40123890000001</v>
      </c>
      <c r="L143" s="134">
        <v>38629.532627989996</v>
      </c>
      <c r="M143" s="134">
        <v>8514.1984382099999</v>
      </c>
      <c r="N143" s="134"/>
      <c r="O143" s="134"/>
      <c r="P143" s="134"/>
      <c r="Q143" s="134"/>
      <c r="R143" s="134"/>
      <c r="S143" s="134"/>
      <c r="T143" s="134"/>
    </row>
    <row r="144" spans="1:20">
      <c r="A144" s="16">
        <v>44593</v>
      </c>
      <c r="B144" s="134">
        <v>39815.853486810003</v>
      </c>
      <c r="C144" s="134">
        <v>1107.78864529</v>
      </c>
      <c r="D144" s="134">
        <v>418.30554563999999</v>
      </c>
      <c r="E144" s="134">
        <v>83.367135820000001</v>
      </c>
      <c r="F144" s="134">
        <v>236.94065334000001</v>
      </c>
      <c r="G144" s="134">
        <v>97.997756480000007</v>
      </c>
      <c r="H144" s="134">
        <v>689.48309964999999</v>
      </c>
      <c r="I144" s="134">
        <v>15.49780434</v>
      </c>
      <c r="J144" s="134">
        <v>273.53267603</v>
      </c>
      <c r="K144" s="134">
        <v>400.45261928000002</v>
      </c>
      <c r="L144" s="134">
        <v>38708.064841519998</v>
      </c>
      <c r="M144" s="134">
        <v>9062.9730031700001</v>
      </c>
      <c r="N144" s="134"/>
      <c r="O144" s="134"/>
      <c r="P144" s="134"/>
      <c r="Q144" s="134"/>
      <c r="R144" s="134"/>
      <c r="S144" s="134"/>
      <c r="T144" s="134"/>
    </row>
    <row r="145" spans="1:20">
      <c r="A145" s="16">
        <v>44621</v>
      </c>
      <c r="B145" s="134">
        <v>39551.453135199998</v>
      </c>
      <c r="C145" s="134">
        <v>1108.3840493099999</v>
      </c>
      <c r="D145" s="134">
        <v>421.26158422999998</v>
      </c>
      <c r="E145" s="134">
        <v>83.517086300000003</v>
      </c>
      <c r="F145" s="134">
        <v>238.8903579</v>
      </c>
      <c r="G145" s="134">
        <v>98.854140029999996</v>
      </c>
      <c r="H145" s="134">
        <v>687.12246507999998</v>
      </c>
      <c r="I145" s="134">
        <v>15.540969649999999</v>
      </c>
      <c r="J145" s="134">
        <v>272.34453429000001</v>
      </c>
      <c r="K145" s="134">
        <v>399.23696114000001</v>
      </c>
      <c r="L145" s="134">
        <v>38443.069085889998</v>
      </c>
      <c r="M145" s="134">
        <v>9298.9717747800005</v>
      </c>
      <c r="N145" s="134"/>
      <c r="O145" s="134"/>
      <c r="P145" s="134"/>
      <c r="Q145" s="134"/>
      <c r="R145" s="134"/>
      <c r="S145" s="134"/>
      <c r="T145" s="134"/>
    </row>
  </sheetData>
  <mergeCells count="9">
    <mergeCell ref="A3:M3"/>
    <mergeCell ref="C6:C8"/>
    <mergeCell ref="B6:B8"/>
    <mergeCell ref="A6:A8"/>
    <mergeCell ref="M6:M8"/>
    <mergeCell ref="L6:L8"/>
    <mergeCell ref="D6:K6"/>
    <mergeCell ref="D7:G7"/>
    <mergeCell ref="H7:K7"/>
  </mergeCells>
  <hyperlinks>
    <hyperlink ref="A1" location="Зміст!A1" display="Зміст"/>
    <hyperlink ref="A3" location="'зміст'!A1" display="'зміст'!A1"/>
    <hyperlink ref="A3:M3" location="'на звітну дату'!A1" display="'на звітну дату'!A1"/>
  </hyperlinks>
  <printOptions horizontalCentered="1"/>
  <pageMargins left="0.39370078740157483" right="0.19685039370078741" top="0.39370078740157483" bottom="0.39370078740157483" header="0.19685039370078741" footer="0.19685039370078741"/>
  <pageSetup paperSize="9" orientation="landscape" horizontalDpi="4294967293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theme="3" tint="0.39997558519241921"/>
    <outlinePr summaryBelow="0"/>
  </sheetPr>
  <dimension ref="A1:AB145"/>
  <sheetViews>
    <sheetView showGridLines="0" zoomScaleNormal="100" zoomScaleSheetLayoutView="100" workbookViewId="0">
      <selection activeCell="A2" sqref="A2"/>
    </sheetView>
  </sheetViews>
  <sheetFormatPr defaultColWidth="9.109375" defaultRowHeight="13.8" outlineLevelRow="1"/>
  <cols>
    <col min="1" max="1" width="8.33203125" style="31" customWidth="1"/>
    <col min="2" max="2" width="7.33203125" style="31" customWidth="1"/>
    <col min="3" max="3" width="8.5546875" style="31" customWidth="1"/>
    <col min="4" max="11" width="6.5546875" style="24" customWidth="1"/>
    <col min="12" max="12" width="13.109375" style="31" customWidth="1"/>
    <col min="13" max="20" width="6.5546875" style="24" customWidth="1"/>
    <col min="21" max="21" width="8" style="31" customWidth="1"/>
    <col min="22" max="22" width="8.44140625" style="31" customWidth="1"/>
    <col min="23" max="16384" width="9.109375" style="27"/>
  </cols>
  <sheetData>
    <row r="1" spans="1:28" ht="14.4">
      <c r="A1" s="11" t="s">
        <v>132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</row>
    <row r="2" spans="1:28" ht="5.25" customHeight="1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</row>
    <row r="3" spans="1:28" ht="26.25" customHeight="1">
      <c r="A3" s="225" t="s">
        <v>74</v>
      </c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</row>
    <row r="4" spans="1:28" ht="12.75" customHeight="1">
      <c r="A4" s="219" t="s">
        <v>131</v>
      </c>
      <c r="B4" s="230"/>
      <c r="C4" s="230"/>
      <c r="L4" s="29"/>
      <c r="U4" s="29"/>
      <c r="V4" s="29"/>
    </row>
    <row r="5" spans="1:28" ht="12.75" customHeight="1">
      <c r="A5" s="29" t="s">
        <v>238</v>
      </c>
      <c r="B5" s="29"/>
      <c r="C5" s="29"/>
      <c r="L5" s="29"/>
      <c r="U5" s="29"/>
      <c r="V5" s="29"/>
    </row>
    <row r="6" spans="1:28" s="32" customFormat="1" ht="18" customHeight="1">
      <c r="A6" s="231" t="s">
        <v>0</v>
      </c>
      <c r="B6" s="216" t="s">
        <v>1</v>
      </c>
      <c r="C6" s="216" t="s">
        <v>59</v>
      </c>
      <c r="D6" s="205" t="s">
        <v>2</v>
      </c>
      <c r="E6" s="205"/>
      <c r="F6" s="205"/>
      <c r="G6" s="205"/>
      <c r="H6" s="205"/>
      <c r="I6" s="205"/>
      <c r="J6" s="205"/>
      <c r="K6" s="205"/>
      <c r="L6" s="216" t="s">
        <v>57</v>
      </c>
      <c r="M6" s="207" t="s">
        <v>2</v>
      </c>
      <c r="N6" s="208"/>
      <c r="O6" s="208"/>
      <c r="P6" s="208"/>
      <c r="Q6" s="208"/>
      <c r="R6" s="208"/>
      <c r="S6" s="208"/>
      <c r="T6" s="208"/>
      <c r="U6" s="216" t="s">
        <v>60</v>
      </c>
      <c r="V6" s="216" t="s">
        <v>55</v>
      </c>
    </row>
    <row r="7" spans="1:28" s="42" customFormat="1" ht="15" customHeight="1">
      <c r="A7" s="231"/>
      <c r="B7" s="216"/>
      <c r="C7" s="216"/>
      <c r="D7" s="205" t="s">
        <v>17</v>
      </c>
      <c r="E7" s="206"/>
      <c r="F7" s="206"/>
      <c r="G7" s="206"/>
      <c r="H7" s="205" t="s">
        <v>9</v>
      </c>
      <c r="I7" s="206"/>
      <c r="J7" s="206"/>
      <c r="K7" s="206"/>
      <c r="L7" s="216"/>
      <c r="M7" s="207" t="s">
        <v>17</v>
      </c>
      <c r="N7" s="208"/>
      <c r="O7" s="208"/>
      <c r="P7" s="208"/>
      <c r="Q7" s="207" t="s">
        <v>9</v>
      </c>
      <c r="R7" s="208"/>
      <c r="S7" s="208"/>
      <c r="T7" s="208"/>
      <c r="U7" s="216"/>
      <c r="V7" s="216"/>
    </row>
    <row r="8" spans="1:28" ht="55.2">
      <c r="A8" s="231"/>
      <c r="B8" s="216"/>
      <c r="C8" s="216"/>
      <c r="D8" s="26" t="s">
        <v>13</v>
      </c>
      <c r="E8" s="26" t="s">
        <v>10</v>
      </c>
      <c r="F8" s="26" t="s">
        <v>11</v>
      </c>
      <c r="G8" s="26" t="s">
        <v>12</v>
      </c>
      <c r="H8" s="26" t="s">
        <v>13</v>
      </c>
      <c r="I8" s="26" t="s">
        <v>10</v>
      </c>
      <c r="J8" s="26" t="s">
        <v>11</v>
      </c>
      <c r="K8" s="26" t="s">
        <v>12</v>
      </c>
      <c r="L8" s="216"/>
      <c r="M8" s="26" t="s">
        <v>13</v>
      </c>
      <c r="N8" s="26" t="s">
        <v>10</v>
      </c>
      <c r="O8" s="26" t="s">
        <v>11</v>
      </c>
      <c r="P8" s="26" t="s">
        <v>12</v>
      </c>
      <c r="Q8" s="26" t="s">
        <v>13</v>
      </c>
      <c r="R8" s="26" t="s">
        <v>10</v>
      </c>
      <c r="S8" s="26" t="s">
        <v>11</v>
      </c>
      <c r="T8" s="26" t="s">
        <v>12</v>
      </c>
      <c r="U8" s="216"/>
      <c r="V8" s="216"/>
    </row>
    <row r="9" spans="1:28" hidden="1">
      <c r="A9" s="125"/>
      <c r="B9" s="122"/>
      <c r="C9" s="122"/>
      <c r="D9" s="121"/>
      <c r="E9" s="121"/>
      <c r="F9" s="121"/>
      <c r="G9" s="121"/>
      <c r="H9" s="121"/>
      <c r="I9" s="121"/>
      <c r="J9" s="121"/>
      <c r="K9" s="121"/>
      <c r="L9" s="122"/>
      <c r="M9" s="121"/>
      <c r="N9" s="121"/>
      <c r="O9" s="121"/>
      <c r="P9" s="121"/>
      <c r="Q9" s="121"/>
      <c r="R9" s="121"/>
      <c r="S9" s="121"/>
      <c r="T9" s="121"/>
      <c r="U9" s="122"/>
      <c r="V9" s="122"/>
    </row>
    <row r="10" spans="1:28" collapsed="1">
      <c r="A10" s="38">
        <v>1</v>
      </c>
      <c r="B10" s="33">
        <v>2</v>
      </c>
      <c r="C10" s="38">
        <v>3</v>
      </c>
      <c r="D10" s="33">
        <v>4</v>
      </c>
      <c r="E10" s="38">
        <v>5</v>
      </c>
      <c r="F10" s="33">
        <v>6</v>
      </c>
      <c r="G10" s="38">
        <v>7</v>
      </c>
      <c r="H10" s="33">
        <v>8</v>
      </c>
      <c r="I10" s="38">
        <v>9</v>
      </c>
      <c r="J10" s="33">
        <v>10</v>
      </c>
      <c r="K10" s="38">
        <v>11</v>
      </c>
      <c r="L10" s="33">
        <v>12</v>
      </c>
      <c r="M10" s="38">
        <v>13</v>
      </c>
      <c r="N10" s="33">
        <v>14</v>
      </c>
      <c r="O10" s="38">
        <v>15</v>
      </c>
      <c r="P10" s="33">
        <v>16</v>
      </c>
      <c r="Q10" s="38">
        <v>17</v>
      </c>
      <c r="R10" s="33">
        <v>18</v>
      </c>
      <c r="S10" s="38">
        <v>19</v>
      </c>
      <c r="T10" s="33">
        <v>20</v>
      </c>
      <c r="U10" s="38">
        <v>21</v>
      </c>
      <c r="V10" s="33">
        <v>22</v>
      </c>
    </row>
    <row r="11" spans="1:28" hidden="1" outlineLevel="1">
      <c r="A11" s="16">
        <v>40544</v>
      </c>
      <c r="B11" s="134">
        <v>12051.821001619999</v>
      </c>
      <c r="C11" s="134">
        <v>6647.3057266699998</v>
      </c>
      <c r="D11" s="134">
        <v>2710.0441616899998</v>
      </c>
      <c r="E11" s="134">
        <v>1228.0932015400001</v>
      </c>
      <c r="F11" s="134">
        <v>675.92399063000005</v>
      </c>
      <c r="G11" s="134">
        <v>806.02696951999997</v>
      </c>
      <c r="H11" s="134">
        <v>3937.26156498</v>
      </c>
      <c r="I11" s="134">
        <v>234.25138493</v>
      </c>
      <c r="J11" s="134">
        <v>658.03368538999996</v>
      </c>
      <c r="K11" s="134">
        <v>3044.9764946599998</v>
      </c>
      <c r="L11" s="134">
        <v>5060.9040913999997</v>
      </c>
      <c r="M11" s="134">
        <v>558.68584353000006</v>
      </c>
      <c r="N11" s="134">
        <v>25.848072599999998</v>
      </c>
      <c r="O11" s="134">
        <v>45.835025219999999</v>
      </c>
      <c r="P11" s="134">
        <v>487.00274571</v>
      </c>
      <c r="Q11" s="134">
        <v>4502.2182478699997</v>
      </c>
      <c r="R11" s="134">
        <v>127.79715625</v>
      </c>
      <c r="S11" s="134">
        <v>294.85026913000002</v>
      </c>
      <c r="T11" s="134">
        <v>4079.57082249</v>
      </c>
      <c r="U11" s="134">
        <v>343.61118355000002</v>
      </c>
      <c r="V11" s="134">
        <v>6783.6716077999999</v>
      </c>
      <c r="W11" s="134"/>
      <c r="X11" s="134"/>
      <c r="Y11" s="134"/>
      <c r="Z11" s="134"/>
      <c r="AA11" s="134"/>
      <c r="AB11" s="134"/>
    </row>
    <row r="12" spans="1:28" hidden="1" outlineLevel="1">
      <c r="A12" s="16">
        <v>40575</v>
      </c>
      <c r="B12" s="134">
        <v>11994.64967463</v>
      </c>
      <c r="C12" s="134">
        <v>6620.1403216500003</v>
      </c>
      <c r="D12" s="134">
        <v>2738.1650506800001</v>
      </c>
      <c r="E12" s="134">
        <v>1252.99755052</v>
      </c>
      <c r="F12" s="134">
        <v>693.20854436000002</v>
      </c>
      <c r="G12" s="134">
        <v>791.95895580000001</v>
      </c>
      <c r="H12" s="134">
        <v>3881.9752709700001</v>
      </c>
      <c r="I12" s="134">
        <v>231.16835663000001</v>
      </c>
      <c r="J12" s="134">
        <v>618.82042523999996</v>
      </c>
      <c r="K12" s="134">
        <v>3031.9864891000002</v>
      </c>
      <c r="L12" s="134">
        <v>5024.11805602</v>
      </c>
      <c r="M12" s="134">
        <v>556.33714283999996</v>
      </c>
      <c r="N12" s="134">
        <v>25.574700539999998</v>
      </c>
      <c r="O12" s="134">
        <v>46.975530339999999</v>
      </c>
      <c r="P12" s="134">
        <v>483.78691196</v>
      </c>
      <c r="Q12" s="134">
        <v>4467.7809131800004</v>
      </c>
      <c r="R12" s="134">
        <v>132.25460018999999</v>
      </c>
      <c r="S12" s="134">
        <v>157.15107531000001</v>
      </c>
      <c r="T12" s="134">
        <v>4178.3752376800003</v>
      </c>
      <c r="U12" s="134">
        <v>350.39129695999998</v>
      </c>
      <c r="V12" s="134">
        <v>6700.4714676699996</v>
      </c>
      <c r="W12" s="134"/>
      <c r="X12" s="134"/>
      <c r="Y12" s="134"/>
      <c r="Z12" s="134"/>
      <c r="AA12" s="134"/>
      <c r="AB12" s="134"/>
    </row>
    <row r="13" spans="1:28" hidden="1" outlineLevel="1">
      <c r="A13" s="16">
        <v>40603</v>
      </c>
      <c r="B13" s="134">
        <v>11885.75509647</v>
      </c>
      <c r="C13" s="134">
        <v>6620.9990291300001</v>
      </c>
      <c r="D13" s="134">
        <v>2778.7067631700002</v>
      </c>
      <c r="E13" s="134">
        <v>1284.3685248199999</v>
      </c>
      <c r="F13" s="134">
        <v>676.25693854999997</v>
      </c>
      <c r="G13" s="134">
        <v>818.08129980000001</v>
      </c>
      <c r="H13" s="134">
        <v>3842.2922659599999</v>
      </c>
      <c r="I13" s="134">
        <v>232.07229036000001</v>
      </c>
      <c r="J13" s="134">
        <v>590.36044688000004</v>
      </c>
      <c r="K13" s="134">
        <v>3019.8595287200001</v>
      </c>
      <c r="L13" s="134">
        <v>4911.4316442099998</v>
      </c>
      <c r="M13" s="134">
        <v>556.52300008999998</v>
      </c>
      <c r="N13" s="134">
        <v>27.03461205</v>
      </c>
      <c r="O13" s="134">
        <v>47.557105829999998</v>
      </c>
      <c r="P13" s="134">
        <v>481.93128221000001</v>
      </c>
      <c r="Q13" s="134">
        <v>4354.9086441199997</v>
      </c>
      <c r="R13" s="134">
        <v>133.58327441</v>
      </c>
      <c r="S13" s="134">
        <v>147.26989279</v>
      </c>
      <c r="T13" s="134">
        <v>4074.0554769199998</v>
      </c>
      <c r="U13" s="134">
        <v>353.32442313000001</v>
      </c>
      <c r="V13" s="134">
        <v>6556.8690346699996</v>
      </c>
      <c r="W13" s="134"/>
      <c r="X13" s="134"/>
      <c r="Y13" s="134"/>
      <c r="Z13" s="134"/>
      <c r="AA13" s="134"/>
      <c r="AB13" s="134"/>
    </row>
    <row r="14" spans="1:28" hidden="1" outlineLevel="1">
      <c r="A14" s="16">
        <v>40634</v>
      </c>
      <c r="B14" s="134">
        <v>11856.347065329999</v>
      </c>
      <c r="C14" s="134">
        <v>6606.66979928</v>
      </c>
      <c r="D14" s="134">
        <v>2828.0287500600002</v>
      </c>
      <c r="E14" s="134">
        <v>1308.5387141199999</v>
      </c>
      <c r="F14" s="134">
        <v>727.25801870999999</v>
      </c>
      <c r="G14" s="134">
        <v>792.23201723</v>
      </c>
      <c r="H14" s="134">
        <v>3778.6410492199998</v>
      </c>
      <c r="I14" s="134">
        <v>230.19833158</v>
      </c>
      <c r="J14" s="134">
        <v>501.64340084999998</v>
      </c>
      <c r="K14" s="134">
        <v>3046.7993167899999</v>
      </c>
      <c r="L14" s="134">
        <v>4894.8508956699998</v>
      </c>
      <c r="M14" s="134">
        <v>562.48317553000004</v>
      </c>
      <c r="N14" s="134">
        <v>26.00811311</v>
      </c>
      <c r="O14" s="134">
        <v>45.717515300000002</v>
      </c>
      <c r="P14" s="134">
        <v>490.75754712000003</v>
      </c>
      <c r="Q14" s="134">
        <v>4332.3677201399996</v>
      </c>
      <c r="R14" s="134">
        <v>134.29968708000001</v>
      </c>
      <c r="S14" s="134">
        <v>133.14271477</v>
      </c>
      <c r="T14" s="134">
        <v>4064.9253182900002</v>
      </c>
      <c r="U14" s="134">
        <v>354.82637038000001</v>
      </c>
      <c r="V14" s="134">
        <v>6187.2788927800002</v>
      </c>
      <c r="W14" s="134"/>
      <c r="X14" s="134"/>
      <c r="Y14" s="134"/>
      <c r="Z14" s="134"/>
      <c r="AA14" s="134"/>
      <c r="AB14" s="134"/>
    </row>
    <row r="15" spans="1:28" hidden="1" outlineLevel="1">
      <c r="A15" s="16">
        <v>40664</v>
      </c>
      <c r="B15" s="134">
        <v>11839.103288320001</v>
      </c>
      <c r="C15" s="134">
        <v>6642.6100947799996</v>
      </c>
      <c r="D15" s="134">
        <v>2913.2489079299999</v>
      </c>
      <c r="E15" s="134">
        <v>1363.6518082699999</v>
      </c>
      <c r="F15" s="134">
        <v>734.17300065999996</v>
      </c>
      <c r="G15" s="134">
        <v>815.42409899999996</v>
      </c>
      <c r="H15" s="134">
        <v>3729.3611868500002</v>
      </c>
      <c r="I15" s="134">
        <v>233.23374215999999</v>
      </c>
      <c r="J15" s="134">
        <v>506.40319303000001</v>
      </c>
      <c r="K15" s="134">
        <v>2989.7242516599999</v>
      </c>
      <c r="L15" s="134">
        <v>4851.0264736400004</v>
      </c>
      <c r="M15" s="134">
        <v>570.61034213000005</v>
      </c>
      <c r="N15" s="134">
        <v>26.65033652</v>
      </c>
      <c r="O15" s="134">
        <v>47.07331259</v>
      </c>
      <c r="P15" s="134">
        <v>496.88669302</v>
      </c>
      <c r="Q15" s="134">
        <v>4280.41613151</v>
      </c>
      <c r="R15" s="134">
        <v>137.25183397999999</v>
      </c>
      <c r="S15" s="134">
        <v>122.43562077</v>
      </c>
      <c r="T15" s="134">
        <v>4020.7286767599999</v>
      </c>
      <c r="U15" s="134">
        <v>345.46671989999999</v>
      </c>
      <c r="V15" s="134">
        <v>6243.6754868400003</v>
      </c>
      <c r="W15" s="134"/>
      <c r="X15" s="134"/>
      <c r="Y15" s="134"/>
      <c r="Z15" s="134"/>
      <c r="AA15" s="134"/>
      <c r="AB15" s="134"/>
    </row>
    <row r="16" spans="1:28" hidden="1" outlineLevel="1">
      <c r="A16" s="16">
        <v>40695</v>
      </c>
      <c r="B16" s="134">
        <v>11854.175524419999</v>
      </c>
      <c r="C16" s="134">
        <v>6657.9704243200003</v>
      </c>
      <c r="D16" s="134">
        <v>2984.8158761499999</v>
      </c>
      <c r="E16" s="134">
        <v>1403.1456019699999</v>
      </c>
      <c r="F16" s="134">
        <v>790.68174692000002</v>
      </c>
      <c r="G16" s="134">
        <v>790.98852725999996</v>
      </c>
      <c r="H16" s="134">
        <v>3673.15454817</v>
      </c>
      <c r="I16" s="134">
        <v>258.15872958</v>
      </c>
      <c r="J16" s="134">
        <v>503.48167013</v>
      </c>
      <c r="K16" s="134">
        <v>2911.5141484599999</v>
      </c>
      <c r="L16" s="134">
        <v>4834.0687786600001</v>
      </c>
      <c r="M16" s="134">
        <v>611.20498640000005</v>
      </c>
      <c r="N16" s="134">
        <v>31.45791681</v>
      </c>
      <c r="O16" s="134">
        <v>45.168753610000003</v>
      </c>
      <c r="P16" s="134">
        <v>534.57831597999996</v>
      </c>
      <c r="Q16" s="134">
        <v>4222.8637922600001</v>
      </c>
      <c r="R16" s="134">
        <v>142.82672016000001</v>
      </c>
      <c r="S16" s="134">
        <v>116.69569976</v>
      </c>
      <c r="T16" s="134">
        <v>3963.3413723399999</v>
      </c>
      <c r="U16" s="134">
        <v>362.13632144000002</v>
      </c>
      <c r="V16" s="134">
        <v>6070.2783933700002</v>
      </c>
      <c r="W16" s="134"/>
      <c r="X16" s="134"/>
      <c r="Y16" s="134"/>
      <c r="Z16" s="134"/>
      <c r="AA16" s="134"/>
      <c r="AB16" s="134"/>
    </row>
    <row r="17" spans="1:28" hidden="1" outlineLevel="1">
      <c r="A17" s="16">
        <v>40725</v>
      </c>
      <c r="B17" s="134">
        <v>11922.845218910001</v>
      </c>
      <c r="C17" s="134">
        <v>6757.9791731900004</v>
      </c>
      <c r="D17" s="134">
        <v>3178.9612923200002</v>
      </c>
      <c r="E17" s="134">
        <v>1474.5279061599999</v>
      </c>
      <c r="F17" s="134">
        <v>859.12448035</v>
      </c>
      <c r="G17" s="134">
        <v>845.30890581000006</v>
      </c>
      <c r="H17" s="134">
        <v>3579.0178808700002</v>
      </c>
      <c r="I17" s="134">
        <v>263.57928132000001</v>
      </c>
      <c r="J17" s="134">
        <v>519.27896296999995</v>
      </c>
      <c r="K17" s="134">
        <v>2796.1596365800001</v>
      </c>
      <c r="L17" s="134">
        <v>4783.8961804199998</v>
      </c>
      <c r="M17" s="134">
        <v>633.87735031</v>
      </c>
      <c r="N17" s="134">
        <v>32.746233089999997</v>
      </c>
      <c r="O17" s="134">
        <v>41.942314349999997</v>
      </c>
      <c r="P17" s="134">
        <v>559.18880287000002</v>
      </c>
      <c r="Q17" s="134">
        <v>4150.0188301099997</v>
      </c>
      <c r="R17" s="134">
        <v>145.45784415</v>
      </c>
      <c r="S17" s="134">
        <v>113.02798677</v>
      </c>
      <c r="T17" s="134">
        <v>3891.5329991899998</v>
      </c>
      <c r="U17" s="134">
        <v>380.96986529999998</v>
      </c>
      <c r="V17" s="134">
        <v>6243.5083136900003</v>
      </c>
      <c r="W17" s="134"/>
      <c r="X17" s="134"/>
      <c r="Y17" s="134"/>
      <c r="Z17" s="134"/>
      <c r="AA17" s="134"/>
      <c r="AB17" s="134"/>
    </row>
    <row r="18" spans="1:28" hidden="1" outlineLevel="1">
      <c r="A18" s="16">
        <v>40756</v>
      </c>
      <c r="B18" s="134">
        <v>11987.11569658</v>
      </c>
      <c r="C18" s="134">
        <v>6849.3348551400004</v>
      </c>
      <c r="D18" s="134">
        <v>3355.95228404</v>
      </c>
      <c r="E18" s="134">
        <v>1581.34328093</v>
      </c>
      <c r="F18" s="134">
        <v>941.43184756999995</v>
      </c>
      <c r="G18" s="134">
        <v>833.17715553999994</v>
      </c>
      <c r="H18" s="134">
        <v>3493.3825711</v>
      </c>
      <c r="I18" s="134">
        <v>262.85690191999998</v>
      </c>
      <c r="J18" s="134">
        <v>444.73289534000003</v>
      </c>
      <c r="K18" s="134">
        <v>2785.7927738399999</v>
      </c>
      <c r="L18" s="134">
        <v>4728.59767311</v>
      </c>
      <c r="M18" s="134">
        <v>665.79322571</v>
      </c>
      <c r="N18" s="134">
        <v>26.825621630000001</v>
      </c>
      <c r="O18" s="134">
        <v>49.074810249999999</v>
      </c>
      <c r="P18" s="134">
        <v>589.89279382999996</v>
      </c>
      <c r="Q18" s="134">
        <v>4062.8044473999998</v>
      </c>
      <c r="R18" s="134">
        <v>144.08933766000001</v>
      </c>
      <c r="S18" s="134">
        <v>106.30344209</v>
      </c>
      <c r="T18" s="134">
        <v>3812.4116676499998</v>
      </c>
      <c r="U18" s="134">
        <v>409.18316833</v>
      </c>
      <c r="V18" s="134">
        <v>5891.2583165400001</v>
      </c>
      <c r="W18" s="134"/>
      <c r="X18" s="134"/>
      <c r="Y18" s="134"/>
      <c r="Z18" s="134"/>
      <c r="AA18" s="134"/>
      <c r="AB18" s="134"/>
    </row>
    <row r="19" spans="1:28" hidden="1" outlineLevel="1">
      <c r="A19" s="16">
        <v>40787</v>
      </c>
      <c r="B19" s="134">
        <v>11866.80533379</v>
      </c>
      <c r="C19" s="134">
        <v>6826.74843048</v>
      </c>
      <c r="D19" s="134">
        <v>3460.7453970900001</v>
      </c>
      <c r="E19" s="134">
        <v>1633.9197560800001</v>
      </c>
      <c r="F19" s="134">
        <v>942.17027646999998</v>
      </c>
      <c r="G19" s="134">
        <v>884.65536454000005</v>
      </c>
      <c r="H19" s="134">
        <v>3366.0030333899999</v>
      </c>
      <c r="I19" s="134">
        <v>241.98663095000001</v>
      </c>
      <c r="J19" s="134">
        <v>512.66441367000004</v>
      </c>
      <c r="K19" s="134">
        <v>2611.3519887699999</v>
      </c>
      <c r="L19" s="134">
        <v>4625.0670239800002</v>
      </c>
      <c r="M19" s="134">
        <v>714.06821939999998</v>
      </c>
      <c r="N19" s="134">
        <v>26.82139763</v>
      </c>
      <c r="O19" s="134">
        <v>46.017418650000003</v>
      </c>
      <c r="P19" s="134">
        <v>641.22940312000003</v>
      </c>
      <c r="Q19" s="134">
        <v>3910.9988045800001</v>
      </c>
      <c r="R19" s="134">
        <v>146.03646035</v>
      </c>
      <c r="S19" s="134">
        <v>99.201896059999996</v>
      </c>
      <c r="T19" s="134">
        <v>3665.76044817</v>
      </c>
      <c r="U19" s="134">
        <v>414.98987933000001</v>
      </c>
      <c r="V19" s="134">
        <v>5820.70899138</v>
      </c>
      <c r="W19" s="134"/>
      <c r="X19" s="134"/>
      <c r="Y19" s="134"/>
      <c r="Z19" s="134"/>
      <c r="AA19" s="134"/>
      <c r="AB19" s="134"/>
    </row>
    <row r="20" spans="1:28" hidden="1" outlineLevel="1">
      <c r="A20" s="16">
        <v>40817</v>
      </c>
      <c r="B20" s="134">
        <v>11789.787354730001</v>
      </c>
      <c r="C20" s="134">
        <v>6808.9845117499999</v>
      </c>
      <c r="D20" s="134">
        <v>3543.08808864</v>
      </c>
      <c r="E20" s="134">
        <v>1655.95654537</v>
      </c>
      <c r="F20" s="134">
        <v>984.31815926000002</v>
      </c>
      <c r="G20" s="134">
        <v>902.81338401000005</v>
      </c>
      <c r="H20" s="134">
        <v>3265.8964231099999</v>
      </c>
      <c r="I20" s="134">
        <v>245.15843672</v>
      </c>
      <c r="J20" s="134">
        <v>437.28134167000002</v>
      </c>
      <c r="K20" s="134">
        <v>2583.45664472</v>
      </c>
      <c r="L20" s="134">
        <v>4564.1775109600003</v>
      </c>
      <c r="M20" s="134">
        <v>748.07287131999999</v>
      </c>
      <c r="N20" s="134">
        <v>25.792311160000001</v>
      </c>
      <c r="O20" s="134">
        <v>48.940820600000002</v>
      </c>
      <c r="P20" s="134">
        <v>673.33973956</v>
      </c>
      <c r="Q20" s="134">
        <v>3816.1046396400002</v>
      </c>
      <c r="R20" s="134">
        <v>120.74002833999999</v>
      </c>
      <c r="S20" s="134">
        <v>117.74553924999999</v>
      </c>
      <c r="T20" s="134">
        <v>3577.6190720499999</v>
      </c>
      <c r="U20" s="134">
        <v>416.62533201999997</v>
      </c>
      <c r="V20" s="134">
        <v>5715.2130126100001</v>
      </c>
      <c r="W20" s="134"/>
      <c r="X20" s="134"/>
      <c r="Y20" s="134"/>
      <c r="Z20" s="134"/>
      <c r="AA20" s="134"/>
      <c r="AB20" s="134"/>
    </row>
    <row r="21" spans="1:28" hidden="1" outlineLevel="1">
      <c r="A21" s="16">
        <v>40848</v>
      </c>
      <c r="B21" s="134">
        <v>11591.66643067</v>
      </c>
      <c r="C21" s="134">
        <v>6657.5396649699996</v>
      </c>
      <c r="D21" s="134">
        <v>3609.1695086700001</v>
      </c>
      <c r="E21" s="134">
        <v>1683.80657509</v>
      </c>
      <c r="F21" s="134">
        <v>1016.27733487</v>
      </c>
      <c r="G21" s="134">
        <v>909.08559871</v>
      </c>
      <c r="H21" s="134">
        <v>3048.3701563</v>
      </c>
      <c r="I21" s="134">
        <v>234.31984702</v>
      </c>
      <c r="J21" s="134">
        <v>457.66580245</v>
      </c>
      <c r="K21" s="134">
        <v>2356.3845068300002</v>
      </c>
      <c r="L21" s="134">
        <v>4541.03535061</v>
      </c>
      <c r="M21" s="134">
        <v>791.84026029999995</v>
      </c>
      <c r="N21" s="134">
        <v>24.186994219999999</v>
      </c>
      <c r="O21" s="134">
        <v>61.649403769999999</v>
      </c>
      <c r="P21" s="134">
        <v>706.00386231000004</v>
      </c>
      <c r="Q21" s="134">
        <v>3749.1950903100001</v>
      </c>
      <c r="R21" s="134">
        <v>164.73965041</v>
      </c>
      <c r="S21" s="134">
        <v>113.22515325000001</v>
      </c>
      <c r="T21" s="134">
        <v>3471.2302866499999</v>
      </c>
      <c r="U21" s="134">
        <v>393.09141509</v>
      </c>
      <c r="V21" s="134">
        <v>5559.9310371700003</v>
      </c>
      <c r="W21" s="134"/>
      <c r="X21" s="134"/>
      <c r="Y21" s="134"/>
      <c r="Z21" s="134"/>
      <c r="AA21" s="134"/>
      <c r="AB21" s="134"/>
    </row>
    <row r="22" spans="1:28" hidden="1" outlineLevel="1">
      <c r="A22" s="16">
        <v>40878</v>
      </c>
      <c r="B22" s="134">
        <v>11532.96341446</v>
      </c>
      <c r="C22" s="134">
        <v>6726.3997740200002</v>
      </c>
      <c r="D22" s="134">
        <v>3713.1551633200002</v>
      </c>
      <c r="E22" s="134">
        <v>1722.47264591</v>
      </c>
      <c r="F22" s="134">
        <v>1050.6194405900001</v>
      </c>
      <c r="G22" s="134">
        <v>940.06307681999999</v>
      </c>
      <c r="H22" s="134">
        <v>3013.2446107000001</v>
      </c>
      <c r="I22" s="134">
        <v>237.95642803000001</v>
      </c>
      <c r="J22" s="134">
        <v>433.73328778000001</v>
      </c>
      <c r="K22" s="134">
        <v>2341.55489489</v>
      </c>
      <c r="L22" s="134">
        <v>4429.0125823199996</v>
      </c>
      <c r="M22" s="134">
        <v>788.60946598999999</v>
      </c>
      <c r="N22" s="134">
        <v>24.006913340000001</v>
      </c>
      <c r="O22" s="134">
        <v>56.120690789999998</v>
      </c>
      <c r="P22" s="134">
        <v>708.48186185999998</v>
      </c>
      <c r="Q22" s="134">
        <v>3640.4031163300001</v>
      </c>
      <c r="R22" s="134">
        <v>166.10350553999999</v>
      </c>
      <c r="S22" s="134">
        <v>115.88400248000001</v>
      </c>
      <c r="T22" s="134">
        <v>3358.4156083100002</v>
      </c>
      <c r="U22" s="134">
        <v>377.55105811999999</v>
      </c>
      <c r="V22" s="134">
        <v>6053.4501747499999</v>
      </c>
      <c r="W22" s="134"/>
      <c r="X22" s="134"/>
      <c r="Y22" s="134"/>
      <c r="Z22" s="134"/>
      <c r="AA22" s="134"/>
      <c r="AB22" s="134"/>
    </row>
    <row r="23" spans="1:28" hidden="1" outlineLevel="1">
      <c r="A23" s="16">
        <v>40909</v>
      </c>
      <c r="B23" s="134">
        <v>11451.7713559</v>
      </c>
      <c r="C23" s="134">
        <v>6688.0294427999997</v>
      </c>
      <c r="D23" s="134">
        <v>3718.1061915800001</v>
      </c>
      <c r="E23" s="134">
        <v>1729.99092511</v>
      </c>
      <c r="F23" s="134">
        <v>1065.2642405500001</v>
      </c>
      <c r="G23" s="134">
        <v>922.85102591999998</v>
      </c>
      <c r="H23" s="134">
        <v>2969.9232512200001</v>
      </c>
      <c r="I23" s="134">
        <v>232.66706321999999</v>
      </c>
      <c r="J23" s="134">
        <v>433.54887275999999</v>
      </c>
      <c r="K23" s="134">
        <v>2303.7073152399998</v>
      </c>
      <c r="L23" s="134">
        <v>4382.5925380600002</v>
      </c>
      <c r="M23" s="134">
        <v>786.81077975000005</v>
      </c>
      <c r="N23" s="134">
        <v>24.02394941</v>
      </c>
      <c r="O23" s="134">
        <v>54.233324549999999</v>
      </c>
      <c r="P23" s="134">
        <v>708.55350579000003</v>
      </c>
      <c r="Q23" s="134">
        <v>3595.78175831</v>
      </c>
      <c r="R23" s="134">
        <v>166.70509809000001</v>
      </c>
      <c r="S23" s="134">
        <v>125.6145104</v>
      </c>
      <c r="T23" s="134">
        <v>3303.4621498199999</v>
      </c>
      <c r="U23" s="134">
        <v>381.14937504</v>
      </c>
      <c r="V23" s="134">
        <v>5674.3253806100001</v>
      </c>
      <c r="W23" s="134"/>
      <c r="X23" s="134"/>
      <c r="Y23" s="134"/>
      <c r="Z23" s="134"/>
      <c r="AA23" s="134"/>
      <c r="AB23" s="134"/>
    </row>
    <row r="24" spans="1:28" hidden="1" outlineLevel="1">
      <c r="A24" s="16">
        <v>40940</v>
      </c>
      <c r="B24" s="134">
        <v>11268.10728391</v>
      </c>
      <c r="C24" s="134">
        <v>6326.5127714700002</v>
      </c>
      <c r="D24" s="134">
        <v>3654.3978940299999</v>
      </c>
      <c r="E24" s="134">
        <v>1687.1962182300001</v>
      </c>
      <c r="F24" s="134">
        <v>1057.60730005</v>
      </c>
      <c r="G24" s="134">
        <v>909.59437575000004</v>
      </c>
      <c r="H24" s="134">
        <v>2672.1148774399999</v>
      </c>
      <c r="I24" s="134">
        <v>204.10042447999999</v>
      </c>
      <c r="J24" s="134">
        <v>413.75319524000003</v>
      </c>
      <c r="K24" s="134">
        <v>2054.2612577199998</v>
      </c>
      <c r="L24" s="134">
        <v>4555.9116823799995</v>
      </c>
      <c r="M24" s="134">
        <v>827.83777887999997</v>
      </c>
      <c r="N24" s="134">
        <v>23.48016101</v>
      </c>
      <c r="O24" s="134">
        <v>62.359792089999999</v>
      </c>
      <c r="P24" s="134">
        <v>741.99782577999997</v>
      </c>
      <c r="Q24" s="134">
        <v>3728.0739035000001</v>
      </c>
      <c r="R24" s="134">
        <v>101.37321755000001</v>
      </c>
      <c r="S24" s="134">
        <v>133.58140514999999</v>
      </c>
      <c r="T24" s="134">
        <v>3493.1192808000001</v>
      </c>
      <c r="U24" s="134">
        <v>385.68283006000001</v>
      </c>
      <c r="V24" s="134">
        <v>4403.5301526200001</v>
      </c>
      <c r="W24" s="134"/>
      <c r="X24" s="134"/>
      <c r="Y24" s="134"/>
      <c r="Z24" s="134"/>
      <c r="AA24" s="134"/>
      <c r="AB24" s="134"/>
    </row>
    <row r="25" spans="1:28" hidden="1" outlineLevel="1">
      <c r="A25" s="16">
        <v>40969</v>
      </c>
      <c r="B25" s="134">
        <v>11051.414429210001</v>
      </c>
      <c r="C25" s="134">
        <v>6442.0300397199999</v>
      </c>
      <c r="D25" s="134">
        <v>3664.5394133300001</v>
      </c>
      <c r="E25" s="134">
        <v>1689.5653380399999</v>
      </c>
      <c r="F25" s="134">
        <v>1060.4559438399999</v>
      </c>
      <c r="G25" s="134">
        <v>914.51813145000006</v>
      </c>
      <c r="H25" s="134">
        <v>2777.4906263900002</v>
      </c>
      <c r="I25" s="134">
        <v>203.58698415999999</v>
      </c>
      <c r="J25" s="134">
        <v>390.31740478</v>
      </c>
      <c r="K25" s="134">
        <v>2183.5862374500002</v>
      </c>
      <c r="L25" s="134">
        <v>4245.7171297699997</v>
      </c>
      <c r="M25" s="134">
        <v>827.30898519000004</v>
      </c>
      <c r="N25" s="134">
        <v>24.453065519999999</v>
      </c>
      <c r="O25" s="134">
        <v>65.104182609999995</v>
      </c>
      <c r="P25" s="134">
        <v>737.75173705999998</v>
      </c>
      <c r="Q25" s="134">
        <v>3418.4081445800002</v>
      </c>
      <c r="R25" s="134">
        <v>101.73934027999999</v>
      </c>
      <c r="S25" s="134">
        <v>131.20039399999999</v>
      </c>
      <c r="T25" s="134">
        <v>3185.4684103</v>
      </c>
      <c r="U25" s="134">
        <v>363.66725972</v>
      </c>
      <c r="V25" s="134">
        <v>4753.5868512699999</v>
      </c>
      <c r="W25" s="134"/>
      <c r="X25" s="134"/>
      <c r="Y25" s="134"/>
      <c r="Z25" s="134"/>
      <c r="AA25" s="134"/>
      <c r="AB25" s="134"/>
    </row>
    <row r="26" spans="1:28" hidden="1" outlineLevel="1">
      <c r="A26" s="16">
        <v>41000</v>
      </c>
      <c r="B26" s="134">
        <v>11034.50136104</v>
      </c>
      <c r="C26" s="134">
        <v>6411.6029611499998</v>
      </c>
      <c r="D26" s="134">
        <v>3682.48180804</v>
      </c>
      <c r="E26" s="134">
        <v>1683.0467304700001</v>
      </c>
      <c r="F26" s="134">
        <v>1082.2626648099999</v>
      </c>
      <c r="G26" s="134">
        <v>917.17241276000004</v>
      </c>
      <c r="H26" s="134">
        <v>2729.1211531099998</v>
      </c>
      <c r="I26" s="134">
        <v>201.87802429000001</v>
      </c>
      <c r="J26" s="134">
        <v>383.79672184999998</v>
      </c>
      <c r="K26" s="134">
        <v>2143.4464069700002</v>
      </c>
      <c r="L26" s="134">
        <v>4240.2499503600002</v>
      </c>
      <c r="M26" s="134">
        <v>832.95296853000002</v>
      </c>
      <c r="N26" s="134">
        <v>24.77191144</v>
      </c>
      <c r="O26" s="134">
        <v>61.711717190000002</v>
      </c>
      <c r="P26" s="134">
        <v>746.46933990000002</v>
      </c>
      <c r="Q26" s="134">
        <v>3407.2969818299998</v>
      </c>
      <c r="R26" s="134">
        <v>105.1336395</v>
      </c>
      <c r="S26" s="134">
        <v>138.29580551999999</v>
      </c>
      <c r="T26" s="134">
        <v>3163.8675368099998</v>
      </c>
      <c r="U26" s="134">
        <v>382.64844952999999</v>
      </c>
      <c r="V26" s="134">
        <v>5461.0316621000002</v>
      </c>
      <c r="W26" s="134"/>
      <c r="X26" s="134"/>
      <c r="Y26" s="134"/>
      <c r="Z26" s="134"/>
      <c r="AA26" s="134"/>
      <c r="AB26" s="134"/>
    </row>
    <row r="27" spans="1:28" hidden="1" outlineLevel="1">
      <c r="A27" s="16">
        <v>41030</v>
      </c>
      <c r="B27" s="134">
        <v>10880.302469800001</v>
      </c>
      <c r="C27" s="134">
        <v>6360.8833886900002</v>
      </c>
      <c r="D27" s="134">
        <v>3737.1892246299999</v>
      </c>
      <c r="E27" s="134">
        <v>1745.6661588899999</v>
      </c>
      <c r="F27" s="134">
        <v>1099.2111273099999</v>
      </c>
      <c r="G27" s="134">
        <v>892.31193843000005</v>
      </c>
      <c r="H27" s="134">
        <v>2623.6941640599998</v>
      </c>
      <c r="I27" s="134">
        <v>204.41435340000001</v>
      </c>
      <c r="J27" s="134">
        <v>370.65230205</v>
      </c>
      <c r="K27" s="134">
        <v>2048.6275086099999</v>
      </c>
      <c r="L27" s="134">
        <v>4140.4926572699997</v>
      </c>
      <c r="M27" s="134">
        <v>848.45260145999998</v>
      </c>
      <c r="N27" s="134">
        <v>26.781604260000002</v>
      </c>
      <c r="O27" s="134">
        <v>59.829705220000001</v>
      </c>
      <c r="P27" s="134">
        <v>761.84129198000005</v>
      </c>
      <c r="Q27" s="134">
        <v>3292.04005581</v>
      </c>
      <c r="R27" s="134">
        <v>103.07913132</v>
      </c>
      <c r="S27" s="134">
        <v>147.20436190000001</v>
      </c>
      <c r="T27" s="134">
        <v>3041.7565625900002</v>
      </c>
      <c r="U27" s="134">
        <v>378.92642383999998</v>
      </c>
      <c r="V27" s="134">
        <v>5186.0401500300004</v>
      </c>
      <c r="W27" s="134"/>
      <c r="X27" s="134"/>
      <c r="Y27" s="134"/>
      <c r="Z27" s="134"/>
      <c r="AA27" s="134"/>
      <c r="AB27" s="134"/>
    </row>
    <row r="28" spans="1:28" hidden="1" outlineLevel="1">
      <c r="A28" s="16">
        <v>41061</v>
      </c>
      <c r="B28" s="134">
        <v>10742.34485376</v>
      </c>
      <c r="C28" s="134">
        <v>6366.1463966900001</v>
      </c>
      <c r="D28" s="134">
        <v>3810.9899669299998</v>
      </c>
      <c r="E28" s="134">
        <v>1744.55620583</v>
      </c>
      <c r="F28" s="134">
        <v>1141.98842642</v>
      </c>
      <c r="G28" s="134">
        <v>924.44533467999997</v>
      </c>
      <c r="H28" s="134">
        <v>2555.1564297599998</v>
      </c>
      <c r="I28" s="134">
        <v>189.83739471000001</v>
      </c>
      <c r="J28" s="134">
        <v>371.94317002999998</v>
      </c>
      <c r="K28" s="134">
        <v>1993.37586502</v>
      </c>
      <c r="L28" s="134">
        <v>4007.9401951</v>
      </c>
      <c r="M28" s="134">
        <v>816.06652255999995</v>
      </c>
      <c r="N28" s="134">
        <v>28.491452460000001</v>
      </c>
      <c r="O28" s="134">
        <v>45.73707873</v>
      </c>
      <c r="P28" s="134">
        <v>741.83799137000005</v>
      </c>
      <c r="Q28" s="134">
        <v>3191.8736725399999</v>
      </c>
      <c r="R28" s="134">
        <v>83.024848340000005</v>
      </c>
      <c r="S28" s="134">
        <v>146.60587599999999</v>
      </c>
      <c r="T28" s="134">
        <v>2962.2429481999998</v>
      </c>
      <c r="U28" s="134">
        <v>368.25826196999998</v>
      </c>
      <c r="V28" s="134">
        <v>5162.4080101899999</v>
      </c>
      <c r="W28" s="134"/>
      <c r="X28" s="134"/>
      <c r="Y28" s="134"/>
      <c r="Z28" s="134"/>
      <c r="AA28" s="134"/>
      <c r="AB28" s="134"/>
    </row>
    <row r="29" spans="1:28" hidden="1" outlineLevel="1">
      <c r="A29" s="16">
        <v>41091</v>
      </c>
      <c r="B29" s="134">
        <v>10636.98376083</v>
      </c>
      <c r="C29" s="134">
        <v>6321.9579413299998</v>
      </c>
      <c r="D29" s="134">
        <v>3809.7656371899998</v>
      </c>
      <c r="E29" s="134">
        <v>1727.5447370100001</v>
      </c>
      <c r="F29" s="134">
        <v>1150.9108089700001</v>
      </c>
      <c r="G29" s="134">
        <v>931.31009121</v>
      </c>
      <c r="H29" s="134">
        <v>2512.19230414</v>
      </c>
      <c r="I29" s="134">
        <v>194.68913592999999</v>
      </c>
      <c r="J29" s="134">
        <v>359.23953413999999</v>
      </c>
      <c r="K29" s="134">
        <v>1958.2636340700001</v>
      </c>
      <c r="L29" s="134">
        <v>3949.94953476</v>
      </c>
      <c r="M29" s="134">
        <v>820.67617342999995</v>
      </c>
      <c r="N29" s="134">
        <v>30.14238894</v>
      </c>
      <c r="O29" s="134">
        <v>43.698579369999997</v>
      </c>
      <c r="P29" s="134">
        <v>746.83520511999996</v>
      </c>
      <c r="Q29" s="134">
        <v>3129.2733613300002</v>
      </c>
      <c r="R29" s="134">
        <v>84.969988290000003</v>
      </c>
      <c r="S29" s="134">
        <v>145.80477547999999</v>
      </c>
      <c r="T29" s="134">
        <v>2898.4985975599998</v>
      </c>
      <c r="U29" s="134">
        <v>365.07628474000001</v>
      </c>
      <c r="V29" s="134">
        <v>5107.8731982199997</v>
      </c>
      <c r="W29" s="134"/>
      <c r="X29" s="134"/>
      <c r="Y29" s="134"/>
      <c r="Z29" s="134"/>
      <c r="AA29" s="134"/>
      <c r="AB29" s="134"/>
    </row>
    <row r="30" spans="1:28" hidden="1" outlineLevel="1">
      <c r="A30" s="16">
        <v>41122</v>
      </c>
      <c r="B30" s="134">
        <v>10513.95872728</v>
      </c>
      <c r="C30" s="134">
        <v>6288.5365950599999</v>
      </c>
      <c r="D30" s="134">
        <v>3851.9233977700001</v>
      </c>
      <c r="E30" s="134">
        <v>1762.7582482099999</v>
      </c>
      <c r="F30" s="134">
        <v>1176.6668400799999</v>
      </c>
      <c r="G30" s="134">
        <v>912.49830947999999</v>
      </c>
      <c r="H30" s="134">
        <v>2436.6131972899998</v>
      </c>
      <c r="I30" s="134">
        <v>167.89572489</v>
      </c>
      <c r="J30" s="134">
        <v>352.60743248</v>
      </c>
      <c r="K30" s="134">
        <v>1916.11003992</v>
      </c>
      <c r="L30" s="134">
        <v>3852.74579687</v>
      </c>
      <c r="M30" s="134">
        <v>825.28576842999996</v>
      </c>
      <c r="N30" s="134">
        <v>15.85270014</v>
      </c>
      <c r="O30" s="134">
        <v>41.242248969999999</v>
      </c>
      <c r="P30" s="134">
        <v>768.19081931999995</v>
      </c>
      <c r="Q30" s="134">
        <v>3027.4600284399999</v>
      </c>
      <c r="R30" s="134">
        <v>61.719460269999999</v>
      </c>
      <c r="S30" s="134">
        <v>120.85381843</v>
      </c>
      <c r="T30" s="134">
        <v>2844.8867497400001</v>
      </c>
      <c r="U30" s="134">
        <v>372.67633534999999</v>
      </c>
      <c r="V30" s="134">
        <v>5012.6561102100004</v>
      </c>
      <c r="W30" s="134"/>
      <c r="X30" s="134"/>
      <c r="Y30" s="134"/>
      <c r="Z30" s="134"/>
      <c r="AA30" s="134"/>
      <c r="AB30" s="134"/>
    </row>
    <row r="31" spans="1:28" hidden="1" outlineLevel="1">
      <c r="A31" s="16">
        <v>41153</v>
      </c>
      <c r="B31" s="134">
        <v>10378.272385730001</v>
      </c>
      <c r="C31" s="134">
        <v>6223.5433885700004</v>
      </c>
      <c r="D31" s="134">
        <v>3838.7217433199999</v>
      </c>
      <c r="E31" s="134">
        <v>1736.9047106800001</v>
      </c>
      <c r="F31" s="134">
        <v>1224.2331714300001</v>
      </c>
      <c r="G31" s="134">
        <v>877.58386121000001</v>
      </c>
      <c r="H31" s="134">
        <v>2384.8216452500001</v>
      </c>
      <c r="I31" s="134">
        <v>167.21357832999999</v>
      </c>
      <c r="J31" s="134">
        <v>346.96332761999997</v>
      </c>
      <c r="K31" s="134">
        <v>1870.6447393000001</v>
      </c>
      <c r="L31" s="134">
        <v>3793.4032129100001</v>
      </c>
      <c r="M31" s="134">
        <v>836.22113666999996</v>
      </c>
      <c r="N31" s="134">
        <v>17.428509819999999</v>
      </c>
      <c r="O31" s="134">
        <v>39.635401770000001</v>
      </c>
      <c r="P31" s="134">
        <v>779.15722507999999</v>
      </c>
      <c r="Q31" s="134">
        <v>2957.1820762399998</v>
      </c>
      <c r="R31" s="134">
        <v>59.586567010000003</v>
      </c>
      <c r="S31" s="134">
        <v>120.28717238999999</v>
      </c>
      <c r="T31" s="134">
        <v>2777.3083368399998</v>
      </c>
      <c r="U31" s="134">
        <v>361.32578425000003</v>
      </c>
      <c r="V31" s="134">
        <v>4533.5936175099996</v>
      </c>
      <c r="W31" s="134"/>
      <c r="X31" s="134"/>
      <c r="Y31" s="134"/>
      <c r="Z31" s="134"/>
      <c r="AA31" s="134"/>
      <c r="AB31" s="134"/>
    </row>
    <row r="32" spans="1:28" hidden="1" outlineLevel="1">
      <c r="A32" s="16">
        <v>41183</v>
      </c>
      <c r="B32" s="134">
        <v>10327.33577315</v>
      </c>
      <c r="C32" s="134">
        <v>6210.0215499400001</v>
      </c>
      <c r="D32" s="134">
        <v>3897.9903356599998</v>
      </c>
      <c r="E32" s="134">
        <v>1758.66526978</v>
      </c>
      <c r="F32" s="134">
        <v>1210.5685455800001</v>
      </c>
      <c r="G32" s="134">
        <v>928.75652030000003</v>
      </c>
      <c r="H32" s="134">
        <v>2312.0312142799999</v>
      </c>
      <c r="I32" s="134">
        <v>166.37624328000001</v>
      </c>
      <c r="J32" s="134">
        <v>324.56585996000001</v>
      </c>
      <c r="K32" s="134">
        <v>1821.08911104</v>
      </c>
      <c r="L32" s="134">
        <v>3755.9946965899999</v>
      </c>
      <c r="M32" s="134">
        <v>847.02740473999995</v>
      </c>
      <c r="N32" s="134">
        <v>17.15652236</v>
      </c>
      <c r="O32" s="134">
        <v>41.41945218</v>
      </c>
      <c r="P32" s="134">
        <v>788.4514302</v>
      </c>
      <c r="Q32" s="134">
        <v>2908.96729185</v>
      </c>
      <c r="R32" s="134">
        <v>61.238843240000001</v>
      </c>
      <c r="S32" s="134">
        <v>119.91755476</v>
      </c>
      <c r="T32" s="134">
        <v>2727.81089385</v>
      </c>
      <c r="U32" s="134">
        <v>361.31952661999998</v>
      </c>
      <c r="V32" s="134">
        <v>4743.7476868699996</v>
      </c>
      <c r="W32" s="134"/>
      <c r="X32" s="134"/>
      <c r="Y32" s="134"/>
      <c r="Z32" s="134"/>
      <c r="AA32" s="134"/>
      <c r="AB32" s="134"/>
    </row>
    <row r="33" spans="1:28" hidden="1" outlineLevel="1">
      <c r="A33" s="16">
        <v>41214</v>
      </c>
      <c r="B33" s="134">
        <v>10107.94732617</v>
      </c>
      <c r="C33" s="134">
        <v>6083.4534719499998</v>
      </c>
      <c r="D33" s="134">
        <v>3901.91765799</v>
      </c>
      <c r="E33" s="134">
        <v>1745.36386444</v>
      </c>
      <c r="F33" s="134">
        <v>1222.2482005100001</v>
      </c>
      <c r="G33" s="134">
        <v>934.30559303999996</v>
      </c>
      <c r="H33" s="134">
        <v>2181.5358139599998</v>
      </c>
      <c r="I33" s="134">
        <v>157.69510152000001</v>
      </c>
      <c r="J33" s="134">
        <v>273.63274553000002</v>
      </c>
      <c r="K33" s="134">
        <v>1750.2079669100001</v>
      </c>
      <c r="L33" s="134">
        <v>3664.55634444</v>
      </c>
      <c r="M33" s="134">
        <v>846.39567593000004</v>
      </c>
      <c r="N33" s="134">
        <v>17.516755280000002</v>
      </c>
      <c r="O33" s="134">
        <v>38.159978240000001</v>
      </c>
      <c r="P33" s="134">
        <v>790.71894240999995</v>
      </c>
      <c r="Q33" s="134">
        <v>2818.1606685100001</v>
      </c>
      <c r="R33" s="134">
        <v>59.406339989999999</v>
      </c>
      <c r="S33" s="134">
        <v>113.55915899999999</v>
      </c>
      <c r="T33" s="134">
        <v>2645.19516952</v>
      </c>
      <c r="U33" s="134">
        <v>359.93750978000003</v>
      </c>
      <c r="V33" s="134">
        <v>4807.2985521700002</v>
      </c>
      <c r="W33" s="134"/>
      <c r="X33" s="134"/>
      <c r="Y33" s="134"/>
      <c r="Z33" s="134"/>
      <c r="AA33" s="134"/>
      <c r="AB33" s="134"/>
    </row>
    <row r="34" spans="1:28" hidden="1" outlineLevel="1">
      <c r="A34" s="16">
        <v>41244</v>
      </c>
      <c r="B34" s="134">
        <v>9920.9109211499999</v>
      </c>
      <c r="C34" s="134">
        <v>6006.1551560500002</v>
      </c>
      <c r="D34" s="134">
        <v>3904.3516302600001</v>
      </c>
      <c r="E34" s="134">
        <v>1749.210349</v>
      </c>
      <c r="F34" s="134">
        <v>1227.0597091699999</v>
      </c>
      <c r="G34" s="134">
        <v>928.08157209000001</v>
      </c>
      <c r="H34" s="134">
        <v>2101.8035257900001</v>
      </c>
      <c r="I34" s="134">
        <v>147.8190673</v>
      </c>
      <c r="J34" s="134">
        <v>266.68628640999998</v>
      </c>
      <c r="K34" s="134">
        <v>1687.2981720800001</v>
      </c>
      <c r="L34" s="134">
        <v>3551.3123740599999</v>
      </c>
      <c r="M34" s="134">
        <v>828.31989503</v>
      </c>
      <c r="N34" s="134">
        <v>16.4630765</v>
      </c>
      <c r="O34" s="134">
        <v>36.977468469999998</v>
      </c>
      <c r="P34" s="134">
        <v>774.87935005999998</v>
      </c>
      <c r="Q34" s="134">
        <v>2722.9924790300001</v>
      </c>
      <c r="R34" s="134">
        <v>59.794118930000003</v>
      </c>
      <c r="S34" s="134">
        <v>106.60185039</v>
      </c>
      <c r="T34" s="134">
        <v>2556.5965097100002</v>
      </c>
      <c r="U34" s="134">
        <v>363.44339103999999</v>
      </c>
      <c r="V34" s="134">
        <v>3037.9457689599999</v>
      </c>
      <c r="W34" s="134"/>
      <c r="X34" s="134"/>
      <c r="Y34" s="134"/>
      <c r="Z34" s="134"/>
      <c r="AA34" s="134"/>
      <c r="AB34" s="134"/>
    </row>
    <row r="35" spans="1:28" hidden="1" outlineLevel="1">
      <c r="A35" s="16">
        <v>41275</v>
      </c>
      <c r="B35" s="134">
        <v>9878.0556278200002</v>
      </c>
      <c r="C35" s="134">
        <v>5992.8270979600002</v>
      </c>
      <c r="D35" s="134">
        <v>3923.4662574600002</v>
      </c>
      <c r="E35" s="134">
        <v>1775.88242328</v>
      </c>
      <c r="F35" s="134">
        <v>1242.37241505</v>
      </c>
      <c r="G35" s="134">
        <v>905.21141912999997</v>
      </c>
      <c r="H35" s="134">
        <v>2069.3608405</v>
      </c>
      <c r="I35" s="134">
        <v>144.78113526000001</v>
      </c>
      <c r="J35" s="134">
        <v>273.99025222</v>
      </c>
      <c r="K35" s="134">
        <v>1650.5894530200001</v>
      </c>
      <c r="L35" s="134">
        <v>3518.4623831600002</v>
      </c>
      <c r="M35" s="134">
        <v>819.02712325000005</v>
      </c>
      <c r="N35" s="134">
        <v>17.721723300000001</v>
      </c>
      <c r="O35" s="134">
        <v>34.791642439999997</v>
      </c>
      <c r="P35" s="134">
        <v>766.51375751</v>
      </c>
      <c r="Q35" s="134">
        <v>2699.4352599099998</v>
      </c>
      <c r="R35" s="134">
        <v>60.41379448</v>
      </c>
      <c r="S35" s="134">
        <v>106.18857278999999</v>
      </c>
      <c r="T35" s="134">
        <v>2532.83289264</v>
      </c>
      <c r="U35" s="134">
        <v>366.76614669999998</v>
      </c>
      <c r="V35" s="134">
        <v>2661.26704531</v>
      </c>
      <c r="W35" s="134"/>
      <c r="X35" s="134"/>
      <c r="Y35" s="134"/>
      <c r="Z35" s="134"/>
      <c r="AA35" s="134"/>
      <c r="AB35" s="134"/>
    </row>
    <row r="36" spans="1:28" hidden="1" outlineLevel="1">
      <c r="A36" s="16">
        <v>41306</v>
      </c>
      <c r="B36" s="134">
        <v>9871.8226610999991</v>
      </c>
      <c r="C36" s="134">
        <v>6026.84204185</v>
      </c>
      <c r="D36" s="134">
        <v>3982.73463412</v>
      </c>
      <c r="E36" s="134">
        <v>1856.6203759800001</v>
      </c>
      <c r="F36" s="134">
        <v>1194.2641234</v>
      </c>
      <c r="G36" s="134">
        <v>931.85013474000004</v>
      </c>
      <c r="H36" s="134">
        <v>2044.10740773</v>
      </c>
      <c r="I36" s="134">
        <v>161.48771467</v>
      </c>
      <c r="J36" s="134">
        <v>233.81208767000001</v>
      </c>
      <c r="K36" s="134">
        <v>1648.8076053899999</v>
      </c>
      <c r="L36" s="134">
        <v>3469.53435584</v>
      </c>
      <c r="M36" s="134">
        <v>794.74521862999995</v>
      </c>
      <c r="N36" s="134">
        <v>12.45857928</v>
      </c>
      <c r="O36" s="134">
        <v>33.659088220000001</v>
      </c>
      <c r="P36" s="134">
        <v>748.62755113000003</v>
      </c>
      <c r="Q36" s="134">
        <v>2674.7891372099998</v>
      </c>
      <c r="R36" s="134">
        <v>63.817978230000001</v>
      </c>
      <c r="S36" s="134">
        <v>94.785616020000006</v>
      </c>
      <c r="T36" s="134">
        <v>2516.18554296</v>
      </c>
      <c r="U36" s="134">
        <v>375.44626340999997</v>
      </c>
      <c r="V36" s="134">
        <v>2866.8359105499999</v>
      </c>
      <c r="W36" s="134"/>
      <c r="X36" s="134"/>
      <c r="Y36" s="134"/>
      <c r="Z36" s="134"/>
      <c r="AA36" s="134"/>
      <c r="AB36" s="134"/>
    </row>
    <row r="37" spans="1:28" hidden="1" outlineLevel="1">
      <c r="A37" s="16">
        <v>41334</v>
      </c>
      <c r="B37" s="134">
        <v>9775.1138832100005</v>
      </c>
      <c r="C37" s="134">
        <v>5965.7137010400002</v>
      </c>
      <c r="D37" s="134">
        <v>3984.29106675</v>
      </c>
      <c r="E37" s="134">
        <v>1877.3680941299999</v>
      </c>
      <c r="F37" s="134">
        <v>1193.6520867700001</v>
      </c>
      <c r="G37" s="134">
        <v>913.27088585000001</v>
      </c>
      <c r="H37" s="134">
        <v>1981.4226342899999</v>
      </c>
      <c r="I37" s="134">
        <v>169.92487525999999</v>
      </c>
      <c r="J37" s="134">
        <v>225.66690808000001</v>
      </c>
      <c r="K37" s="134">
        <v>1585.83085095</v>
      </c>
      <c r="L37" s="134">
        <v>3428.9355047899999</v>
      </c>
      <c r="M37" s="134">
        <v>807.15993960000003</v>
      </c>
      <c r="N37" s="134">
        <v>12.392666220000001</v>
      </c>
      <c r="O37" s="134">
        <v>33.736987839999998</v>
      </c>
      <c r="P37" s="134">
        <v>761.03028554000002</v>
      </c>
      <c r="Q37" s="134">
        <v>2621.7755651900002</v>
      </c>
      <c r="R37" s="134">
        <v>57.74139564</v>
      </c>
      <c r="S37" s="134">
        <v>96.010647629999994</v>
      </c>
      <c r="T37" s="134">
        <v>2468.0235219199999</v>
      </c>
      <c r="U37" s="134">
        <v>380.46467738000001</v>
      </c>
      <c r="V37" s="134">
        <v>3349.3526822499998</v>
      </c>
      <c r="W37" s="134"/>
      <c r="X37" s="134"/>
      <c r="Y37" s="134"/>
      <c r="Z37" s="134"/>
      <c r="AA37" s="134"/>
      <c r="AB37" s="134"/>
    </row>
    <row r="38" spans="1:28" hidden="1" outlineLevel="1">
      <c r="A38" s="16">
        <v>41365</v>
      </c>
      <c r="B38" s="134">
        <v>9812.9081558599992</v>
      </c>
      <c r="C38" s="134">
        <v>6027.1875198099997</v>
      </c>
      <c r="D38" s="134">
        <v>4095.14965218</v>
      </c>
      <c r="E38" s="134">
        <v>1956.8717006500001</v>
      </c>
      <c r="F38" s="134">
        <v>1215.45007442</v>
      </c>
      <c r="G38" s="134">
        <v>922.82787711000003</v>
      </c>
      <c r="H38" s="134">
        <v>1932.0378676299999</v>
      </c>
      <c r="I38" s="134">
        <v>157.18060886999999</v>
      </c>
      <c r="J38" s="134">
        <v>221.34249525999999</v>
      </c>
      <c r="K38" s="134">
        <v>1553.5147635000001</v>
      </c>
      <c r="L38" s="134">
        <v>3391.5748654499998</v>
      </c>
      <c r="M38" s="134">
        <v>808.31544933999999</v>
      </c>
      <c r="N38" s="134">
        <v>11.60343411</v>
      </c>
      <c r="O38" s="134">
        <v>33.690392469999999</v>
      </c>
      <c r="P38" s="134">
        <v>763.02162276000001</v>
      </c>
      <c r="Q38" s="134">
        <v>2583.2594161100001</v>
      </c>
      <c r="R38" s="134">
        <v>58.865384040000002</v>
      </c>
      <c r="S38" s="134">
        <v>94.229402039999997</v>
      </c>
      <c r="T38" s="134">
        <v>2430.1646300299999</v>
      </c>
      <c r="U38" s="134">
        <v>394.14577059999999</v>
      </c>
      <c r="V38" s="134">
        <v>3449.0286002100001</v>
      </c>
      <c r="W38" s="134"/>
      <c r="X38" s="134"/>
      <c r="Y38" s="134"/>
      <c r="Z38" s="134"/>
      <c r="AA38" s="134"/>
      <c r="AB38" s="134"/>
    </row>
    <row r="39" spans="1:28" hidden="1" outlineLevel="1">
      <c r="A39" s="16">
        <v>41395</v>
      </c>
      <c r="B39" s="134">
        <v>9738.8236975700001</v>
      </c>
      <c r="C39" s="134">
        <v>6008.5826797500004</v>
      </c>
      <c r="D39" s="134">
        <v>4120.0005247999998</v>
      </c>
      <c r="E39" s="134">
        <v>1977.66370794</v>
      </c>
      <c r="F39" s="134">
        <v>1225.3964412800001</v>
      </c>
      <c r="G39" s="134">
        <v>916.94037558000002</v>
      </c>
      <c r="H39" s="134">
        <v>1888.5821549499999</v>
      </c>
      <c r="I39" s="134">
        <v>157.84552614</v>
      </c>
      <c r="J39" s="134">
        <v>207.19341141999999</v>
      </c>
      <c r="K39" s="134">
        <v>1523.5432173900001</v>
      </c>
      <c r="L39" s="134">
        <v>3330.26996865</v>
      </c>
      <c r="M39" s="134">
        <v>797.42922248000002</v>
      </c>
      <c r="N39" s="134">
        <v>10.624081670000001</v>
      </c>
      <c r="O39" s="134">
        <v>33.033346190000003</v>
      </c>
      <c r="P39" s="134">
        <v>753.77179462000004</v>
      </c>
      <c r="Q39" s="134">
        <v>2532.8407461699999</v>
      </c>
      <c r="R39" s="134">
        <v>59.724966670000001</v>
      </c>
      <c r="S39" s="134">
        <v>90.453610789999999</v>
      </c>
      <c r="T39" s="134">
        <v>2382.6621687100001</v>
      </c>
      <c r="U39" s="134">
        <v>399.97104917000001</v>
      </c>
      <c r="V39" s="134">
        <v>3542.1973032699998</v>
      </c>
      <c r="W39" s="134"/>
      <c r="X39" s="134"/>
      <c r="Y39" s="134"/>
      <c r="Z39" s="134"/>
      <c r="AA39" s="134"/>
      <c r="AB39" s="134"/>
    </row>
    <row r="40" spans="1:28" hidden="1" outlineLevel="1">
      <c r="A40" s="16">
        <v>41426</v>
      </c>
      <c r="B40" s="134">
        <v>9678.1818552200002</v>
      </c>
      <c r="C40" s="134">
        <v>5984.7323212700003</v>
      </c>
      <c r="D40" s="134">
        <v>4142.1211655899997</v>
      </c>
      <c r="E40" s="134">
        <v>1977.8364875100001</v>
      </c>
      <c r="F40" s="134">
        <v>1259.54262761</v>
      </c>
      <c r="G40" s="134">
        <v>904.74205046999998</v>
      </c>
      <c r="H40" s="134">
        <v>1842.6111556799999</v>
      </c>
      <c r="I40" s="134">
        <v>149.13393160999999</v>
      </c>
      <c r="J40" s="134">
        <v>193.31108513000001</v>
      </c>
      <c r="K40" s="134">
        <v>1500.1661389400001</v>
      </c>
      <c r="L40" s="134">
        <v>3273.4224270700001</v>
      </c>
      <c r="M40" s="134">
        <v>785.87507418999996</v>
      </c>
      <c r="N40" s="134">
        <v>10.18133241</v>
      </c>
      <c r="O40" s="134">
        <v>29.90201296</v>
      </c>
      <c r="P40" s="134">
        <v>745.79172882</v>
      </c>
      <c r="Q40" s="134">
        <v>2487.5473528799998</v>
      </c>
      <c r="R40" s="134">
        <v>59.995168620000001</v>
      </c>
      <c r="S40" s="134">
        <v>81.121195080000007</v>
      </c>
      <c r="T40" s="134">
        <v>2346.4309891799999</v>
      </c>
      <c r="U40" s="134">
        <v>420.02710688000002</v>
      </c>
      <c r="V40" s="134">
        <v>3475.5528425399998</v>
      </c>
      <c r="W40" s="134"/>
      <c r="X40" s="134"/>
      <c r="Y40" s="134"/>
      <c r="Z40" s="134"/>
      <c r="AA40" s="134"/>
      <c r="AB40" s="134"/>
    </row>
    <row r="41" spans="1:28" hidden="1" outlineLevel="1">
      <c r="A41" s="16">
        <v>41456</v>
      </c>
      <c r="B41" s="134">
        <v>9654.3947314699999</v>
      </c>
      <c r="C41" s="134">
        <v>5991.1596689400003</v>
      </c>
      <c r="D41" s="134">
        <v>4196.5764670999997</v>
      </c>
      <c r="E41" s="134">
        <v>2002.8107297500001</v>
      </c>
      <c r="F41" s="134">
        <v>1290.5397986</v>
      </c>
      <c r="G41" s="134">
        <v>903.22593874999995</v>
      </c>
      <c r="H41" s="134">
        <v>1794.5832018399999</v>
      </c>
      <c r="I41" s="134">
        <v>148.48980244000001</v>
      </c>
      <c r="J41" s="134">
        <v>185.68626351</v>
      </c>
      <c r="K41" s="134">
        <v>1460.4071358900001</v>
      </c>
      <c r="L41" s="134">
        <v>3214.0569130399999</v>
      </c>
      <c r="M41" s="134">
        <v>799.92576431999998</v>
      </c>
      <c r="N41" s="134">
        <v>10.73963844</v>
      </c>
      <c r="O41" s="134">
        <v>30.57467561</v>
      </c>
      <c r="P41" s="134">
        <v>758.61145026999998</v>
      </c>
      <c r="Q41" s="134">
        <v>2414.1311487200001</v>
      </c>
      <c r="R41" s="134">
        <v>60.307021149999997</v>
      </c>
      <c r="S41" s="134">
        <v>80.572795529999993</v>
      </c>
      <c r="T41" s="134">
        <v>2273.2513320399999</v>
      </c>
      <c r="U41" s="134">
        <v>449.17814949000001</v>
      </c>
      <c r="V41" s="134">
        <v>3454.7745276400001</v>
      </c>
      <c r="W41" s="134"/>
      <c r="X41" s="134"/>
      <c r="Y41" s="134"/>
      <c r="Z41" s="134"/>
      <c r="AA41" s="134"/>
      <c r="AB41" s="134"/>
    </row>
    <row r="42" spans="1:28" hidden="1" outlineLevel="1">
      <c r="A42" s="16">
        <v>41487</v>
      </c>
      <c r="B42" s="134">
        <v>9724.9459462300001</v>
      </c>
      <c r="C42" s="134">
        <v>6079.4609046100004</v>
      </c>
      <c r="D42" s="134">
        <v>4313.4814890300004</v>
      </c>
      <c r="E42" s="134">
        <v>2059.8491848499998</v>
      </c>
      <c r="F42" s="134">
        <v>1349.1857709599999</v>
      </c>
      <c r="G42" s="134">
        <v>904.44653321999999</v>
      </c>
      <c r="H42" s="134">
        <v>1765.97941558</v>
      </c>
      <c r="I42" s="134">
        <v>147.44271234000001</v>
      </c>
      <c r="J42" s="134">
        <v>180.34495525</v>
      </c>
      <c r="K42" s="134">
        <v>1438.1917479900001</v>
      </c>
      <c r="L42" s="134">
        <v>3195.20992011</v>
      </c>
      <c r="M42" s="134">
        <v>810.38981006999995</v>
      </c>
      <c r="N42" s="134">
        <v>11.01236825</v>
      </c>
      <c r="O42" s="134">
        <v>33.731135219999999</v>
      </c>
      <c r="P42" s="134">
        <v>765.6463066</v>
      </c>
      <c r="Q42" s="134">
        <v>2384.8201100400001</v>
      </c>
      <c r="R42" s="134">
        <v>60.528612709999997</v>
      </c>
      <c r="S42" s="134">
        <v>79.588959740000007</v>
      </c>
      <c r="T42" s="134">
        <v>2244.7025375899998</v>
      </c>
      <c r="U42" s="134">
        <v>450.27512151000002</v>
      </c>
      <c r="V42" s="134">
        <v>3424.7440189499998</v>
      </c>
      <c r="W42" s="134"/>
      <c r="X42" s="134"/>
      <c r="Y42" s="134"/>
      <c r="Z42" s="134"/>
      <c r="AA42" s="134"/>
      <c r="AB42" s="134"/>
    </row>
    <row r="43" spans="1:28" hidden="1" outlineLevel="1">
      <c r="A43" s="16">
        <v>41518</v>
      </c>
      <c r="B43" s="134">
        <v>9519.5618976900005</v>
      </c>
      <c r="C43" s="134">
        <v>5994.5654978100001</v>
      </c>
      <c r="D43" s="134">
        <v>4329.1168776100003</v>
      </c>
      <c r="E43" s="134">
        <v>2090.1604041099999</v>
      </c>
      <c r="F43" s="134">
        <v>1366.62335089</v>
      </c>
      <c r="G43" s="134">
        <v>872.33312261000003</v>
      </c>
      <c r="H43" s="134">
        <v>1665.4486202000001</v>
      </c>
      <c r="I43" s="134">
        <v>142.61616569</v>
      </c>
      <c r="J43" s="134">
        <v>173.24071835000001</v>
      </c>
      <c r="K43" s="134">
        <v>1349.59173616</v>
      </c>
      <c r="L43" s="134">
        <v>3091.3903002299999</v>
      </c>
      <c r="M43" s="134">
        <v>811.44083866999995</v>
      </c>
      <c r="N43" s="134">
        <v>11.00023006</v>
      </c>
      <c r="O43" s="134">
        <v>33.565160669999997</v>
      </c>
      <c r="P43" s="134">
        <v>766.87544793999996</v>
      </c>
      <c r="Q43" s="134">
        <v>2279.9494615600001</v>
      </c>
      <c r="R43" s="134">
        <v>60.955291430000003</v>
      </c>
      <c r="S43" s="134">
        <v>79.703112480000001</v>
      </c>
      <c r="T43" s="134">
        <v>2139.2910576499999</v>
      </c>
      <c r="U43" s="134">
        <v>433.60609964999998</v>
      </c>
      <c r="V43" s="134">
        <v>3247.83166007</v>
      </c>
      <c r="W43" s="134"/>
      <c r="X43" s="134"/>
      <c r="Y43" s="134"/>
      <c r="Z43" s="134"/>
      <c r="AA43" s="134"/>
      <c r="AB43" s="134"/>
    </row>
    <row r="44" spans="1:28" hidden="1" outlineLevel="1">
      <c r="A44" s="16">
        <v>41548</v>
      </c>
      <c r="B44" s="134">
        <v>9501.7731595400001</v>
      </c>
      <c r="C44" s="134">
        <v>5995.8356243400003</v>
      </c>
      <c r="D44" s="134">
        <v>4352.8630285700001</v>
      </c>
      <c r="E44" s="134">
        <v>2113.1766476600001</v>
      </c>
      <c r="F44" s="134">
        <v>1372.88018582</v>
      </c>
      <c r="G44" s="134">
        <v>866.80619508999996</v>
      </c>
      <c r="H44" s="134">
        <v>1642.97259577</v>
      </c>
      <c r="I44" s="134">
        <v>139.34082161000001</v>
      </c>
      <c r="J44" s="134">
        <v>173.00897637</v>
      </c>
      <c r="K44" s="134">
        <v>1330.62279779</v>
      </c>
      <c r="L44" s="134">
        <v>3064.4329889599999</v>
      </c>
      <c r="M44" s="134">
        <v>812.07665746999999</v>
      </c>
      <c r="N44" s="134">
        <v>9.9074468400000004</v>
      </c>
      <c r="O44" s="134">
        <v>34.322165810000001</v>
      </c>
      <c r="P44" s="134">
        <v>767.84704481999995</v>
      </c>
      <c r="Q44" s="134">
        <v>2252.3563314899998</v>
      </c>
      <c r="R44" s="134">
        <v>59.663083350000001</v>
      </c>
      <c r="S44" s="134">
        <v>79.535256039999993</v>
      </c>
      <c r="T44" s="134">
        <v>2113.1579920999998</v>
      </c>
      <c r="U44" s="134">
        <v>441.50454624000002</v>
      </c>
      <c r="V44" s="134">
        <v>3203.3631996600002</v>
      </c>
      <c r="W44" s="134"/>
      <c r="X44" s="134"/>
      <c r="Y44" s="134"/>
      <c r="Z44" s="134"/>
      <c r="AA44" s="134"/>
      <c r="AB44" s="134"/>
    </row>
    <row r="45" spans="1:28" hidden="1" outlineLevel="1">
      <c r="A45" s="16">
        <v>41579</v>
      </c>
      <c r="B45" s="134">
        <v>9127.9437731199996</v>
      </c>
      <c r="C45" s="134">
        <v>5701.6950822400004</v>
      </c>
      <c r="D45" s="134">
        <v>4162.4008331900004</v>
      </c>
      <c r="E45" s="134">
        <v>2049.9688291699999</v>
      </c>
      <c r="F45" s="134">
        <v>1332.4379179</v>
      </c>
      <c r="G45" s="134">
        <v>779.99408612000002</v>
      </c>
      <c r="H45" s="134">
        <v>1539.29424905</v>
      </c>
      <c r="I45" s="134">
        <v>117.38292570999999</v>
      </c>
      <c r="J45" s="134">
        <v>173.29899957000001</v>
      </c>
      <c r="K45" s="134">
        <v>1248.6123237700001</v>
      </c>
      <c r="L45" s="134">
        <v>2977.1688467499998</v>
      </c>
      <c r="M45" s="134">
        <v>787.68244095</v>
      </c>
      <c r="N45" s="134">
        <v>9.4643028600000001</v>
      </c>
      <c r="O45" s="134">
        <v>34.56335567</v>
      </c>
      <c r="P45" s="134">
        <v>743.65478241999995</v>
      </c>
      <c r="Q45" s="134">
        <v>2189.4864057999998</v>
      </c>
      <c r="R45" s="134">
        <v>56.582397819999997</v>
      </c>
      <c r="S45" s="134">
        <v>79.576226770000005</v>
      </c>
      <c r="T45" s="134">
        <v>2053.32778121</v>
      </c>
      <c r="U45" s="134">
        <v>449.07984413000003</v>
      </c>
      <c r="V45" s="134">
        <v>3106.99712537</v>
      </c>
      <c r="W45" s="134"/>
      <c r="X45" s="134"/>
      <c r="Y45" s="134"/>
      <c r="Z45" s="134"/>
      <c r="AA45" s="134"/>
      <c r="AB45" s="134"/>
    </row>
    <row r="46" spans="1:28" hidden="1" outlineLevel="1">
      <c r="A46" s="16">
        <v>41609</v>
      </c>
      <c r="B46" s="134">
        <v>9007.8636305599994</v>
      </c>
      <c r="C46" s="134">
        <v>5673.1761486799996</v>
      </c>
      <c r="D46" s="134">
        <v>4190.6818175500002</v>
      </c>
      <c r="E46" s="134">
        <v>2066.3141865699999</v>
      </c>
      <c r="F46" s="134">
        <v>1347.9774659699999</v>
      </c>
      <c r="G46" s="134">
        <v>776.39016501000003</v>
      </c>
      <c r="H46" s="134">
        <v>1482.4943311300001</v>
      </c>
      <c r="I46" s="134">
        <v>114.09014027000001</v>
      </c>
      <c r="J46" s="134">
        <v>167.99533307999999</v>
      </c>
      <c r="K46" s="134">
        <v>1200.4088577800001</v>
      </c>
      <c r="L46" s="134">
        <v>2858.50732247</v>
      </c>
      <c r="M46" s="134">
        <v>757.12061068000003</v>
      </c>
      <c r="N46" s="134">
        <v>8.3265141499999995</v>
      </c>
      <c r="O46" s="134">
        <v>47.846753509999999</v>
      </c>
      <c r="P46" s="134">
        <v>700.94734301999995</v>
      </c>
      <c r="Q46" s="134">
        <v>2101.3867117899999</v>
      </c>
      <c r="R46" s="134">
        <v>57.306291430000002</v>
      </c>
      <c r="S46" s="134">
        <v>81.711089979999997</v>
      </c>
      <c r="T46" s="134">
        <v>1962.3693303800001</v>
      </c>
      <c r="U46" s="134">
        <v>476.18015940999999</v>
      </c>
      <c r="V46" s="134">
        <v>3010.7655217199999</v>
      </c>
      <c r="W46" s="134"/>
      <c r="X46" s="134"/>
      <c r="Y46" s="134"/>
      <c r="Z46" s="134"/>
      <c r="AA46" s="134"/>
      <c r="AB46" s="134"/>
    </row>
    <row r="47" spans="1:28" hidden="1" outlineLevel="1">
      <c r="A47" s="16">
        <v>41640</v>
      </c>
      <c r="B47" s="134">
        <v>9006.1316789400007</v>
      </c>
      <c r="C47" s="134">
        <v>5709.0818632199998</v>
      </c>
      <c r="D47" s="134">
        <v>4253.1881374699997</v>
      </c>
      <c r="E47" s="134">
        <v>2104.5884907</v>
      </c>
      <c r="F47" s="134">
        <v>1369.2596863700001</v>
      </c>
      <c r="G47" s="134">
        <v>779.3399604</v>
      </c>
      <c r="H47" s="134">
        <v>1455.8937257499999</v>
      </c>
      <c r="I47" s="134">
        <v>114.51023800999999</v>
      </c>
      <c r="J47" s="134">
        <v>167.38826342999999</v>
      </c>
      <c r="K47" s="134">
        <v>1173.9952243099999</v>
      </c>
      <c r="L47" s="134">
        <v>2823.36990857</v>
      </c>
      <c r="M47" s="134">
        <v>751.43994755000006</v>
      </c>
      <c r="N47" s="134">
        <v>9.1964770700000003</v>
      </c>
      <c r="O47" s="134">
        <v>47.073965530000002</v>
      </c>
      <c r="P47" s="134">
        <v>695.16950495000003</v>
      </c>
      <c r="Q47" s="134">
        <v>2071.9299610200001</v>
      </c>
      <c r="R47" s="134">
        <v>47.415711369999997</v>
      </c>
      <c r="S47" s="134">
        <v>81.118795719999994</v>
      </c>
      <c r="T47" s="134">
        <v>1943.39545393</v>
      </c>
      <c r="U47" s="134">
        <v>473.67990715000002</v>
      </c>
      <c r="V47" s="134">
        <v>2971.1766201099999</v>
      </c>
      <c r="W47" s="134"/>
      <c r="X47" s="134"/>
      <c r="Y47" s="134"/>
      <c r="Z47" s="134"/>
      <c r="AA47" s="134"/>
      <c r="AB47" s="134"/>
    </row>
    <row r="48" spans="1:28" hidden="1" outlineLevel="1">
      <c r="A48" s="16">
        <v>41671</v>
      </c>
      <c r="B48" s="134">
        <v>9877.8638013</v>
      </c>
      <c r="C48" s="134">
        <v>6076.2423484000001</v>
      </c>
      <c r="D48" s="134">
        <v>4291.0945052799998</v>
      </c>
      <c r="E48" s="134">
        <v>2140.4227024900001</v>
      </c>
      <c r="F48" s="134">
        <v>1369.5335846600001</v>
      </c>
      <c r="G48" s="134">
        <v>781.13821813000004</v>
      </c>
      <c r="H48" s="134">
        <v>1785.1478431200001</v>
      </c>
      <c r="I48" s="134">
        <v>144.17062751</v>
      </c>
      <c r="J48" s="134">
        <v>207.14235503</v>
      </c>
      <c r="K48" s="134">
        <v>1433.8348605799999</v>
      </c>
      <c r="L48" s="134">
        <v>3278.0607249</v>
      </c>
      <c r="M48" s="134">
        <v>748.00418896999997</v>
      </c>
      <c r="N48" s="134">
        <v>5.3296018099999998</v>
      </c>
      <c r="O48" s="134">
        <v>56.143925269999997</v>
      </c>
      <c r="P48" s="134">
        <v>686.53066189000003</v>
      </c>
      <c r="Q48" s="134">
        <v>2530.0565359299999</v>
      </c>
      <c r="R48" s="134">
        <v>41.71941228</v>
      </c>
      <c r="S48" s="134">
        <v>140.95958777000001</v>
      </c>
      <c r="T48" s="134">
        <v>2347.3775358799999</v>
      </c>
      <c r="U48" s="134">
        <v>523.56072800000004</v>
      </c>
      <c r="V48" s="134">
        <v>3278.2688229</v>
      </c>
      <c r="W48" s="134"/>
      <c r="X48" s="134"/>
      <c r="Y48" s="134"/>
      <c r="Z48" s="134"/>
      <c r="AA48" s="134"/>
      <c r="AB48" s="134"/>
    </row>
    <row r="49" spans="1:28" hidden="1" outlineLevel="1">
      <c r="A49" s="16">
        <v>41699</v>
      </c>
      <c r="B49" s="134">
        <v>10051.818966090001</v>
      </c>
      <c r="C49" s="134">
        <v>6239.0167805299998</v>
      </c>
      <c r="D49" s="134">
        <v>4299.1415911900003</v>
      </c>
      <c r="E49" s="134">
        <v>2178.8915711499999</v>
      </c>
      <c r="F49" s="134">
        <v>1340.25915661</v>
      </c>
      <c r="G49" s="134">
        <v>779.99086342999999</v>
      </c>
      <c r="H49" s="134">
        <v>1939.8751893399999</v>
      </c>
      <c r="I49" s="134">
        <v>173.01682382999999</v>
      </c>
      <c r="J49" s="134">
        <v>222.74111076</v>
      </c>
      <c r="K49" s="134">
        <v>1544.11725475</v>
      </c>
      <c r="L49" s="134">
        <v>3276.7360250800002</v>
      </c>
      <c r="M49" s="134">
        <v>721.31014408999999</v>
      </c>
      <c r="N49" s="134">
        <v>4.8837464800000001</v>
      </c>
      <c r="O49" s="134">
        <v>45.049372640000001</v>
      </c>
      <c r="P49" s="134">
        <v>671.37702496999998</v>
      </c>
      <c r="Q49" s="134">
        <v>2555.4258809900002</v>
      </c>
      <c r="R49" s="134">
        <v>27.942438339999999</v>
      </c>
      <c r="S49" s="134">
        <v>88.001395709999997</v>
      </c>
      <c r="T49" s="134">
        <v>2439.4820469400001</v>
      </c>
      <c r="U49" s="134">
        <v>536.06616048000001</v>
      </c>
      <c r="V49" s="134">
        <v>3386.1626508600002</v>
      </c>
      <c r="W49" s="134"/>
      <c r="X49" s="134"/>
      <c r="Y49" s="134"/>
      <c r="Z49" s="134"/>
      <c r="AA49" s="134"/>
      <c r="AB49" s="134"/>
    </row>
    <row r="50" spans="1:28" hidden="1" outlineLevel="1">
      <c r="A50" s="16">
        <v>41730</v>
      </c>
      <c r="B50" s="134">
        <v>10085.778572269999</v>
      </c>
      <c r="C50" s="134">
        <v>6272.3153972500004</v>
      </c>
      <c r="D50" s="134">
        <v>4263.3262713900003</v>
      </c>
      <c r="E50" s="134">
        <v>2166.5851390799999</v>
      </c>
      <c r="F50" s="134">
        <v>1317.1429078900001</v>
      </c>
      <c r="G50" s="134">
        <v>779.59822441999995</v>
      </c>
      <c r="H50" s="134">
        <v>2008.9891258600001</v>
      </c>
      <c r="I50" s="134">
        <v>179.59404144999999</v>
      </c>
      <c r="J50" s="134">
        <v>241.42058903</v>
      </c>
      <c r="K50" s="134">
        <v>1587.97449538</v>
      </c>
      <c r="L50" s="134">
        <v>3280.1748760599999</v>
      </c>
      <c r="M50" s="134">
        <v>691.35696957000005</v>
      </c>
      <c r="N50" s="134">
        <v>3.71138945</v>
      </c>
      <c r="O50" s="134">
        <v>44.869302159999997</v>
      </c>
      <c r="P50" s="134">
        <v>642.77627796000002</v>
      </c>
      <c r="Q50" s="134">
        <v>2588.81790649</v>
      </c>
      <c r="R50" s="134">
        <v>6.9112056600000003</v>
      </c>
      <c r="S50" s="134">
        <v>112.15440445</v>
      </c>
      <c r="T50" s="134">
        <v>2469.7522963800002</v>
      </c>
      <c r="U50" s="134">
        <v>533.28829896000002</v>
      </c>
      <c r="V50" s="134">
        <v>3426.6421761699999</v>
      </c>
      <c r="W50" s="134"/>
      <c r="X50" s="134"/>
      <c r="Y50" s="134"/>
      <c r="Z50" s="134"/>
      <c r="AA50" s="134"/>
      <c r="AB50" s="134"/>
    </row>
    <row r="51" spans="1:28" hidden="1" outlineLevel="1">
      <c r="A51" s="16">
        <v>41760</v>
      </c>
      <c r="B51" s="134">
        <v>10067.09862836</v>
      </c>
      <c r="C51" s="134">
        <v>6134.1599104099996</v>
      </c>
      <c r="D51" s="134">
        <v>4152.8761266700003</v>
      </c>
      <c r="E51" s="134">
        <v>2121.9036712799998</v>
      </c>
      <c r="F51" s="134">
        <v>1270.5512729500001</v>
      </c>
      <c r="G51" s="134">
        <v>760.42118244000005</v>
      </c>
      <c r="H51" s="134">
        <v>1981.28378374</v>
      </c>
      <c r="I51" s="134">
        <v>167.27746834000001</v>
      </c>
      <c r="J51" s="134">
        <v>239.72429155</v>
      </c>
      <c r="K51" s="134">
        <v>1574.2820238500001</v>
      </c>
      <c r="L51" s="134">
        <v>3403.9671170500001</v>
      </c>
      <c r="M51" s="134">
        <v>694.57805862999999</v>
      </c>
      <c r="N51" s="134">
        <v>4.7824781500000002</v>
      </c>
      <c r="O51" s="134">
        <v>50.99523275</v>
      </c>
      <c r="P51" s="134">
        <v>638.80034773</v>
      </c>
      <c r="Q51" s="134">
        <v>2709.3890584199999</v>
      </c>
      <c r="R51" s="134">
        <v>25.84161083</v>
      </c>
      <c r="S51" s="134">
        <v>133.72326104000001</v>
      </c>
      <c r="T51" s="134">
        <v>2549.8241865499999</v>
      </c>
      <c r="U51" s="134">
        <v>528.9716009</v>
      </c>
      <c r="V51" s="134">
        <v>3436.01276985</v>
      </c>
      <c r="W51" s="134"/>
      <c r="X51" s="134"/>
      <c r="Y51" s="134"/>
      <c r="Z51" s="134"/>
      <c r="AA51" s="134"/>
      <c r="AB51" s="134"/>
    </row>
    <row r="52" spans="1:28" hidden="1" outlineLevel="1">
      <c r="A52" s="16">
        <v>41791</v>
      </c>
      <c r="B52" s="134">
        <v>9466.4636450899998</v>
      </c>
      <c r="C52" s="134">
        <v>5692.2748804599996</v>
      </c>
      <c r="D52" s="134">
        <v>3868.3640810400002</v>
      </c>
      <c r="E52" s="134">
        <v>2023.0139757100001</v>
      </c>
      <c r="F52" s="134">
        <v>1157.76821578</v>
      </c>
      <c r="G52" s="134">
        <v>687.58188955000003</v>
      </c>
      <c r="H52" s="134">
        <v>1823.9107994200001</v>
      </c>
      <c r="I52" s="134">
        <v>167.24844902999999</v>
      </c>
      <c r="J52" s="134">
        <v>207.6330202</v>
      </c>
      <c r="K52" s="134">
        <v>1449.0293301900001</v>
      </c>
      <c r="L52" s="134">
        <v>3281.4900906100002</v>
      </c>
      <c r="M52" s="134">
        <v>619.80458569999996</v>
      </c>
      <c r="N52" s="134">
        <v>7.1348515099999998</v>
      </c>
      <c r="O52" s="134">
        <v>40.445819790000002</v>
      </c>
      <c r="P52" s="134">
        <v>572.22391440000001</v>
      </c>
      <c r="Q52" s="134">
        <v>2661.68550491</v>
      </c>
      <c r="R52" s="134">
        <v>50.7252717</v>
      </c>
      <c r="S52" s="134">
        <v>88.795450520000003</v>
      </c>
      <c r="T52" s="134">
        <v>2522.1647826899998</v>
      </c>
      <c r="U52" s="134">
        <v>492.69867402</v>
      </c>
      <c r="V52" s="134">
        <v>3108.0839728199999</v>
      </c>
      <c r="W52" s="134"/>
      <c r="X52" s="134"/>
      <c r="Y52" s="134"/>
      <c r="Z52" s="134"/>
      <c r="AA52" s="134"/>
      <c r="AB52" s="134"/>
    </row>
    <row r="53" spans="1:28" hidden="1" outlineLevel="1">
      <c r="A53" s="16">
        <v>41821</v>
      </c>
      <c r="B53" s="134">
        <v>9548.2699580200006</v>
      </c>
      <c r="C53" s="134">
        <v>5755.2227728300004</v>
      </c>
      <c r="D53" s="134">
        <v>3895.8643963</v>
      </c>
      <c r="E53" s="134">
        <v>2080.9726459600001</v>
      </c>
      <c r="F53" s="134">
        <v>1142.02464429</v>
      </c>
      <c r="G53" s="134">
        <v>672.86710604999996</v>
      </c>
      <c r="H53" s="134">
        <v>1859.35837653</v>
      </c>
      <c r="I53" s="134">
        <v>191.70710366</v>
      </c>
      <c r="J53" s="134">
        <v>212.13047026000001</v>
      </c>
      <c r="K53" s="134">
        <v>1455.5208026099999</v>
      </c>
      <c r="L53" s="134">
        <v>3299.4308962499999</v>
      </c>
      <c r="M53" s="134">
        <v>621.09717849000003</v>
      </c>
      <c r="N53" s="134">
        <v>7.5562730800000004</v>
      </c>
      <c r="O53" s="134">
        <v>41.663668790000003</v>
      </c>
      <c r="P53" s="134">
        <v>571.87723661999996</v>
      </c>
      <c r="Q53" s="134">
        <v>2678.3337177600001</v>
      </c>
      <c r="R53" s="134">
        <v>56.266149509999998</v>
      </c>
      <c r="S53" s="134">
        <v>81.917638420000003</v>
      </c>
      <c r="T53" s="134">
        <v>2540.14992983</v>
      </c>
      <c r="U53" s="134">
        <v>493.61628894</v>
      </c>
      <c r="V53" s="134">
        <v>3166.8645906400002</v>
      </c>
      <c r="W53" s="134"/>
      <c r="X53" s="134"/>
      <c r="Y53" s="134"/>
      <c r="Z53" s="134"/>
      <c r="AA53" s="134"/>
      <c r="AB53" s="134"/>
    </row>
    <row r="54" spans="1:28" hidden="1" outlineLevel="1">
      <c r="A54" s="16">
        <v>41852</v>
      </c>
      <c r="B54" s="134">
        <v>10206.586940589999</v>
      </c>
      <c r="C54" s="134">
        <v>6029.3512959500003</v>
      </c>
      <c r="D54" s="134">
        <v>3916.0466384299998</v>
      </c>
      <c r="E54" s="134">
        <v>2101.39245635</v>
      </c>
      <c r="F54" s="134">
        <v>1131.5213957000001</v>
      </c>
      <c r="G54" s="134">
        <v>683.13278637999997</v>
      </c>
      <c r="H54" s="134">
        <v>2113.3046575200001</v>
      </c>
      <c r="I54" s="134">
        <v>214.37079112000001</v>
      </c>
      <c r="J54" s="134">
        <v>237.62082846000001</v>
      </c>
      <c r="K54" s="134">
        <v>1661.31303794</v>
      </c>
      <c r="L54" s="134">
        <v>3660.9083713700002</v>
      </c>
      <c r="M54" s="134">
        <v>643.04866571000002</v>
      </c>
      <c r="N54" s="134">
        <v>7.4460445100000001</v>
      </c>
      <c r="O54" s="134">
        <v>41.441784830000003</v>
      </c>
      <c r="P54" s="134">
        <v>594.16083636999997</v>
      </c>
      <c r="Q54" s="134">
        <v>3017.8597056600001</v>
      </c>
      <c r="R54" s="134">
        <v>59.513122449999997</v>
      </c>
      <c r="S54" s="134">
        <v>92.369347390000001</v>
      </c>
      <c r="T54" s="134">
        <v>2865.9772358199998</v>
      </c>
      <c r="U54" s="134">
        <v>516.32727326999998</v>
      </c>
      <c r="V54" s="134">
        <v>3471.1311795900001</v>
      </c>
      <c r="W54" s="134"/>
      <c r="X54" s="134"/>
      <c r="Y54" s="134"/>
      <c r="Z54" s="134"/>
      <c r="AA54" s="134"/>
      <c r="AB54" s="134"/>
    </row>
    <row r="55" spans="1:28" hidden="1" outlineLevel="1">
      <c r="A55" s="43">
        <v>41883</v>
      </c>
      <c r="B55" s="134">
        <v>9807.6798674500005</v>
      </c>
      <c r="C55" s="134">
        <v>5826.12725546</v>
      </c>
      <c r="D55" s="134">
        <v>3855.4224297400001</v>
      </c>
      <c r="E55" s="134">
        <v>2068.4235515700002</v>
      </c>
      <c r="F55" s="134">
        <v>1119.59271016</v>
      </c>
      <c r="G55" s="134">
        <v>667.40616800999999</v>
      </c>
      <c r="H55" s="134">
        <v>1970.7048257199999</v>
      </c>
      <c r="I55" s="134">
        <v>208.79919613000001</v>
      </c>
      <c r="J55" s="134">
        <v>220.38998855</v>
      </c>
      <c r="K55" s="134">
        <v>1541.51564104</v>
      </c>
      <c r="L55" s="134">
        <v>3477.7604563599998</v>
      </c>
      <c r="M55" s="134">
        <v>635.31602138999995</v>
      </c>
      <c r="N55" s="134">
        <v>4.5731263899999997</v>
      </c>
      <c r="O55" s="134">
        <v>44.590866679999998</v>
      </c>
      <c r="P55" s="134">
        <v>586.15202832</v>
      </c>
      <c r="Q55" s="134">
        <v>2842.4444349700002</v>
      </c>
      <c r="R55" s="134">
        <v>32.164350470000002</v>
      </c>
      <c r="S55" s="134">
        <v>135.62743330000001</v>
      </c>
      <c r="T55" s="134">
        <v>2674.6526512</v>
      </c>
      <c r="U55" s="134">
        <v>503.79215563000002</v>
      </c>
      <c r="V55" s="134">
        <v>3307.3201258499998</v>
      </c>
      <c r="W55" s="134"/>
      <c r="X55" s="134"/>
      <c r="Y55" s="134"/>
      <c r="Z55" s="134"/>
      <c r="AA55" s="134"/>
      <c r="AB55" s="134"/>
    </row>
    <row r="56" spans="1:28" hidden="1" outlineLevel="1">
      <c r="A56" s="16">
        <v>41913</v>
      </c>
      <c r="B56" s="134">
        <v>9596.9469380899991</v>
      </c>
      <c r="C56" s="134">
        <v>5721.6621331699998</v>
      </c>
      <c r="D56" s="134">
        <v>3798.0822846699998</v>
      </c>
      <c r="E56" s="134">
        <v>2048.2211945499998</v>
      </c>
      <c r="F56" s="134">
        <v>1125.09481658</v>
      </c>
      <c r="G56" s="134">
        <v>624.76627354000004</v>
      </c>
      <c r="H56" s="134">
        <v>1923.5798485</v>
      </c>
      <c r="I56" s="134">
        <v>209.97751198</v>
      </c>
      <c r="J56" s="134">
        <v>210.94486094000001</v>
      </c>
      <c r="K56" s="134">
        <v>1502.65747558</v>
      </c>
      <c r="L56" s="134">
        <v>3387.1986036500002</v>
      </c>
      <c r="M56" s="134">
        <v>631.65388027999995</v>
      </c>
      <c r="N56" s="134">
        <v>7.8666937900000002</v>
      </c>
      <c r="O56" s="134">
        <v>40.822580330000001</v>
      </c>
      <c r="P56" s="134">
        <v>582.96460616000002</v>
      </c>
      <c r="Q56" s="134">
        <v>2755.5447233700002</v>
      </c>
      <c r="R56" s="134">
        <v>66.540871390000007</v>
      </c>
      <c r="S56" s="134">
        <v>89.016602899999995</v>
      </c>
      <c r="T56" s="134">
        <v>2599.9872490799999</v>
      </c>
      <c r="U56" s="134">
        <v>488.08620127</v>
      </c>
      <c r="V56" s="134">
        <v>3279.91777615</v>
      </c>
      <c r="W56" s="134"/>
      <c r="X56" s="134"/>
      <c r="Y56" s="134"/>
      <c r="Z56" s="134"/>
      <c r="AA56" s="134"/>
      <c r="AB56" s="134"/>
    </row>
    <row r="57" spans="1:28" hidden="1" outlineLevel="1">
      <c r="A57" s="16">
        <v>41944</v>
      </c>
      <c r="B57" s="134">
        <v>10234.333387479999</v>
      </c>
      <c r="C57" s="134">
        <v>5939.8742135299999</v>
      </c>
      <c r="D57" s="134">
        <v>3736.8728259700001</v>
      </c>
      <c r="E57" s="134">
        <v>1982.4197222299999</v>
      </c>
      <c r="F57" s="134">
        <v>1113.00656594</v>
      </c>
      <c r="G57" s="134">
        <v>641.44653779999999</v>
      </c>
      <c r="H57" s="134">
        <v>2203.0013875599998</v>
      </c>
      <c r="I57" s="134">
        <v>241.9915273</v>
      </c>
      <c r="J57" s="134">
        <v>243.13896600999999</v>
      </c>
      <c r="K57" s="134">
        <v>1717.87089425</v>
      </c>
      <c r="L57" s="134">
        <v>3789.1733575600001</v>
      </c>
      <c r="M57" s="134">
        <v>632.55237978000002</v>
      </c>
      <c r="N57" s="134">
        <v>9.4161123799999995</v>
      </c>
      <c r="O57" s="134">
        <v>37.81425969</v>
      </c>
      <c r="P57" s="134">
        <v>585.32200770999998</v>
      </c>
      <c r="Q57" s="134">
        <v>3156.62097778</v>
      </c>
      <c r="R57" s="134">
        <v>84.310599179999997</v>
      </c>
      <c r="S57" s="134">
        <v>107.60805139</v>
      </c>
      <c r="T57" s="134">
        <v>2964.70232721</v>
      </c>
      <c r="U57" s="134">
        <v>505.28581638999998</v>
      </c>
      <c r="V57" s="134">
        <v>3709.6100155499998</v>
      </c>
      <c r="W57" s="134"/>
      <c r="X57" s="134"/>
      <c r="Y57" s="134"/>
      <c r="Z57" s="134"/>
      <c r="AA57" s="134"/>
      <c r="AB57" s="134"/>
    </row>
    <row r="58" spans="1:28" hidden="1" outlineLevel="1">
      <c r="A58" s="16">
        <v>41974</v>
      </c>
      <c r="B58" s="134">
        <v>10512.584529309999</v>
      </c>
      <c r="C58" s="134">
        <v>5966.2625943399999</v>
      </c>
      <c r="D58" s="134">
        <v>3731.68347404</v>
      </c>
      <c r="E58" s="134">
        <v>2015.85538636</v>
      </c>
      <c r="F58" s="134">
        <v>1091.4431455399999</v>
      </c>
      <c r="G58" s="134">
        <v>624.38494214000002</v>
      </c>
      <c r="H58" s="134">
        <v>2234.5791202999999</v>
      </c>
      <c r="I58" s="134">
        <v>232.49366441999999</v>
      </c>
      <c r="J58" s="134">
        <v>245.56238288</v>
      </c>
      <c r="K58" s="134">
        <v>1756.5230730000001</v>
      </c>
      <c r="L58" s="134">
        <v>4041.7672410499999</v>
      </c>
      <c r="M58" s="134">
        <v>632.53734626999994</v>
      </c>
      <c r="N58" s="134">
        <v>7.8183120800000001</v>
      </c>
      <c r="O58" s="134">
        <v>37.382849380000003</v>
      </c>
      <c r="P58" s="134">
        <v>587.33618480999996</v>
      </c>
      <c r="Q58" s="134">
        <v>3409.22989478</v>
      </c>
      <c r="R58" s="134">
        <v>81.798431539999996</v>
      </c>
      <c r="S58" s="134">
        <v>107.22656551</v>
      </c>
      <c r="T58" s="134">
        <v>3220.2048977300001</v>
      </c>
      <c r="U58" s="134">
        <v>504.55469391999998</v>
      </c>
      <c r="V58" s="134">
        <v>3909.90648612</v>
      </c>
      <c r="W58" s="134"/>
      <c r="X58" s="134"/>
      <c r="Y58" s="134"/>
      <c r="Z58" s="134"/>
      <c r="AA58" s="134"/>
      <c r="AB58" s="134"/>
    </row>
    <row r="59" spans="1:28" hidden="1" outlineLevel="1">
      <c r="A59" s="16">
        <v>42005</v>
      </c>
      <c r="B59" s="134">
        <v>10571.38773907</v>
      </c>
      <c r="C59" s="134">
        <v>5955.4701159300002</v>
      </c>
      <c r="D59" s="134">
        <v>3683.9762148700001</v>
      </c>
      <c r="E59" s="134">
        <v>1961.0263957499999</v>
      </c>
      <c r="F59" s="134">
        <v>1102.4800927900001</v>
      </c>
      <c r="G59" s="134">
        <v>620.46972632999996</v>
      </c>
      <c r="H59" s="134">
        <v>2271.4939010600001</v>
      </c>
      <c r="I59" s="134">
        <v>164.55876864000001</v>
      </c>
      <c r="J59" s="134">
        <v>323.19234247000003</v>
      </c>
      <c r="K59" s="134">
        <v>1783.7427899500001</v>
      </c>
      <c r="L59" s="134">
        <v>4110.4043306399999</v>
      </c>
      <c r="M59" s="134">
        <v>667.65360573999999</v>
      </c>
      <c r="N59" s="134">
        <v>7.4286450999999998</v>
      </c>
      <c r="O59" s="134">
        <v>38.984133139999997</v>
      </c>
      <c r="P59" s="134">
        <v>621.24082750000002</v>
      </c>
      <c r="Q59" s="134">
        <v>3442.7507249</v>
      </c>
      <c r="R59" s="134">
        <v>82.621671789999994</v>
      </c>
      <c r="S59" s="134">
        <v>102.96914932999999</v>
      </c>
      <c r="T59" s="134">
        <v>3257.1599037800001</v>
      </c>
      <c r="U59" s="134">
        <v>505.51329249999998</v>
      </c>
      <c r="V59" s="134">
        <v>3942.1546394000002</v>
      </c>
      <c r="W59" s="134"/>
      <c r="X59" s="134"/>
      <c r="Y59" s="134"/>
      <c r="Z59" s="134"/>
      <c r="AA59" s="134"/>
      <c r="AB59" s="134"/>
    </row>
    <row r="60" spans="1:28" hidden="1" outlineLevel="1">
      <c r="A60" s="16">
        <v>42036</v>
      </c>
      <c r="B60" s="134">
        <v>14723.69936017</v>
      </c>
      <c r="C60" s="134">
        <v>7561.1424524800004</v>
      </c>
      <c r="D60" s="134">
        <v>3664.4733005100002</v>
      </c>
      <c r="E60" s="134">
        <v>1980.97170396</v>
      </c>
      <c r="F60" s="134">
        <v>1066.8883749399999</v>
      </c>
      <c r="G60" s="134">
        <v>616.61322160999998</v>
      </c>
      <c r="H60" s="134">
        <v>3896.6691519699998</v>
      </c>
      <c r="I60" s="134">
        <v>283.70896138000001</v>
      </c>
      <c r="J60" s="134">
        <v>552.89815435000003</v>
      </c>
      <c r="K60" s="134">
        <v>3060.06203624</v>
      </c>
      <c r="L60" s="134">
        <v>6467.44863042</v>
      </c>
      <c r="M60" s="134">
        <v>722.68506562000005</v>
      </c>
      <c r="N60" s="134">
        <v>7.5066416699999996</v>
      </c>
      <c r="O60" s="134">
        <v>38.59546666</v>
      </c>
      <c r="P60" s="134">
        <v>676.58295728999997</v>
      </c>
      <c r="Q60" s="134">
        <v>5744.7635647999996</v>
      </c>
      <c r="R60" s="134">
        <v>126.19830595000001</v>
      </c>
      <c r="S60" s="134">
        <v>142.87928970999999</v>
      </c>
      <c r="T60" s="134">
        <v>5475.6859691400005</v>
      </c>
      <c r="U60" s="134">
        <v>695.10827727000003</v>
      </c>
      <c r="V60" s="134">
        <v>5961.8440611200003</v>
      </c>
      <c r="W60" s="134"/>
      <c r="X60" s="134"/>
      <c r="Y60" s="134"/>
      <c r="Z60" s="134"/>
      <c r="AA60" s="134"/>
      <c r="AB60" s="134"/>
    </row>
    <row r="61" spans="1:28" hidden="1" outlineLevel="1">
      <c r="A61" s="16">
        <v>42064</v>
      </c>
      <c r="B61" s="134">
        <v>12797.005418119999</v>
      </c>
      <c r="C61" s="134">
        <v>6836.2527473600003</v>
      </c>
      <c r="D61" s="134">
        <v>3623.2634230899998</v>
      </c>
      <c r="E61" s="134">
        <v>1963.3554280999999</v>
      </c>
      <c r="F61" s="134">
        <v>1041.07198455</v>
      </c>
      <c r="G61" s="134">
        <v>618.83601044</v>
      </c>
      <c r="H61" s="134">
        <v>3212.98932427</v>
      </c>
      <c r="I61" s="134">
        <v>236.24758986000001</v>
      </c>
      <c r="J61" s="134">
        <v>463.74180643</v>
      </c>
      <c r="K61" s="134">
        <v>2512.9999279799999</v>
      </c>
      <c r="L61" s="134">
        <v>5355.6872858799998</v>
      </c>
      <c r="M61" s="134">
        <v>796.55902944000002</v>
      </c>
      <c r="N61" s="134">
        <v>7.6215395399999997</v>
      </c>
      <c r="O61" s="134">
        <v>28.949060169999999</v>
      </c>
      <c r="P61" s="134">
        <v>759.98842973000001</v>
      </c>
      <c r="Q61" s="134">
        <v>4559.1282564399999</v>
      </c>
      <c r="R61" s="134">
        <v>111.74841668000001</v>
      </c>
      <c r="S61" s="134">
        <v>95.448622080000007</v>
      </c>
      <c r="T61" s="134">
        <v>4351.9312176800004</v>
      </c>
      <c r="U61" s="134">
        <v>605.06538488000001</v>
      </c>
      <c r="V61" s="134">
        <v>4924.1963501199998</v>
      </c>
      <c r="W61" s="134"/>
      <c r="X61" s="134"/>
      <c r="Y61" s="134"/>
      <c r="Z61" s="134"/>
      <c r="AA61" s="134"/>
      <c r="AB61" s="134"/>
    </row>
    <row r="62" spans="1:28" hidden="1" outlineLevel="1">
      <c r="A62" s="16">
        <v>42095</v>
      </c>
      <c r="B62" s="134">
        <v>11830.213865829999</v>
      </c>
      <c r="C62" s="134">
        <v>6458.1527567700005</v>
      </c>
      <c r="D62" s="134">
        <v>3633.2476274999999</v>
      </c>
      <c r="E62" s="134">
        <v>1958.0845547199999</v>
      </c>
      <c r="F62" s="134">
        <v>1021.52796477</v>
      </c>
      <c r="G62" s="134">
        <v>653.63510800999995</v>
      </c>
      <c r="H62" s="134">
        <v>2824.9051292700001</v>
      </c>
      <c r="I62" s="134">
        <v>213.57692709</v>
      </c>
      <c r="J62" s="134">
        <v>419.14332457</v>
      </c>
      <c r="K62" s="134">
        <v>2192.1848776100001</v>
      </c>
      <c r="L62" s="134">
        <v>4822.66975155</v>
      </c>
      <c r="M62" s="134">
        <v>801.13107147999995</v>
      </c>
      <c r="N62" s="134">
        <v>7.7693528499999998</v>
      </c>
      <c r="O62" s="134">
        <v>28.33897112</v>
      </c>
      <c r="P62" s="134">
        <v>765.02274751000004</v>
      </c>
      <c r="Q62" s="134">
        <v>4021.5386800699998</v>
      </c>
      <c r="R62" s="134">
        <v>102.97403538</v>
      </c>
      <c r="S62" s="134">
        <v>85.664912509999994</v>
      </c>
      <c r="T62" s="134">
        <v>3832.8997321799998</v>
      </c>
      <c r="U62" s="134">
        <v>549.39135751000003</v>
      </c>
      <c r="V62" s="134">
        <v>4454.57769947</v>
      </c>
      <c r="W62" s="134"/>
      <c r="X62" s="134"/>
      <c r="Y62" s="134"/>
      <c r="Z62" s="134"/>
      <c r="AA62" s="134"/>
      <c r="AB62" s="134"/>
    </row>
    <row r="63" spans="1:28" hidden="1" outlineLevel="1">
      <c r="A63" s="16">
        <v>42125</v>
      </c>
      <c r="B63" s="134">
        <v>10266.222027620001</v>
      </c>
      <c r="C63" s="134">
        <v>5906.1309956100004</v>
      </c>
      <c r="D63" s="134">
        <v>3498.02095839</v>
      </c>
      <c r="E63" s="134">
        <v>1904.5998750199999</v>
      </c>
      <c r="F63" s="134">
        <v>937.50546577</v>
      </c>
      <c r="G63" s="134">
        <v>655.91561760000002</v>
      </c>
      <c r="H63" s="134">
        <v>2408.1100372199999</v>
      </c>
      <c r="I63" s="134">
        <v>134.70388881</v>
      </c>
      <c r="J63" s="134">
        <v>299.39569251</v>
      </c>
      <c r="K63" s="134">
        <v>1974.0104558999999</v>
      </c>
      <c r="L63" s="134">
        <v>3821.82908163</v>
      </c>
      <c r="M63" s="134">
        <v>751.77238354999997</v>
      </c>
      <c r="N63" s="134">
        <v>6.43155111</v>
      </c>
      <c r="O63" s="134">
        <v>25.38845602</v>
      </c>
      <c r="P63" s="134">
        <v>719.95237641999995</v>
      </c>
      <c r="Q63" s="134">
        <v>3070.0566980799999</v>
      </c>
      <c r="R63" s="134">
        <v>105.84411052</v>
      </c>
      <c r="S63" s="134">
        <v>81.384123430000002</v>
      </c>
      <c r="T63" s="134">
        <v>2882.8284641300002</v>
      </c>
      <c r="U63" s="134">
        <v>538.26195038000003</v>
      </c>
      <c r="V63" s="134">
        <v>3898.7840200400001</v>
      </c>
      <c r="W63" s="134"/>
      <c r="X63" s="134"/>
      <c r="Y63" s="134"/>
      <c r="Z63" s="134"/>
      <c r="AA63" s="134"/>
      <c r="AB63" s="134"/>
    </row>
    <row r="64" spans="1:28" hidden="1" outlineLevel="1">
      <c r="A64" s="16">
        <v>42156</v>
      </c>
      <c r="B64" s="134">
        <v>10244.120491019999</v>
      </c>
      <c r="C64" s="134">
        <v>5926.8192283300004</v>
      </c>
      <c r="D64" s="134">
        <v>3543.9356387100001</v>
      </c>
      <c r="E64" s="134">
        <v>1905.85167095</v>
      </c>
      <c r="F64" s="134">
        <v>931.1261925</v>
      </c>
      <c r="G64" s="134">
        <v>706.95777525999995</v>
      </c>
      <c r="H64" s="134">
        <v>2382.8835896199998</v>
      </c>
      <c r="I64" s="134">
        <v>135.60505158999999</v>
      </c>
      <c r="J64" s="134">
        <v>302.15842857000001</v>
      </c>
      <c r="K64" s="134">
        <v>1945.1201094600001</v>
      </c>
      <c r="L64" s="134">
        <v>3784.47976651</v>
      </c>
      <c r="M64" s="134">
        <v>800.15040753999995</v>
      </c>
      <c r="N64" s="134">
        <v>6.44741286</v>
      </c>
      <c r="O64" s="134">
        <v>25.323879389999998</v>
      </c>
      <c r="P64" s="134">
        <v>768.37911528999996</v>
      </c>
      <c r="Q64" s="134">
        <v>2984.3293589700002</v>
      </c>
      <c r="R64" s="134">
        <v>107.80407403</v>
      </c>
      <c r="S64" s="134">
        <v>79.875656710000001</v>
      </c>
      <c r="T64" s="134">
        <v>2796.64962823</v>
      </c>
      <c r="U64" s="134">
        <v>532.82149618000005</v>
      </c>
      <c r="V64" s="134">
        <v>3886.1024101399998</v>
      </c>
      <c r="W64" s="134"/>
      <c r="X64" s="134"/>
      <c r="Y64" s="134"/>
      <c r="Z64" s="134"/>
      <c r="AA64" s="134"/>
      <c r="AB64" s="134"/>
    </row>
    <row r="65" spans="1:28" hidden="1" outlineLevel="1">
      <c r="A65" s="16">
        <v>42186</v>
      </c>
      <c r="B65" s="134">
        <v>10285.775296489999</v>
      </c>
      <c r="C65" s="134">
        <v>5964.8603802400003</v>
      </c>
      <c r="D65" s="134">
        <v>3532.1611821400002</v>
      </c>
      <c r="E65" s="134">
        <v>1931.5951597400001</v>
      </c>
      <c r="F65" s="134">
        <v>885.49058859000002</v>
      </c>
      <c r="G65" s="134">
        <v>715.07543381000005</v>
      </c>
      <c r="H65" s="134">
        <v>2432.6991981000001</v>
      </c>
      <c r="I65" s="134">
        <v>126.21317264</v>
      </c>
      <c r="J65" s="134">
        <v>323.03161547000002</v>
      </c>
      <c r="K65" s="134">
        <v>1983.4544099899999</v>
      </c>
      <c r="L65" s="134">
        <v>3804.4921267099999</v>
      </c>
      <c r="M65" s="134">
        <v>799.46623456999998</v>
      </c>
      <c r="N65" s="134">
        <v>6.5732142600000003</v>
      </c>
      <c r="O65" s="134">
        <v>24.357860179999999</v>
      </c>
      <c r="P65" s="134">
        <v>768.53516013000001</v>
      </c>
      <c r="Q65" s="134">
        <v>3005.02589214</v>
      </c>
      <c r="R65" s="134">
        <v>111.35054347000001</v>
      </c>
      <c r="S65" s="134">
        <v>80.884789530000006</v>
      </c>
      <c r="T65" s="134">
        <v>2812.7905591399999</v>
      </c>
      <c r="U65" s="134">
        <v>516.42278954000005</v>
      </c>
      <c r="V65" s="134">
        <v>3941.1690201299998</v>
      </c>
      <c r="W65" s="134"/>
      <c r="X65" s="134"/>
      <c r="Y65" s="134"/>
      <c r="Z65" s="134"/>
      <c r="AA65" s="134"/>
      <c r="AB65" s="134"/>
    </row>
    <row r="66" spans="1:28" hidden="1" outlineLevel="1">
      <c r="A66" s="16">
        <v>42217</v>
      </c>
      <c r="B66" s="134">
        <v>10028.071962669999</v>
      </c>
      <c r="C66" s="134">
        <v>5828.5521077900003</v>
      </c>
      <c r="D66" s="134">
        <v>3481.1084509100001</v>
      </c>
      <c r="E66" s="134">
        <v>1859.7318694400001</v>
      </c>
      <c r="F66" s="134">
        <v>888.33533663000003</v>
      </c>
      <c r="G66" s="134">
        <v>733.04124483999999</v>
      </c>
      <c r="H66" s="134">
        <v>2347.4436568800002</v>
      </c>
      <c r="I66" s="134">
        <v>125.00795476</v>
      </c>
      <c r="J66" s="134">
        <v>309.26543710999999</v>
      </c>
      <c r="K66" s="134">
        <v>1913.1702650100001</v>
      </c>
      <c r="L66" s="134">
        <v>3693.45217095</v>
      </c>
      <c r="M66" s="134">
        <v>805.08788144000005</v>
      </c>
      <c r="N66" s="134">
        <v>6.6614448700000004</v>
      </c>
      <c r="O66" s="134">
        <v>23.812529730000001</v>
      </c>
      <c r="P66" s="134">
        <v>774.61390684000003</v>
      </c>
      <c r="Q66" s="134">
        <v>2888.3642895100002</v>
      </c>
      <c r="R66" s="134">
        <v>111.24361019</v>
      </c>
      <c r="S66" s="134">
        <v>79.252699440000001</v>
      </c>
      <c r="T66" s="134">
        <v>2697.8679798799999</v>
      </c>
      <c r="U66" s="134">
        <v>506.06768392999999</v>
      </c>
      <c r="V66" s="134">
        <v>3840.4470596699998</v>
      </c>
      <c r="W66" s="134"/>
      <c r="X66" s="134"/>
      <c r="Y66" s="134"/>
      <c r="Z66" s="134"/>
      <c r="AA66" s="134"/>
      <c r="AB66" s="134"/>
    </row>
    <row r="67" spans="1:28" hidden="1" outlineLevel="1">
      <c r="A67" s="16">
        <v>42248</v>
      </c>
      <c r="B67" s="134">
        <v>9995.9848512200006</v>
      </c>
      <c r="C67" s="134">
        <v>5807.1276416399996</v>
      </c>
      <c r="D67" s="134">
        <v>3447.5363971199999</v>
      </c>
      <c r="E67" s="134">
        <v>1837.5395091800001</v>
      </c>
      <c r="F67" s="134">
        <v>874.14392565000003</v>
      </c>
      <c r="G67" s="134">
        <v>735.85296229000005</v>
      </c>
      <c r="H67" s="134">
        <v>2359.5912445200001</v>
      </c>
      <c r="I67" s="134">
        <v>117.30164581</v>
      </c>
      <c r="J67" s="134">
        <v>317.99386414999998</v>
      </c>
      <c r="K67" s="134">
        <v>1924.29573456</v>
      </c>
      <c r="L67" s="134">
        <v>3690.67446582</v>
      </c>
      <c r="M67" s="134">
        <v>801.74356264999994</v>
      </c>
      <c r="N67" s="134">
        <v>6.9168892499999997</v>
      </c>
      <c r="O67" s="134">
        <v>22.918130380000001</v>
      </c>
      <c r="P67" s="134">
        <v>771.90854302000002</v>
      </c>
      <c r="Q67" s="134">
        <v>2888.93090317</v>
      </c>
      <c r="R67" s="134">
        <v>113.89046216</v>
      </c>
      <c r="S67" s="134">
        <v>80.587598920000005</v>
      </c>
      <c r="T67" s="134">
        <v>2694.4528420900001</v>
      </c>
      <c r="U67" s="134">
        <v>498.18274375999999</v>
      </c>
      <c r="V67" s="134">
        <v>3901.94781014</v>
      </c>
      <c r="W67" s="134"/>
      <c r="X67" s="134"/>
      <c r="Y67" s="134"/>
      <c r="Z67" s="134"/>
      <c r="AA67" s="134"/>
      <c r="AB67" s="134"/>
    </row>
    <row r="68" spans="1:28" hidden="1" outlineLevel="1">
      <c r="A68" s="16">
        <v>42278</v>
      </c>
      <c r="B68" s="134">
        <v>10255.149623359999</v>
      </c>
      <c r="C68" s="134">
        <v>5935.0967071200002</v>
      </c>
      <c r="D68" s="134">
        <v>3444.1678339999999</v>
      </c>
      <c r="E68" s="134">
        <v>1822.60884835</v>
      </c>
      <c r="F68" s="134">
        <v>873.91234095000004</v>
      </c>
      <c r="G68" s="134">
        <v>747.64664470000002</v>
      </c>
      <c r="H68" s="134">
        <v>2490.9288731199999</v>
      </c>
      <c r="I68" s="134">
        <v>125.31407071</v>
      </c>
      <c r="J68" s="134">
        <v>338.92571605000001</v>
      </c>
      <c r="K68" s="134">
        <v>2026.6890863599999</v>
      </c>
      <c r="L68" s="134">
        <v>3806.2909107300002</v>
      </c>
      <c r="M68" s="134">
        <v>801.48800175999997</v>
      </c>
      <c r="N68" s="134">
        <v>6.6635857500000002</v>
      </c>
      <c r="O68" s="134">
        <v>22.893208430000001</v>
      </c>
      <c r="P68" s="134">
        <v>771.93120757999998</v>
      </c>
      <c r="Q68" s="134">
        <v>3004.8029089699999</v>
      </c>
      <c r="R68" s="134">
        <v>123.58326798</v>
      </c>
      <c r="S68" s="134">
        <v>85.630328120000001</v>
      </c>
      <c r="T68" s="134">
        <v>2795.58931287</v>
      </c>
      <c r="U68" s="134">
        <v>513.76200550999999</v>
      </c>
      <c r="V68" s="134">
        <v>3989.7394434399998</v>
      </c>
      <c r="W68" s="134"/>
      <c r="X68" s="134"/>
      <c r="Y68" s="134"/>
      <c r="Z68" s="134"/>
      <c r="AA68" s="134"/>
      <c r="AB68" s="134"/>
    </row>
    <row r="69" spans="1:28" hidden="1" outlineLevel="1">
      <c r="A69" s="16">
        <v>42309</v>
      </c>
      <c r="B69" s="134">
        <v>10653.752721409999</v>
      </c>
      <c r="C69" s="134">
        <v>6013.9624122100004</v>
      </c>
      <c r="D69" s="134">
        <v>3450.6146831299998</v>
      </c>
      <c r="E69" s="134">
        <v>1784.4478151000001</v>
      </c>
      <c r="F69" s="134">
        <v>892.54415087999996</v>
      </c>
      <c r="G69" s="134">
        <v>773.62271714999997</v>
      </c>
      <c r="H69" s="134">
        <v>2563.3477290800001</v>
      </c>
      <c r="I69" s="134">
        <v>131.12433245</v>
      </c>
      <c r="J69" s="134">
        <v>347.86409594999998</v>
      </c>
      <c r="K69" s="134">
        <v>2084.3593006800002</v>
      </c>
      <c r="L69" s="134">
        <v>4114.2529743799996</v>
      </c>
      <c r="M69" s="134">
        <v>793.13814196999999</v>
      </c>
      <c r="N69" s="134">
        <v>8.3134314699999994</v>
      </c>
      <c r="O69" s="134">
        <v>21.390375089999999</v>
      </c>
      <c r="P69" s="134">
        <v>763.43433541000002</v>
      </c>
      <c r="Q69" s="134">
        <v>3321.11483241</v>
      </c>
      <c r="R69" s="134">
        <v>189.27954432999999</v>
      </c>
      <c r="S69" s="134">
        <v>174.74870583000001</v>
      </c>
      <c r="T69" s="134">
        <v>2957.08658225</v>
      </c>
      <c r="U69" s="134">
        <v>525.53733481999996</v>
      </c>
      <c r="V69" s="134">
        <v>4132.2352018499996</v>
      </c>
      <c r="W69" s="134"/>
      <c r="X69" s="134"/>
      <c r="Y69" s="134"/>
      <c r="Z69" s="134"/>
      <c r="AA69" s="134"/>
      <c r="AB69" s="134"/>
    </row>
    <row r="70" spans="1:28" hidden="1" outlineLevel="1">
      <c r="A70" s="16">
        <v>42339</v>
      </c>
      <c r="B70" s="134">
        <v>10125.882911660001</v>
      </c>
      <c r="C70" s="134">
        <v>5777.2789233800004</v>
      </c>
      <c r="D70" s="134">
        <v>3405.9689455100001</v>
      </c>
      <c r="E70" s="134">
        <v>1783.15896722</v>
      </c>
      <c r="F70" s="134">
        <v>833.15511449999997</v>
      </c>
      <c r="G70" s="134">
        <v>789.65486379000004</v>
      </c>
      <c r="H70" s="134">
        <v>2371.3099778699998</v>
      </c>
      <c r="I70" s="134">
        <v>71.739929950000004</v>
      </c>
      <c r="J70" s="134">
        <v>231.71353808000001</v>
      </c>
      <c r="K70" s="134">
        <v>2067.8565098399999</v>
      </c>
      <c r="L70" s="134">
        <v>3803.9525462299998</v>
      </c>
      <c r="M70" s="134">
        <v>920.63388035000003</v>
      </c>
      <c r="N70" s="134">
        <v>8.0904840100000008</v>
      </c>
      <c r="O70" s="134">
        <v>21.717669180000001</v>
      </c>
      <c r="P70" s="134">
        <v>890.82572716000004</v>
      </c>
      <c r="Q70" s="134">
        <v>2883.31866588</v>
      </c>
      <c r="R70" s="134">
        <v>346.49587296999999</v>
      </c>
      <c r="S70" s="134">
        <v>85.908622679999993</v>
      </c>
      <c r="T70" s="134">
        <v>2450.9141702299999</v>
      </c>
      <c r="U70" s="134">
        <v>544.65144205000001</v>
      </c>
      <c r="V70" s="134">
        <v>3593.19018155</v>
      </c>
      <c r="W70" s="134"/>
      <c r="X70" s="134"/>
      <c r="Y70" s="134"/>
      <c r="Z70" s="134"/>
      <c r="AA70" s="134"/>
      <c r="AB70" s="134"/>
    </row>
    <row r="71" spans="1:28" hidden="1" outlineLevel="1">
      <c r="A71" s="16">
        <v>42370</v>
      </c>
      <c r="B71" s="134">
        <v>10340.229735520001</v>
      </c>
      <c r="C71" s="134">
        <v>5869.5957910500001</v>
      </c>
      <c r="D71" s="134">
        <v>3396.4034953</v>
      </c>
      <c r="E71" s="134">
        <v>1775.64440913</v>
      </c>
      <c r="F71" s="134">
        <v>829.62079560999996</v>
      </c>
      <c r="G71" s="134">
        <v>791.13829055999997</v>
      </c>
      <c r="H71" s="134">
        <v>2473.1922957500001</v>
      </c>
      <c r="I71" s="134">
        <v>76.173206759999999</v>
      </c>
      <c r="J71" s="134">
        <v>236.58440339000001</v>
      </c>
      <c r="K71" s="134">
        <v>2160.4346856000002</v>
      </c>
      <c r="L71" s="134">
        <v>3909.4377909</v>
      </c>
      <c r="M71" s="134">
        <v>914.62194016000001</v>
      </c>
      <c r="N71" s="134">
        <v>7.9750953500000001</v>
      </c>
      <c r="O71" s="134">
        <v>21.145626400000001</v>
      </c>
      <c r="P71" s="134">
        <v>885.50121840999998</v>
      </c>
      <c r="Q71" s="134">
        <v>2994.8158507399999</v>
      </c>
      <c r="R71" s="134">
        <v>382.219874</v>
      </c>
      <c r="S71" s="134">
        <v>90.605402029999993</v>
      </c>
      <c r="T71" s="134">
        <v>2521.9905747100001</v>
      </c>
      <c r="U71" s="134">
        <v>561.19615356999998</v>
      </c>
      <c r="V71" s="134">
        <v>3894.0638891200001</v>
      </c>
      <c r="W71" s="134"/>
      <c r="X71" s="134"/>
      <c r="Y71" s="134"/>
      <c r="Z71" s="134"/>
      <c r="AA71" s="134"/>
      <c r="AB71" s="134"/>
    </row>
    <row r="72" spans="1:28" hidden="1" outlineLevel="1">
      <c r="A72" s="16">
        <v>42401</v>
      </c>
      <c r="B72" s="134">
        <v>10737.125894680001</v>
      </c>
      <c r="C72" s="134">
        <v>6051.1011563299999</v>
      </c>
      <c r="D72" s="134">
        <v>3426.1752689999998</v>
      </c>
      <c r="E72" s="134">
        <v>1807.16508426</v>
      </c>
      <c r="F72" s="134">
        <v>824.76708582000003</v>
      </c>
      <c r="G72" s="134">
        <v>794.24309891999997</v>
      </c>
      <c r="H72" s="134">
        <v>2624.92588733</v>
      </c>
      <c r="I72" s="134">
        <v>75.853774650000005</v>
      </c>
      <c r="J72" s="134">
        <v>263.51389712999998</v>
      </c>
      <c r="K72" s="134">
        <v>2285.5582155500001</v>
      </c>
      <c r="L72" s="134">
        <v>4098.0492928200001</v>
      </c>
      <c r="M72" s="134">
        <v>932.23996750000003</v>
      </c>
      <c r="N72" s="134">
        <v>8.1440129399999996</v>
      </c>
      <c r="O72" s="134">
        <v>23.747226640000001</v>
      </c>
      <c r="P72" s="134">
        <v>900.34872791999999</v>
      </c>
      <c r="Q72" s="134">
        <v>3165.80932532</v>
      </c>
      <c r="R72" s="134">
        <v>400.94918732000002</v>
      </c>
      <c r="S72" s="134">
        <v>97.691941720000003</v>
      </c>
      <c r="T72" s="134">
        <v>2667.1681962799998</v>
      </c>
      <c r="U72" s="134">
        <v>587.97544553</v>
      </c>
      <c r="V72" s="134">
        <v>4045.5469580899999</v>
      </c>
      <c r="W72" s="134"/>
      <c r="X72" s="134"/>
      <c r="Y72" s="134"/>
      <c r="Z72" s="134"/>
      <c r="AA72" s="134"/>
      <c r="AB72" s="134"/>
    </row>
    <row r="73" spans="1:28" hidden="1" outlineLevel="1">
      <c r="A73" s="16">
        <v>42430</v>
      </c>
      <c r="B73" s="134">
        <v>10396.12905152</v>
      </c>
      <c r="C73" s="134">
        <v>5904.1806886200002</v>
      </c>
      <c r="D73" s="134">
        <v>3412.4810075199998</v>
      </c>
      <c r="E73" s="134">
        <v>1802.9581316399999</v>
      </c>
      <c r="F73" s="134">
        <v>801.70255741000005</v>
      </c>
      <c r="G73" s="134">
        <v>807.82031846999996</v>
      </c>
      <c r="H73" s="134">
        <v>2491.6996810999999</v>
      </c>
      <c r="I73" s="134">
        <v>70.204881499999999</v>
      </c>
      <c r="J73" s="134">
        <v>258.59797169000001</v>
      </c>
      <c r="K73" s="134">
        <v>2162.89682791</v>
      </c>
      <c r="L73" s="134">
        <v>3910.4956848900001</v>
      </c>
      <c r="M73" s="134">
        <v>928.99483505000001</v>
      </c>
      <c r="N73" s="134">
        <v>3.77591571</v>
      </c>
      <c r="O73" s="134">
        <v>23.407231039999999</v>
      </c>
      <c r="P73" s="134">
        <v>901.81168830000001</v>
      </c>
      <c r="Q73" s="134">
        <v>2981.5008498399998</v>
      </c>
      <c r="R73" s="134">
        <v>284.50743143</v>
      </c>
      <c r="S73" s="134">
        <v>92.746590380000001</v>
      </c>
      <c r="T73" s="134">
        <v>2604.24682803</v>
      </c>
      <c r="U73" s="134">
        <v>581.45267801</v>
      </c>
      <c r="V73" s="134">
        <v>3547.6458074400002</v>
      </c>
      <c r="W73" s="134"/>
      <c r="X73" s="134"/>
      <c r="Y73" s="134"/>
      <c r="Z73" s="134"/>
      <c r="AA73" s="134"/>
      <c r="AB73" s="134"/>
    </row>
    <row r="74" spans="1:28" hidden="1" outlineLevel="1">
      <c r="A74" s="16">
        <v>42461</v>
      </c>
      <c r="B74" s="134">
        <v>10027.98802862</v>
      </c>
      <c r="C74" s="134">
        <v>5705.8696740300002</v>
      </c>
      <c r="D74" s="134">
        <v>3338.67712712</v>
      </c>
      <c r="E74" s="134">
        <v>1673.2131095699999</v>
      </c>
      <c r="F74" s="134">
        <v>852.38613727999996</v>
      </c>
      <c r="G74" s="134">
        <v>813.07788027000004</v>
      </c>
      <c r="H74" s="134">
        <v>2367.1925469100001</v>
      </c>
      <c r="I74" s="134">
        <v>67.086437349999997</v>
      </c>
      <c r="J74" s="134">
        <v>249.38225935</v>
      </c>
      <c r="K74" s="134">
        <v>2050.7238502099999</v>
      </c>
      <c r="L74" s="134">
        <v>3758.2102707099998</v>
      </c>
      <c r="M74" s="134">
        <v>917.85391331000005</v>
      </c>
      <c r="N74" s="134">
        <v>3.7610675499999999</v>
      </c>
      <c r="O74" s="134">
        <v>23.290559689999998</v>
      </c>
      <c r="P74" s="134">
        <v>890.80228607000004</v>
      </c>
      <c r="Q74" s="134">
        <v>2840.3563574</v>
      </c>
      <c r="R74" s="134">
        <v>273.56931293000002</v>
      </c>
      <c r="S74" s="134">
        <v>89.178565939999999</v>
      </c>
      <c r="T74" s="134">
        <v>2477.60847853</v>
      </c>
      <c r="U74" s="134">
        <v>563.90808388000005</v>
      </c>
      <c r="V74" s="134">
        <v>3657.1934621800001</v>
      </c>
      <c r="W74" s="134"/>
      <c r="X74" s="134"/>
      <c r="Y74" s="134"/>
      <c r="Z74" s="134"/>
      <c r="AA74" s="134"/>
      <c r="AB74" s="134"/>
    </row>
    <row r="75" spans="1:28" hidden="1" outlineLevel="1">
      <c r="A75" s="16">
        <v>42491</v>
      </c>
      <c r="B75" s="134">
        <v>9986.7163733599991</v>
      </c>
      <c r="C75" s="134">
        <v>5734.0790960800005</v>
      </c>
      <c r="D75" s="134">
        <v>3378.8932099899998</v>
      </c>
      <c r="E75" s="134">
        <v>1755.2561898199999</v>
      </c>
      <c r="F75" s="134">
        <v>809.39781514000003</v>
      </c>
      <c r="G75" s="134">
        <v>814.23920502999999</v>
      </c>
      <c r="H75" s="134">
        <v>2355.1858860900002</v>
      </c>
      <c r="I75" s="134">
        <v>67.543580739999996</v>
      </c>
      <c r="J75" s="134">
        <v>248.25976958000001</v>
      </c>
      <c r="K75" s="134">
        <v>2039.38253577</v>
      </c>
      <c r="L75" s="134">
        <v>3695.5441097299999</v>
      </c>
      <c r="M75" s="134">
        <v>910.38378309999996</v>
      </c>
      <c r="N75" s="134">
        <v>2.43741648</v>
      </c>
      <c r="O75" s="134">
        <v>22.637728719999998</v>
      </c>
      <c r="P75" s="134">
        <v>885.30863790000001</v>
      </c>
      <c r="Q75" s="134">
        <v>2785.1603266299999</v>
      </c>
      <c r="R75" s="134">
        <v>273.38638967999998</v>
      </c>
      <c r="S75" s="134">
        <v>89.159325179999996</v>
      </c>
      <c r="T75" s="134">
        <v>2422.61461177</v>
      </c>
      <c r="U75" s="134">
        <v>557.09316754999998</v>
      </c>
      <c r="V75" s="134">
        <v>3615.0176802999999</v>
      </c>
      <c r="W75" s="134"/>
      <c r="X75" s="134"/>
      <c r="Y75" s="134"/>
      <c r="Z75" s="134"/>
      <c r="AA75" s="134"/>
      <c r="AB75" s="134"/>
    </row>
    <row r="76" spans="1:28" hidden="1" outlineLevel="1">
      <c r="A76" s="16">
        <v>42522</v>
      </c>
      <c r="B76" s="134">
        <v>9706.3442172499999</v>
      </c>
      <c r="C76" s="134">
        <v>5670.1434362099999</v>
      </c>
      <c r="D76" s="134">
        <v>3369.29345977</v>
      </c>
      <c r="E76" s="134">
        <v>1753.2155618100001</v>
      </c>
      <c r="F76" s="134">
        <v>813.73917949999998</v>
      </c>
      <c r="G76" s="134">
        <v>802.33871846</v>
      </c>
      <c r="H76" s="134">
        <v>2300.8499764399999</v>
      </c>
      <c r="I76" s="134">
        <v>66.320486450000004</v>
      </c>
      <c r="J76" s="134">
        <v>233.86018152</v>
      </c>
      <c r="K76" s="134">
        <v>2000.66930847</v>
      </c>
      <c r="L76" s="134">
        <v>3554.1165657199999</v>
      </c>
      <c r="M76" s="134">
        <v>907.08546836000005</v>
      </c>
      <c r="N76" s="134">
        <v>2.2194507300000001</v>
      </c>
      <c r="O76" s="134">
        <v>21.661716599999998</v>
      </c>
      <c r="P76" s="134">
        <v>883.20430103000001</v>
      </c>
      <c r="Q76" s="134">
        <v>2647.0310973599999</v>
      </c>
      <c r="R76" s="134">
        <v>244.89468224000001</v>
      </c>
      <c r="S76" s="134">
        <v>88.123232450000003</v>
      </c>
      <c r="T76" s="134">
        <v>2314.0131826699999</v>
      </c>
      <c r="U76" s="134">
        <v>482.08421532</v>
      </c>
      <c r="V76" s="134">
        <v>3508.5477354599998</v>
      </c>
      <c r="W76" s="134"/>
      <c r="X76" s="134"/>
      <c r="Y76" s="134"/>
      <c r="Z76" s="134"/>
      <c r="AA76" s="134"/>
      <c r="AB76" s="134"/>
    </row>
    <row r="77" spans="1:28" hidden="1" outlineLevel="1">
      <c r="A77" s="16">
        <v>42552</v>
      </c>
      <c r="B77" s="134">
        <v>9169.9415747999992</v>
      </c>
      <c r="C77" s="134">
        <v>5487.8333793600004</v>
      </c>
      <c r="D77" s="134">
        <v>3255.9640611899999</v>
      </c>
      <c r="E77" s="134">
        <v>1704.6532455900001</v>
      </c>
      <c r="F77" s="134">
        <v>805.81275331999996</v>
      </c>
      <c r="G77" s="134">
        <v>745.49806228</v>
      </c>
      <c r="H77" s="134">
        <v>2231.86931817</v>
      </c>
      <c r="I77" s="134">
        <v>67.123862419999995</v>
      </c>
      <c r="J77" s="134">
        <v>227.68583677000001</v>
      </c>
      <c r="K77" s="134">
        <v>1937.0596189800001</v>
      </c>
      <c r="L77" s="134">
        <v>3205.46950737</v>
      </c>
      <c r="M77" s="134">
        <v>670.17220682000004</v>
      </c>
      <c r="N77" s="134">
        <v>2.18219414</v>
      </c>
      <c r="O77" s="134">
        <v>19.696979670000001</v>
      </c>
      <c r="P77" s="134">
        <v>648.29303301000004</v>
      </c>
      <c r="Q77" s="134">
        <v>2535.2973005499998</v>
      </c>
      <c r="R77" s="134">
        <v>237.39951973999999</v>
      </c>
      <c r="S77" s="134">
        <v>80.512169639999996</v>
      </c>
      <c r="T77" s="134">
        <v>2217.3856111700002</v>
      </c>
      <c r="U77" s="134">
        <v>476.63868807</v>
      </c>
      <c r="V77" s="134">
        <v>3114.38361467</v>
      </c>
      <c r="W77" s="134"/>
      <c r="X77" s="134"/>
      <c r="Y77" s="134"/>
      <c r="Z77" s="134"/>
      <c r="AA77" s="134"/>
      <c r="AB77" s="134"/>
    </row>
    <row r="78" spans="1:28" hidden="1" outlineLevel="1">
      <c r="A78" s="16">
        <v>42583</v>
      </c>
      <c r="B78" s="134">
        <v>9387.7558991099995</v>
      </c>
      <c r="C78" s="134">
        <v>5654.1861836500002</v>
      </c>
      <c r="D78" s="134">
        <v>3352.2337860799998</v>
      </c>
      <c r="E78" s="134">
        <v>1805.4198028000001</v>
      </c>
      <c r="F78" s="134">
        <v>815.80058293000002</v>
      </c>
      <c r="G78" s="134">
        <v>731.01340034999998</v>
      </c>
      <c r="H78" s="134">
        <v>2301.9523975699999</v>
      </c>
      <c r="I78" s="134">
        <v>69.202646040000005</v>
      </c>
      <c r="J78" s="134">
        <v>233.75247152</v>
      </c>
      <c r="K78" s="134">
        <v>1998.9972800099999</v>
      </c>
      <c r="L78" s="134">
        <v>3251.0670155500002</v>
      </c>
      <c r="M78" s="134">
        <v>664.78247842999997</v>
      </c>
      <c r="N78" s="134">
        <v>2.4974962299999999</v>
      </c>
      <c r="O78" s="134">
        <v>20.668374279999998</v>
      </c>
      <c r="P78" s="134">
        <v>641.61660791999998</v>
      </c>
      <c r="Q78" s="134">
        <v>2586.2845371200001</v>
      </c>
      <c r="R78" s="134">
        <v>246.61681601999999</v>
      </c>
      <c r="S78" s="134">
        <v>83.269366300000002</v>
      </c>
      <c r="T78" s="134">
        <v>2256.3983548000001</v>
      </c>
      <c r="U78" s="134">
        <v>482.50269990999999</v>
      </c>
      <c r="V78" s="134">
        <v>3138.1941692400001</v>
      </c>
      <c r="W78" s="134"/>
      <c r="X78" s="134"/>
      <c r="Y78" s="134"/>
      <c r="Z78" s="134"/>
      <c r="AA78" s="134"/>
      <c r="AB78" s="134"/>
    </row>
    <row r="79" spans="1:28" hidden="1" outlineLevel="1">
      <c r="A79" s="16">
        <v>42614</v>
      </c>
      <c r="B79" s="134">
        <v>9330.2574651699997</v>
      </c>
      <c r="C79" s="134">
        <v>5629.2998487100003</v>
      </c>
      <c r="D79" s="134">
        <v>3318.8259449400002</v>
      </c>
      <c r="E79" s="134">
        <v>1775.32191629</v>
      </c>
      <c r="F79" s="134">
        <v>817.15527678000001</v>
      </c>
      <c r="G79" s="134">
        <v>726.34875187</v>
      </c>
      <c r="H79" s="134">
        <v>2310.4739037700001</v>
      </c>
      <c r="I79" s="134">
        <v>69.093734850000004</v>
      </c>
      <c r="J79" s="134">
        <v>231.21584293999999</v>
      </c>
      <c r="K79" s="134">
        <v>2010.1643259800001</v>
      </c>
      <c r="L79" s="134">
        <v>3216.6471990300001</v>
      </c>
      <c r="M79" s="134">
        <v>660.79485345000001</v>
      </c>
      <c r="N79" s="134">
        <v>2.2180570199999998</v>
      </c>
      <c r="O79" s="134">
        <v>20.072486260000002</v>
      </c>
      <c r="P79" s="134">
        <v>638.50431017000005</v>
      </c>
      <c r="Q79" s="134">
        <v>2555.85234558</v>
      </c>
      <c r="R79" s="134">
        <v>249.13586357</v>
      </c>
      <c r="S79" s="134">
        <v>84.069079099999996</v>
      </c>
      <c r="T79" s="134">
        <v>2222.64740291</v>
      </c>
      <c r="U79" s="134">
        <v>484.31041742999997</v>
      </c>
      <c r="V79" s="134">
        <v>3129.0468133899999</v>
      </c>
      <c r="W79" s="134"/>
      <c r="X79" s="134"/>
      <c r="Y79" s="134"/>
      <c r="Z79" s="134"/>
      <c r="AA79" s="134"/>
      <c r="AB79" s="134"/>
    </row>
    <row r="80" spans="1:28" hidden="1" outlineLevel="1">
      <c r="A80" s="16">
        <v>42644</v>
      </c>
      <c r="B80" s="134">
        <v>9274.9985111299993</v>
      </c>
      <c r="C80" s="134">
        <v>5651.8011615400001</v>
      </c>
      <c r="D80" s="134">
        <v>3394.7930458599999</v>
      </c>
      <c r="E80" s="134">
        <v>1835.6662951000001</v>
      </c>
      <c r="F80" s="134">
        <v>834.45963281000002</v>
      </c>
      <c r="G80" s="134">
        <v>724.66711795000003</v>
      </c>
      <c r="H80" s="134">
        <v>2257.0081156800002</v>
      </c>
      <c r="I80" s="134">
        <v>67.844198300000002</v>
      </c>
      <c r="J80" s="134">
        <v>225.87777707000001</v>
      </c>
      <c r="K80" s="134">
        <v>1963.2861403100001</v>
      </c>
      <c r="L80" s="134">
        <v>3144.6738736399998</v>
      </c>
      <c r="M80" s="134">
        <v>656.5359942</v>
      </c>
      <c r="N80" s="134">
        <v>2.1587871399999998</v>
      </c>
      <c r="O80" s="134">
        <v>18.01395389</v>
      </c>
      <c r="P80" s="134">
        <v>636.36325317000001</v>
      </c>
      <c r="Q80" s="134">
        <v>2488.1378794399998</v>
      </c>
      <c r="R80" s="134">
        <v>245.05311341999999</v>
      </c>
      <c r="S80" s="134">
        <v>82.695501949999993</v>
      </c>
      <c r="T80" s="134">
        <v>2160.3892640700001</v>
      </c>
      <c r="U80" s="134">
        <v>478.52347594999998</v>
      </c>
      <c r="V80" s="134">
        <v>3068.9372804300001</v>
      </c>
      <c r="W80" s="134"/>
      <c r="X80" s="134"/>
      <c r="Y80" s="134"/>
      <c r="Z80" s="134"/>
      <c r="AA80" s="134"/>
      <c r="AB80" s="134"/>
    </row>
    <row r="81" spans="1:28" hidden="1" outlineLevel="1">
      <c r="A81" s="16">
        <v>42675</v>
      </c>
      <c r="B81" s="134">
        <v>9324.7135227399995</v>
      </c>
      <c r="C81" s="134">
        <v>5738.5667556199996</v>
      </c>
      <c r="D81" s="134">
        <v>3486.82299091</v>
      </c>
      <c r="E81" s="134">
        <v>1836.5992808399999</v>
      </c>
      <c r="F81" s="134">
        <v>922.72407042999998</v>
      </c>
      <c r="G81" s="134">
        <v>727.49963964000005</v>
      </c>
      <c r="H81" s="134">
        <v>2251.7437647100001</v>
      </c>
      <c r="I81" s="134">
        <v>67.807398590000005</v>
      </c>
      <c r="J81" s="134">
        <v>229.39203151000001</v>
      </c>
      <c r="K81" s="134">
        <v>1954.5443346100001</v>
      </c>
      <c r="L81" s="134">
        <v>3111.7975232499998</v>
      </c>
      <c r="M81" s="134">
        <v>658.01420409000002</v>
      </c>
      <c r="N81" s="134">
        <v>2.6622433499999998</v>
      </c>
      <c r="O81" s="134">
        <v>19.096497490000001</v>
      </c>
      <c r="P81" s="134">
        <v>636.25546325000005</v>
      </c>
      <c r="Q81" s="134">
        <v>2453.7833191599998</v>
      </c>
      <c r="R81" s="134">
        <v>245.64248481999999</v>
      </c>
      <c r="S81" s="134">
        <v>83.005163330000002</v>
      </c>
      <c r="T81" s="134">
        <v>2125.1356710099999</v>
      </c>
      <c r="U81" s="134">
        <v>474.34924387000001</v>
      </c>
      <c r="V81" s="134">
        <v>3045.3023511000001</v>
      </c>
      <c r="W81" s="134"/>
      <c r="X81" s="134"/>
      <c r="Y81" s="134"/>
      <c r="Z81" s="134"/>
      <c r="AA81" s="134"/>
      <c r="AB81" s="134"/>
    </row>
    <row r="82" spans="1:28" hidden="1" outlineLevel="1">
      <c r="A82" s="16">
        <v>42705</v>
      </c>
      <c r="B82" s="134">
        <v>9734.4738716600004</v>
      </c>
      <c r="C82" s="134">
        <v>5878.3353484999998</v>
      </c>
      <c r="D82" s="134">
        <v>3491.81405627</v>
      </c>
      <c r="E82" s="134">
        <v>1845.8681742399999</v>
      </c>
      <c r="F82" s="134">
        <v>913.13062626999999</v>
      </c>
      <c r="G82" s="134">
        <v>732.81525576000001</v>
      </c>
      <c r="H82" s="134">
        <v>2386.5212922300002</v>
      </c>
      <c r="I82" s="134">
        <v>80.595710010000005</v>
      </c>
      <c r="J82" s="134">
        <v>244.64374842999999</v>
      </c>
      <c r="K82" s="134">
        <v>2061.2818337899998</v>
      </c>
      <c r="L82" s="134">
        <v>3381.04323849</v>
      </c>
      <c r="M82" s="134">
        <v>662.49281768000003</v>
      </c>
      <c r="N82" s="134">
        <v>4.6003203099999999</v>
      </c>
      <c r="O82" s="134">
        <v>18.79707745</v>
      </c>
      <c r="P82" s="134">
        <v>639.09541992000004</v>
      </c>
      <c r="Q82" s="134">
        <v>2718.5504208100001</v>
      </c>
      <c r="R82" s="134">
        <v>314.00172399000002</v>
      </c>
      <c r="S82" s="134">
        <v>87.124672259999997</v>
      </c>
      <c r="T82" s="134">
        <v>2317.4240245599999</v>
      </c>
      <c r="U82" s="134">
        <v>475.09528467000001</v>
      </c>
      <c r="V82" s="134">
        <v>3343.3785133400002</v>
      </c>
      <c r="W82" s="134"/>
      <c r="X82" s="134"/>
      <c r="Y82" s="134"/>
      <c r="Z82" s="134"/>
      <c r="AA82" s="134"/>
      <c r="AB82" s="134"/>
    </row>
    <row r="83" spans="1:28" hidden="1" outlineLevel="1">
      <c r="A83" s="16">
        <v>42736</v>
      </c>
      <c r="B83" s="134">
        <v>9758.1316296599998</v>
      </c>
      <c r="C83" s="134">
        <v>5929.7124683800002</v>
      </c>
      <c r="D83" s="134">
        <v>3556.2046756</v>
      </c>
      <c r="E83" s="134">
        <v>1897.0960454900001</v>
      </c>
      <c r="F83" s="134">
        <v>929.71532483999999</v>
      </c>
      <c r="G83" s="134">
        <v>729.39330527000004</v>
      </c>
      <c r="H83" s="134">
        <v>2373.5077927799998</v>
      </c>
      <c r="I83" s="134">
        <v>80.699174749999997</v>
      </c>
      <c r="J83" s="134">
        <v>245.10638922999999</v>
      </c>
      <c r="K83" s="134">
        <v>2047.7022288000001</v>
      </c>
      <c r="L83" s="134">
        <v>3364.1052204600001</v>
      </c>
      <c r="M83" s="134">
        <v>670.14342117000001</v>
      </c>
      <c r="N83" s="134">
        <v>12.258539300000001</v>
      </c>
      <c r="O83" s="134">
        <v>19.308088489999999</v>
      </c>
      <c r="P83" s="134">
        <v>638.57679338000003</v>
      </c>
      <c r="Q83" s="134">
        <v>2693.9617992899998</v>
      </c>
      <c r="R83" s="134">
        <v>313.56941369999998</v>
      </c>
      <c r="S83" s="134">
        <v>86.879625430000004</v>
      </c>
      <c r="T83" s="134">
        <v>2293.5127601600002</v>
      </c>
      <c r="U83" s="134">
        <v>464.31394082000003</v>
      </c>
      <c r="V83" s="134">
        <v>3211.3888738199998</v>
      </c>
      <c r="W83" s="134"/>
      <c r="X83" s="134"/>
      <c r="Y83" s="134"/>
      <c r="Z83" s="134"/>
      <c r="AA83" s="134"/>
      <c r="AB83" s="134"/>
    </row>
    <row r="84" spans="1:28" hidden="1" outlineLevel="1">
      <c r="A84" s="16">
        <v>42767</v>
      </c>
      <c r="B84" s="134">
        <v>9897.1399761299999</v>
      </c>
      <c r="C84" s="134">
        <v>6182.4124377799999</v>
      </c>
      <c r="D84" s="134">
        <v>3837.1976814499999</v>
      </c>
      <c r="E84" s="134">
        <v>2186.3962092900001</v>
      </c>
      <c r="F84" s="134">
        <v>931.80894889000001</v>
      </c>
      <c r="G84" s="134">
        <v>718.99252326999999</v>
      </c>
      <c r="H84" s="134">
        <v>2345.21475633</v>
      </c>
      <c r="I84" s="134">
        <v>80.148234189999997</v>
      </c>
      <c r="J84" s="134">
        <v>242.43264110000001</v>
      </c>
      <c r="K84" s="134">
        <v>2022.63388104</v>
      </c>
      <c r="L84" s="134">
        <v>3260.7929294400001</v>
      </c>
      <c r="M84" s="134">
        <v>658.42333642999995</v>
      </c>
      <c r="N84" s="134">
        <v>4.5529995200000002</v>
      </c>
      <c r="O84" s="134">
        <v>19.2880006</v>
      </c>
      <c r="P84" s="134">
        <v>634.58233630999996</v>
      </c>
      <c r="Q84" s="134">
        <v>2602.3695930099998</v>
      </c>
      <c r="R84" s="134">
        <v>313.93266019999999</v>
      </c>
      <c r="S84" s="134">
        <v>86.764765560000001</v>
      </c>
      <c r="T84" s="134">
        <v>2201.6721672499998</v>
      </c>
      <c r="U84" s="134">
        <v>453.93460891000001</v>
      </c>
      <c r="V84" s="134">
        <v>3343.43144932</v>
      </c>
      <c r="W84" s="134"/>
      <c r="X84" s="134"/>
      <c r="Y84" s="134"/>
      <c r="Z84" s="134"/>
      <c r="AA84" s="134"/>
      <c r="AB84" s="134"/>
    </row>
    <row r="85" spans="1:28" hidden="1" outlineLevel="1">
      <c r="A85" s="16">
        <v>42795</v>
      </c>
      <c r="B85" s="134">
        <v>9883.8878307899995</v>
      </c>
      <c r="C85" s="134">
        <v>6323.9569641400003</v>
      </c>
      <c r="D85" s="134">
        <v>4012.342678</v>
      </c>
      <c r="E85" s="134">
        <v>2319.88415932</v>
      </c>
      <c r="F85" s="134">
        <v>972.13084308999998</v>
      </c>
      <c r="G85" s="134">
        <v>720.32767559000001</v>
      </c>
      <c r="H85" s="134">
        <v>2311.6142861399999</v>
      </c>
      <c r="I85" s="134">
        <v>23.98971083</v>
      </c>
      <c r="J85" s="134">
        <v>274.67396604999999</v>
      </c>
      <c r="K85" s="134">
        <v>2012.95060926</v>
      </c>
      <c r="L85" s="134">
        <v>3099.6320757799999</v>
      </c>
      <c r="M85" s="134">
        <v>625.53354746000002</v>
      </c>
      <c r="N85" s="134">
        <v>1.9823463800000001</v>
      </c>
      <c r="O85" s="134">
        <v>18.080707830000001</v>
      </c>
      <c r="P85" s="134">
        <v>605.47049325</v>
      </c>
      <c r="Q85" s="134">
        <v>2474.0985283199998</v>
      </c>
      <c r="R85" s="134">
        <v>223.77596517000001</v>
      </c>
      <c r="S85" s="134">
        <v>111.17327161999999</v>
      </c>
      <c r="T85" s="134">
        <v>2139.14929153</v>
      </c>
      <c r="U85" s="134">
        <v>460.29879087</v>
      </c>
      <c r="V85" s="134">
        <v>3347.3849911100001</v>
      </c>
      <c r="W85" s="134"/>
      <c r="X85" s="134"/>
      <c r="Y85" s="134"/>
      <c r="Z85" s="134"/>
      <c r="AA85" s="134"/>
      <c r="AB85" s="134"/>
    </row>
    <row r="86" spans="1:28" hidden="1" outlineLevel="1">
      <c r="A86" s="16">
        <v>42826</v>
      </c>
      <c r="B86" s="134">
        <v>9802.6863594299994</v>
      </c>
      <c r="C86" s="134">
        <v>6307.74480847</v>
      </c>
      <c r="D86" s="134">
        <v>4034.7000538100001</v>
      </c>
      <c r="E86" s="134">
        <v>2330.5656024</v>
      </c>
      <c r="F86" s="134">
        <v>984.32425443</v>
      </c>
      <c r="G86" s="134">
        <v>719.81019698</v>
      </c>
      <c r="H86" s="134">
        <v>2273.0447546599999</v>
      </c>
      <c r="I86" s="134">
        <v>26.602015680000001</v>
      </c>
      <c r="J86" s="134">
        <v>271.88062036999997</v>
      </c>
      <c r="K86" s="134">
        <v>1974.56211861</v>
      </c>
      <c r="L86" s="134">
        <v>3033.0974978499999</v>
      </c>
      <c r="M86" s="134">
        <v>629.39078398000004</v>
      </c>
      <c r="N86" s="134">
        <v>3.49794765</v>
      </c>
      <c r="O86" s="134">
        <v>19.25118045</v>
      </c>
      <c r="P86" s="134">
        <v>606.64165588000003</v>
      </c>
      <c r="Q86" s="134">
        <v>2403.7067138699999</v>
      </c>
      <c r="R86" s="134">
        <v>236.56387771999999</v>
      </c>
      <c r="S86" s="134">
        <v>111.29164445000001</v>
      </c>
      <c r="T86" s="134">
        <v>2055.8511917000001</v>
      </c>
      <c r="U86" s="134">
        <v>461.84405311</v>
      </c>
      <c r="V86" s="134">
        <v>3288.4192333000001</v>
      </c>
      <c r="W86" s="134"/>
      <c r="X86" s="134"/>
      <c r="Y86" s="134"/>
      <c r="Z86" s="134"/>
      <c r="AA86" s="134"/>
      <c r="AB86" s="134"/>
    </row>
    <row r="87" spans="1:28" hidden="1" outlineLevel="1">
      <c r="A87" s="16">
        <v>42856</v>
      </c>
      <c r="B87" s="134">
        <v>9891.6876509699996</v>
      </c>
      <c r="C87" s="134">
        <v>6450.1247258100002</v>
      </c>
      <c r="D87" s="134">
        <v>4210.8828474800002</v>
      </c>
      <c r="E87" s="134">
        <v>2422.5137226400002</v>
      </c>
      <c r="F87" s="134">
        <v>1069.63520075</v>
      </c>
      <c r="G87" s="134">
        <v>718.73392408999996</v>
      </c>
      <c r="H87" s="134">
        <v>2239.24187833</v>
      </c>
      <c r="I87" s="134">
        <v>26.689051339999999</v>
      </c>
      <c r="J87" s="134">
        <v>272.14832460999997</v>
      </c>
      <c r="K87" s="134">
        <v>1940.4045023799999</v>
      </c>
      <c r="L87" s="134">
        <v>2979.40940344</v>
      </c>
      <c r="M87" s="134">
        <v>625.82459329000005</v>
      </c>
      <c r="N87" s="134">
        <v>3.0766378099999998</v>
      </c>
      <c r="O87" s="134">
        <v>21.300105940000002</v>
      </c>
      <c r="P87" s="134">
        <v>601.44784953999999</v>
      </c>
      <c r="Q87" s="134">
        <v>2353.5848101500001</v>
      </c>
      <c r="R87" s="134">
        <v>233.53449633</v>
      </c>
      <c r="S87" s="134">
        <v>110.36463246</v>
      </c>
      <c r="T87" s="134">
        <v>2009.68568136</v>
      </c>
      <c r="U87" s="134">
        <v>462.15352172000001</v>
      </c>
      <c r="V87" s="134">
        <v>3427.0830733600001</v>
      </c>
      <c r="W87" s="134"/>
      <c r="X87" s="134"/>
      <c r="Y87" s="134"/>
      <c r="Z87" s="134"/>
      <c r="AA87" s="134"/>
      <c r="AB87" s="134"/>
    </row>
    <row r="88" spans="1:28" hidden="1" outlineLevel="1">
      <c r="A88" s="16">
        <v>42887</v>
      </c>
      <c r="B88" s="134">
        <v>9862.0212947799992</v>
      </c>
      <c r="C88" s="134">
        <v>6467.7802130299997</v>
      </c>
      <c r="D88" s="134">
        <v>4260.1227809800002</v>
      </c>
      <c r="E88" s="134">
        <v>2306.4776348599999</v>
      </c>
      <c r="F88" s="134">
        <v>1229.67144867</v>
      </c>
      <c r="G88" s="134">
        <v>723.97369745000003</v>
      </c>
      <c r="H88" s="134">
        <v>2207.6574320499999</v>
      </c>
      <c r="I88" s="134">
        <v>24.925441020000001</v>
      </c>
      <c r="J88" s="134">
        <v>270.84963156999999</v>
      </c>
      <c r="K88" s="134">
        <v>1911.8823594600001</v>
      </c>
      <c r="L88" s="134">
        <v>2925.5741047800002</v>
      </c>
      <c r="M88" s="134">
        <v>639.47774170000002</v>
      </c>
      <c r="N88" s="134">
        <v>3.0677442799999999</v>
      </c>
      <c r="O88" s="134">
        <v>34.25668563</v>
      </c>
      <c r="P88" s="134">
        <v>602.15331178999998</v>
      </c>
      <c r="Q88" s="134">
        <v>2286.0963630800002</v>
      </c>
      <c r="R88" s="134">
        <v>233.36784252000001</v>
      </c>
      <c r="S88" s="134">
        <v>107.50500361</v>
      </c>
      <c r="T88" s="134">
        <v>1945.22351695</v>
      </c>
      <c r="U88" s="134">
        <v>468.66697697000001</v>
      </c>
      <c r="V88" s="134">
        <v>3335.52892883</v>
      </c>
      <c r="W88" s="134"/>
      <c r="X88" s="134"/>
      <c r="Y88" s="134"/>
      <c r="Z88" s="134"/>
      <c r="AA88" s="134"/>
      <c r="AB88" s="134"/>
    </row>
    <row r="89" spans="1:28" hidden="1" outlineLevel="1">
      <c r="A89" s="16">
        <v>42917</v>
      </c>
      <c r="B89" s="134">
        <v>9897.88912213</v>
      </c>
      <c r="C89" s="134">
        <v>6577.1275681500001</v>
      </c>
      <c r="D89" s="134">
        <v>4406.6020010599996</v>
      </c>
      <c r="E89" s="134">
        <v>2489.88848637</v>
      </c>
      <c r="F89" s="134">
        <v>1194.7471771600001</v>
      </c>
      <c r="G89" s="134">
        <v>721.96633753000003</v>
      </c>
      <c r="H89" s="134">
        <v>2170.5255670900001</v>
      </c>
      <c r="I89" s="134">
        <v>22.94719284</v>
      </c>
      <c r="J89" s="134">
        <v>270.70567806999998</v>
      </c>
      <c r="K89" s="134">
        <v>1876.87269618</v>
      </c>
      <c r="L89" s="134">
        <v>2845.8270204700002</v>
      </c>
      <c r="M89" s="134">
        <v>627.45028094999998</v>
      </c>
      <c r="N89" s="134">
        <v>2.7955150799999999</v>
      </c>
      <c r="O89" s="134">
        <v>21.764943039999999</v>
      </c>
      <c r="P89" s="134">
        <v>602.88982282999996</v>
      </c>
      <c r="Q89" s="134">
        <v>2218.3767395199998</v>
      </c>
      <c r="R89" s="134">
        <v>216.96941385</v>
      </c>
      <c r="S89" s="134">
        <v>110.15309621</v>
      </c>
      <c r="T89" s="134">
        <v>1891.25422946</v>
      </c>
      <c r="U89" s="134">
        <v>474.93453350999999</v>
      </c>
      <c r="V89" s="134">
        <v>3281.5471033499998</v>
      </c>
      <c r="W89" s="134"/>
      <c r="X89" s="134"/>
      <c r="Y89" s="134"/>
      <c r="Z89" s="134"/>
      <c r="AA89" s="134"/>
      <c r="AB89" s="134"/>
    </row>
    <row r="90" spans="1:28" hidden="1" outlineLevel="1">
      <c r="A90" s="16">
        <v>42948</v>
      </c>
      <c r="B90" s="134">
        <v>9971.9062026699994</v>
      </c>
      <c r="C90" s="134">
        <v>6710.5285020900001</v>
      </c>
      <c r="D90" s="134">
        <v>4577.5767567700004</v>
      </c>
      <c r="E90" s="134">
        <v>2645.5331728000001</v>
      </c>
      <c r="F90" s="134">
        <v>1210.8003501600001</v>
      </c>
      <c r="G90" s="134">
        <v>721.24323380999999</v>
      </c>
      <c r="H90" s="134">
        <v>2132.9517453200001</v>
      </c>
      <c r="I90" s="134">
        <v>22.74677698</v>
      </c>
      <c r="J90" s="134">
        <v>267.85424954000001</v>
      </c>
      <c r="K90" s="134">
        <v>1842.3507188000001</v>
      </c>
      <c r="L90" s="134">
        <v>2784.8739854099999</v>
      </c>
      <c r="M90" s="134">
        <v>629.39834856000004</v>
      </c>
      <c r="N90" s="134">
        <v>2.8182864599999999</v>
      </c>
      <c r="O90" s="134">
        <v>23.548363729999998</v>
      </c>
      <c r="P90" s="134">
        <v>603.03169836999996</v>
      </c>
      <c r="Q90" s="134">
        <v>2155.4756368499998</v>
      </c>
      <c r="R90" s="134">
        <v>214.52642589999999</v>
      </c>
      <c r="S90" s="134">
        <v>108.72770374</v>
      </c>
      <c r="T90" s="134">
        <v>1832.22150721</v>
      </c>
      <c r="U90" s="134">
        <v>476.50371517000002</v>
      </c>
      <c r="V90" s="134">
        <v>3168.7718068600002</v>
      </c>
      <c r="W90" s="134"/>
      <c r="X90" s="134"/>
      <c r="Y90" s="134"/>
      <c r="Z90" s="134"/>
      <c r="AA90" s="134"/>
      <c r="AB90" s="134"/>
    </row>
    <row r="91" spans="1:28" hidden="1" outlineLevel="1">
      <c r="A91" s="16">
        <v>42979</v>
      </c>
      <c r="B91" s="134">
        <v>9773.9980402000001</v>
      </c>
      <c r="C91" s="134">
        <v>6764.0978759</v>
      </c>
      <c r="D91" s="134">
        <v>4678.1109073899997</v>
      </c>
      <c r="E91" s="134">
        <v>2724.09009651</v>
      </c>
      <c r="F91" s="134">
        <v>1241.83409297</v>
      </c>
      <c r="G91" s="134">
        <v>712.18671790999997</v>
      </c>
      <c r="H91" s="134">
        <v>2085.9869685100002</v>
      </c>
      <c r="I91" s="134">
        <v>23.22731469</v>
      </c>
      <c r="J91" s="134">
        <v>252.69284944</v>
      </c>
      <c r="K91" s="134">
        <v>1810.0668043799999</v>
      </c>
      <c r="L91" s="134">
        <v>2680.4196209299998</v>
      </c>
      <c r="M91" s="134">
        <v>626.76143533000004</v>
      </c>
      <c r="N91" s="134">
        <v>3.5132968500000001</v>
      </c>
      <c r="O91" s="134">
        <v>25.767085179999999</v>
      </c>
      <c r="P91" s="134">
        <v>597.48105329999999</v>
      </c>
      <c r="Q91" s="134">
        <v>2053.6581855999998</v>
      </c>
      <c r="R91" s="134">
        <v>220.85654572999999</v>
      </c>
      <c r="S91" s="134">
        <v>113.44657779000001</v>
      </c>
      <c r="T91" s="134">
        <v>1719.3550620799999</v>
      </c>
      <c r="U91" s="134">
        <v>329.48054337000002</v>
      </c>
      <c r="V91" s="134">
        <v>2782.6517610599999</v>
      </c>
      <c r="W91" s="134"/>
      <c r="X91" s="134"/>
      <c r="Y91" s="134"/>
      <c r="Z91" s="134"/>
      <c r="AA91" s="134"/>
      <c r="AB91" s="134"/>
    </row>
    <row r="92" spans="1:28" hidden="1" outlineLevel="1">
      <c r="A92" s="16">
        <v>43009</v>
      </c>
      <c r="B92" s="134">
        <v>9882.8313066800001</v>
      </c>
      <c r="C92" s="134">
        <v>6872.5384426299997</v>
      </c>
      <c r="D92" s="134">
        <v>4796.8901761899997</v>
      </c>
      <c r="E92" s="134">
        <v>2823.4030774600001</v>
      </c>
      <c r="F92" s="134">
        <v>1257.2283776199999</v>
      </c>
      <c r="G92" s="134">
        <v>716.25872111000001</v>
      </c>
      <c r="H92" s="134">
        <v>2075.64826644</v>
      </c>
      <c r="I92" s="134">
        <v>22.7597892</v>
      </c>
      <c r="J92" s="134">
        <v>255.54017078000001</v>
      </c>
      <c r="K92" s="134">
        <v>1797.34830646</v>
      </c>
      <c r="L92" s="134">
        <v>2673.9201405200001</v>
      </c>
      <c r="M92" s="134">
        <v>626.54732080999997</v>
      </c>
      <c r="N92" s="134">
        <v>3.3233673499999998</v>
      </c>
      <c r="O92" s="134">
        <v>25.405096369999999</v>
      </c>
      <c r="P92" s="134">
        <v>597.81885709000005</v>
      </c>
      <c r="Q92" s="134">
        <v>2047.3728197099999</v>
      </c>
      <c r="R92" s="134">
        <v>222.98883151999999</v>
      </c>
      <c r="S92" s="134">
        <v>114.75987449</v>
      </c>
      <c r="T92" s="134">
        <v>1709.6241137</v>
      </c>
      <c r="U92" s="134">
        <v>336.37272352999997</v>
      </c>
      <c r="V92" s="134">
        <v>2789.5752812999999</v>
      </c>
      <c r="W92" s="134"/>
      <c r="X92" s="134"/>
      <c r="Y92" s="134"/>
      <c r="Z92" s="134"/>
      <c r="AA92" s="134"/>
      <c r="AB92" s="134"/>
    </row>
    <row r="93" spans="1:28" hidden="1" outlineLevel="1">
      <c r="A93" s="16">
        <v>43040</v>
      </c>
      <c r="B93" s="134">
        <v>9785.9007979599992</v>
      </c>
      <c r="C93" s="134">
        <v>6895.7360214299997</v>
      </c>
      <c r="D93" s="134">
        <v>4907.7048138299997</v>
      </c>
      <c r="E93" s="134">
        <v>2901.3988496699999</v>
      </c>
      <c r="F93" s="134">
        <v>1292.3205961799999</v>
      </c>
      <c r="G93" s="134">
        <v>713.98536797999998</v>
      </c>
      <c r="H93" s="134">
        <v>1988.0312076</v>
      </c>
      <c r="I93" s="134">
        <v>19.93265611</v>
      </c>
      <c r="J93" s="134">
        <v>250.96314394000001</v>
      </c>
      <c r="K93" s="134">
        <v>1717.1354075500001</v>
      </c>
      <c r="L93" s="134">
        <v>2557.6669395899999</v>
      </c>
      <c r="M93" s="134">
        <v>621.63706153999999</v>
      </c>
      <c r="N93" s="134">
        <v>2.9567429399999998</v>
      </c>
      <c r="O93" s="134">
        <v>26.8925661</v>
      </c>
      <c r="P93" s="134">
        <v>591.78775250000001</v>
      </c>
      <c r="Q93" s="134">
        <v>1936.02987805</v>
      </c>
      <c r="R93" s="134">
        <v>199.69307526</v>
      </c>
      <c r="S93" s="134">
        <v>114.56684187</v>
      </c>
      <c r="T93" s="134">
        <v>1621.7699609199999</v>
      </c>
      <c r="U93" s="134">
        <v>332.49783694000001</v>
      </c>
      <c r="V93" s="134">
        <v>2788.3940271800002</v>
      </c>
      <c r="W93" s="134"/>
      <c r="X93" s="134"/>
      <c r="Y93" s="134"/>
      <c r="Z93" s="134"/>
      <c r="AA93" s="134"/>
      <c r="AB93" s="134"/>
    </row>
    <row r="94" spans="1:28" hidden="1" outlineLevel="1">
      <c r="A94" s="16">
        <v>43070</v>
      </c>
      <c r="B94" s="134">
        <v>10300.95174507</v>
      </c>
      <c r="C94" s="134">
        <v>7252.5524622499997</v>
      </c>
      <c r="D94" s="134">
        <v>5178.1965059100003</v>
      </c>
      <c r="E94" s="134">
        <v>2619.0254117999998</v>
      </c>
      <c r="F94" s="134">
        <v>1843.4286296299999</v>
      </c>
      <c r="G94" s="134">
        <v>715.74246447999997</v>
      </c>
      <c r="H94" s="134">
        <v>2074.3559563399999</v>
      </c>
      <c r="I94" s="134">
        <v>18.07516966</v>
      </c>
      <c r="J94" s="134">
        <v>281.61360438000003</v>
      </c>
      <c r="K94" s="134">
        <v>1774.6671822999999</v>
      </c>
      <c r="L94" s="134">
        <v>2687.8357056</v>
      </c>
      <c r="M94" s="134">
        <v>644.28027656999996</v>
      </c>
      <c r="N94" s="134">
        <v>1.1973116399999999</v>
      </c>
      <c r="O94" s="134">
        <v>42.983066260000001</v>
      </c>
      <c r="P94" s="134">
        <v>600.09989867000002</v>
      </c>
      <c r="Q94" s="134">
        <v>2043.5554290299999</v>
      </c>
      <c r="R94" s="134">
        <v>189.68370676000001</v>
      </c>
      <c r="S94" s="134">
        <v>143.03975761999999</v>
      </c>
      <c r="T94" s="134">
        <v>1710.8319646499999</v>
      </c>
      <c r="U94" s="134">
        <v>360.56357722000001</v>
      </c>
      <c r="V94" s="134">
        <v>2638.1506091400001</v>
      </c>
      <c r="W94" s="134"/>
      <c r="X94" s="134"/>
      <c r="Y94" s="134"/>
      <c r="Z94" s="134"/>
      <c r="AA94" s="134"/>
      <c r="AB94" s="134"/>
    </row>
    <row r="95" spans="1:28" hidden="1" outlineLevel="1">
      <c r="A95" s="16">
        <v>43101</v>
      </c>
      <c r="B95" s="134">
        <v>10858.39209406</v>
      </c>
      <c r="C95" s="134">
        <v>7742.70497368</v>
      </c>
      <c r="D95" s="134">
        <v>5453.7562854300004</v>
      </c>
      <c r="E95" s="134">
        <v>3325.6495441500001</v>
      </c>
      <c r="F95" s="134">
        <v>1363.8180388599999</v>
      </c>
      <c r="G95" s="134">
        <v>764.28870242000005</v>
      </c>
      <c r="H95" s="134">
        <v>2288.94868825</v>
      </c>
      <c r="I95" s="134">
        <v>136.55361199999999</v>
      </c>
      <c r="J95" s="134">
        <v>200.73050728999999</v>
      </c>
      <c r="K95" s="134">
        <v>1951.66456896</v>
      </c>
      <c r="L95" s="134">
        <v>2739.6558825000002</v>
      </c>
      <c r="M95" s="134">
        <v>606.09802687000001</v>
      </c>
      <c r="N95" s="134">
        <v>2.6436772400000002</v>
      </c>
      <c r="O95" s="134">
        <v>41.790110650000003</v>
      </c>
      <c r="P95" s="134">
        <v>561.66423898000005</v>
      </c>
      <c r="Q95" s="134">
        <v>2133.5578556300002</v>
      </c>
      <c r="R95" s="134">
        <v>203.00966450000001</v>
      </c>
      <c r="S95" s="134">
        <v>131.83813323999999</v>
      </c>
      <c r="T95" s="134">
        <v>1798.7100578899999</v>
      </c>
      <c r="U95" s="134">
        <v>376.03123787999999</v>
      </c>
      <c r="V95" s="134">
        <v>3311.2009149</v>
      </c>
      <c r="W95" s="134"/>
      <c r="X95" s="134"/>
      <c r="Y95" s="134"/>
      <c r="Z95" s="134"/>
      <c r="AA95" s="134"/>
      <c r="AB95" s="134"/>
    </row>
    <row r="96" spans="1:28" hidden="1" outlineLevel="1">
      <c r="A96" s="16">
        <v>43132</v>
      </c>
      <c r="B96" s="134">
        <v>10658.30547082</v>
      </c>
      <c r="C96" s="134">
        <v>7619.8966076099996</v>
      </c>
      <c r="D96" s="134">
        <v>5444.0639677199997</v>
      </c>
      <c r="E96" s="134">
        <v>3340.2390497000001</v>
      </c>
      <c r="F96" s="134">
        <v>1381.7215773999999</v>
      </c>
      <c r="G96" s="134">
        <v>722.10334062000004</v>
      </c>
      <c r="H96" s="134">
        <v>2175.8326398899999</v>
      </c>
      <c r="I96" s="134">
        <v>73.493793830000001</v>
      </c>
      <c r="J96" s="134">
        <v>222.71565867999999</v>
      </c>
      <c r="K96" s="134">
        <v>1879.62318738</v>
      </c>
      <c r="L96" s="134">
        <v>2677.6825432999999</v>
      </c>
      <c r="M96" s="134">
        <v>661.00058151999997</v>
      </c>
      <c r="N96" s="134">
        <v>2.30848056</v>
      </c>
      <c r="O96" s="134">
        <v>42.515935239999997</v>
      </c>
      <c r="P96" s="134">
        <v>616.17616571999997</v>
      </c>
      <c r="Q96" s="134">
        <v>2016.6819617799999</v>
      </c>
      <c r="R96" s="134">
        <v>192.18697520000001</v>
      </c>
      <c r="S96" s="134">
        <v>127.50998026000001</v>
      </c>
      <c r="T96" s="134">
        <v>1696.9850063199999</v>
      </c>
      <c r="U96" s="134">
        <v>360.72631990999997</v>
      </c>
      <c r="V96" s="134">
        <v>3231.1157245499999</v>
      </c>
      <c r="W96" s="134"/>
      <c r="X96" s="134"/>
      <c r="Y96" s="134"/>
      <c r="Z96" s="134"/>
      <c r="AA96" s="134"/>
      <c r="AB96" s="134"/>
    </row>
    <row r="97" spans="1:28" hidden="1" outlineLevel="1">
      <c r="A97" s="16">
        <v>43160</v>
      </c>
      <c r="B97" s="134">
        <v>10691.057633169999</v>
      </c>
      <c r="C97" s="134">
        <v>7686.2972830899998</v>
      </c>
      <c r="D97" s="134">
        <v>5561.5411445099999</v>
      </c>
      <c r="E97" s="134">
        <v>3422.1577062400002</v>
      </c>
      <c r="F97" s="134">
        <v>1413.4139344800001</v>
      </c>
      <c r="G97" s="134">
        <v>725.96950378999998</v>
      </c>
      <c r="H97" s="134">
        <v>2124.75613858</v>
      </c>
      <c r="I97" s="134">
        <v>72.043705509999995</v>
      </c>
      <c r="J97" s="134">
        <v>195.55269924000001</v>
      </c>
      <c r="K97" s="134">
        <v>1857.1597338300001</v>
      </c>
      <c r="L97" s="134">
        <v>2634.8934325800001</v>
      </c>
      <c r="M97" s="134">
        <v>661.48915877000002</v>
      </c>
      <c r="N97" s="134">
        <v>2.3687647900000002</v>
      </c>
      <c r="O97" s="134">
        <v>42.32431527</v>
      </c>
      <c r="P97" s="134">
        <v>616.79607870999996</v>
      </c>
      <c r="Q97" s="134">
        <v>1973.4042738099999</v>
      </c>
      <c r="R97" s="134">
        <v>190.06393134000001</v>
      </c>
      <c r="S97" s="134">
        <v>125.80048234</v>
      </c>
      <c r="T97" s="134">
        <v>1657.5398601300001</v>
      </c>
      <c r="U97" s="134">
        <v>369.8669175</v>
      </c>
      <c r="V97" s="134">
        <v>3216.5583970900002</v>
      </c>
      <c r="W97" s="134"/>
      <c r="X97" s="134"/>
      <c r="Y97" s="134"/>
      <c r="Z97" s="134"/>
      <c r="AA97" s="134"/>
      <c r="AB97" s="134"/>
    </row>
    <row r="98" spans="1:28" hidden="1" outlineLevel="1">
      <c r="A98" s="16">
        <v>43191</v>
      </c>
      <c r="B98" s="134">
        <v>10634.261726729999</v>
      </c>
      <c r="C98" s="134">
        <v>7708.8488486300002</v>
      </c>
      <c r="D98" s="134">
        <v>5621.2605041200004</v>
      </c>
      <c r="E98" s="134">
        <v>3467.3085580000002</v>
      </c>
      <c r="F98" s="134">
        <v>1428.65896112</v>
      </c>
      <c r="G98" s="134">
        <v>725.29298500000004</v>
      </c>
      <c r="H98" s="134">
        <v>2087.5883445099998</v>
      </c>
      <c r="I98" s="134">
        <v>73.312262149999995</v>
      </c>
      <c r="J98" s="134">
        <v>190.82398527000001</v>
      </c>
      <c r="K98" s="134">
        <v>1823.4520970900001</v>
      </c>
      <c r="L98" s="134">
        <v>2556.8039414599998</v>
      </c>
      <c r="M98" s="134">
        <v>659.36262694000004</v>
      </c>
      <c r="N98" s="134">
        <v>2.34559074</v>
      </c>
      <c r="O98" s="134">
        <v>29.888516429999999</v>
      </c>
      <c r="P98" s="134">
        <v>627.12851977000003</v>
      </c>
      <c r="Q98" s="134">
        <v>1897.4413145200001</v>
      </c>
      <c r="R98" s="134">
        <v>161.68444844999999</v>
      </c>
      <c r="S98" s="134">
        <v>122.30406409</v>
      </c>
      <c r="T98" s="134">
        <v>1613.45280198</v>
      </c>
      <c r="U98" s="134">
        <v>368.60893664000002</v>
      </c>
      <c r="V98" s="134">
        <v>3147.1273868200001</v>
      </c>
      <c r="W98" s="134"/>
      <c r="X98" s="134"/>
      <c r="Y98" s="134"/>
      <c r="Z98" s="134"/>
      <c r="AA98" s="134"/>
      <c r="AB98" s="134"/>
    </row>
    <row r="99" spans="1:28" hidden="1" outlineLevel="1">
      <c r="A99" s="16">
        <v>43221</v>
      </c>
      <c r="B99" s="134">
        <v>10756.36501555</v>
      </c>
      <c r="C99" s="134">
        <v>7854.8476529700001</v>
      </c>
      <c r="D99" s="134">
        <v>5828.2420068299998</v>
      </c>
      <c r="E99" s="134">
        <v>3595.3549993800002</v>
      </c>
      <c r="F99" s="134">
        <v>1507.74596146</v>
      </c>
      <c r="G99" s="134">
        <v>725.14104598999995</v>
      </c>
      <c r="H99" s="134">
        <v>2026.6056461400001</v>
      </c>
      <c r="I99" s="134">
        <v>63.881887730000003</v>
      </c>
      <c r="J99" s="134">
        <v>150.68430275</v>
      </c>
      <c r="K99" s="134">
        <v>1812.0394556599999</v>
      </c>
      <c r="L99" s="134">
        <v>2536.0415897100002</v>
      </c>
      <c r="M99" s="134">
        <v>670.42432593000001</v>
      </c>
      <c r="N99" s="134">
        <v>2.2260862399999999</v>
      </c>
      <c r="O99" s="134">
        <v>33.228267789999997</v>
      </c>
      <c r="P99" s="134">
        <v>634.96997190000002</v>
      </c>
      <c r="Q99" s="134">
        <v>1865.61726378</v>
      </c>
      <c r="R99" s="134">
        <v>161.68059615999999</v>
      </c>
      <c r="S99" s="134">
        <v>122.09910376000001</v>
      </c>
      <c r="T99" s="134">
        <v>1581.83756386</v>
      </c>
      <c r="U99" s="134">
        <v>365.47577287000001</v>
      </c>
      <c r="V99" s="134">
        <v>3113.1543559400002</v>
      </c>
      <c r="W99" s="134"/>
      <c r="X99" s="134"/>
      <c r="Y99" s="134"/>
      <c r="Z99" s="134"/>
      <c r="AA99" s="134"/>
      <c r="AB99" s="134"/>
    </row>
    <row r="100" spans="1:28" hidden="1" outlineLevel="1">
      <c r="A100" s="16">
        <v>43252</v>
      </c>
      <c r="B100" s="134">
        <v>10747.95942535</v>
      </c>
      <c r="C100" s="134">
        <v>7874.0363388400001</v>
      </c>
      <c r="D100" s="134">
        <v>5860.7538964900004</v>
      </c>
      <c r="E100" s="134">
        <v>3604.95494964</v>
      </c>
      <c r="F100" s="134">
        <v>1541.14423192</v>
      </c>
      <c r="G100" s="134">
        <v>714.65471492999995</v>
      </c>
      <c r="H100" s="134">
        <v>2013.2824423500001</v>
      </c>
      <c r="I100" s="134">
        <v>64.618811859999994</v>
      </c>
      <c r="J100" s="134">
        <v>151.61784642000001</v>
      </c>
      <c r="K100" s="134">
        <v>1797.0457840700001</v>
      </c>
      <c r="L100" s="134">
        <v>2505.2261861900001</v>
      </c>
      <c r="M100" s="134">
        <v>670.17564928000002</v>
      </c>
      <c r="N100" s="134">
        <v>2.1797655200000001</v>
      </c>
      <c r="O100" s="134">
        <v>36.806137649999997</v>
      </c>
      <c r="P100" s="134">
        <v>631.18974610999999</v>
      </c>
      <c r="Q100" s="134">
        <v>1835.0505369099999</v>
      </c>
      <c r="R100" s="134">
        <v>162.77273618000001</v>
      </c>
      <c r="S100" s="134">
        <v>122.53137001</v>
      </c>
      <c r="T100" s="134">
        <v>1549.74643072</v>
      </c>
      <c r="U100" s="134">
        <v>368.69690032</v>
      </c>
      <c r="V100" s="134">
        <v>3050.2804513800002</v>
      </c>
      <c r="W100" s="134"/>
      <c r="X100" s="134"/>
      <c r="Y100" s="134"/>
      <c r="Z100" s="134"/>
      <c r="AA100" s="134"/>
      <c r="AB100" s="134"/>
    </row>
    <row r="101" spans="1:28" hidden="1" outlineLevel="1">
      <c r="A101" s="16">
        <v>43282</v>
      </c>
      <c r="B101" s="134">
        <v>10907.935789700001</v>
      </c>
      <c r="C101" s="134">
        <v>8008.5494901599996</v>
      </c>
      <c r="D101" s="134">
        <v>6061.6865649800002</v>
      </c>
      <c r="E101" s="134">
        <v>3750.4428200000002</v>
      </c>
      <c r="F101" s="134">
        <v>1601.0918612999999</v>
      </c>
      <c r="G101" s="134">
        <v>710.15188367999997</v>
      </c>
      <c r="H101" s="134">
        <v>1946.86292518</v>
      </c>
      <c r="I101" s="134">
        <v>66.24810497</v>
      </c>
      <c r="J101" s="134">
        <v>147.40980557</v>
      </c>
      <c r="K101" s="134">
        <v>1733.2050146399999</v>
      </c>
      <c r="L101" s="134">
        <v>2520.7159292199999</v>
      </c>
      <c r="M101" s="134">
        <v>682.12722224000004</v>
      </c>
      <c r="N101" s="134">
        <v>2.1803092400000001</v>
      </c>
      <c r="O101" s="134">
        <v>41.423776910000001</v>
      </c>
      <c r="P101" s="134">
        <v>638.52313608999998</v>
      </c>
      <c r="Q101" s="134">
        <v>1838.5887069800001</v>
      </c>
      <c r="R101" s="134">
        <v>167.07256556999999</v>
      </c>
      <c r="S101" s="134">
        <v>125.74498440000001</v>
      </c>
      <c r="T101" s="134">
        <v>1545.77115701</v>
      </c>
      <c r="U101" s="134">
        <v>378.67037032000002</v>
      </c>
      <c r="V101" s="134">
        <v>3014.3235198399998</v>
      </c>
      <c r="W101" s="134"/>
      <c r="X101" s="134"/>
      <c r="Y101" s="134"/>
      <c r="Z101" s="134"/>
      <c r="AA101" s="134"/>
      <c r="AB101" s="134"/>
    </row>
    <row r="102" spans="1:28" hidden="1" outlineLevel="1">
      <c r="A102" s="16">
        <v>43313</v>
      </c>
      <c r="B102" s="134">
        <v>11561.67816234</v>
      </c>
      <c r="C102" s="134">
        <v>8363.4017374199993</v>
      </c>
      <c r="D102" s="134">
        <v>6316.5808102700003</v>
      </c>
      <c r="E102" s="134">
        <v>3907.8232291099998</v>
      </c>
      <c r="F102" s="134">
        <v>1686.8858211700001</v>
      </c>
      <c r="G102" s="134">
        <v>721.87175998999999</v>
      </c>
      <c r="H102" s="134">
        <v>2046.82092715</v>
      </c>
      <c r="I102" s="134">
        <v>70.697904660000006</v>
      </c>
      <c r="J102" s="134">
        <v>149.27250939000001</v>
      </c>
      <c r="K102" s="134">
        <v>1826.8505130999999</v>
      </c>
      <c r="L102" s="134">
        <v>2782.96943268</v>
      </c>
      <c r="M102" s="134">
        <v>691.99975368000003</v>
      </c>
      <c r="N102" s="134">
        <v>2.1803523</v>
      </c>
      <c r="O102" s="134">
        <v>38.928089630000002</v>
      </c>
      <c r="P102" s="134">
        <v>650.89131175</v>
      </c>
      <c r="Q102" s="134">
        <v>2090.9696789999998</v>
      </c>
      <c r="R102" s="134">
        <v>177.44499673999999</v>
      </c>
      <c r="S102" s="134">
        <v>144.85171109000001</v>
      </c>
      <c r="T102" s="134">
        <v>1768.67297117</v>
      </c>
      <c r="U102" s="134">
        <v>415.30699224</v>
      </c>
      <c r="V102" s="134">
        <v>3206.6830502900002</v>
      </c>
      <c r="W102" s="134"/>
      <c r="X102" s="134"/>
      <c r="Y102" s="134"/>
      <c r="Z102" s="134"/>
      <c r="AA102" s="134"/>
      <c r="AB102" s="134"/>
    </row>
    <row r="103" spans="1:28" hidden="1" outlineLevel="1">
      <c r="A103" s="16">
        <v>43344</v>
      </c>
      <c r="B103" s="134">
        <v>11580.691817630001</v>
      </c>
      <c r="C103" s="134">
        <v>8402.1861338399995</v>
      </c>
      <c r="D103" s="134">
        <v>6413.5086559700003</v>
      </c>
      <c r="E103" s="134">
        <v>3960.6316929300001</v>
      </c>
      <c r="F103" s="134">
        <v>1723.2371972999999</v>
      </c>
      <c r="G103" s="134">
        <v>729.63976574000003</v>
      </c>
      <c r="H103" s="134">
        <v>1988.6774778700001</v>
      </c>
      <c r="I103" s="134">
        <v>72.101060829999994</v>
      </c>
      <c r="J103" s="134">
        <v>139.33977529000001</v>
      </c>
      <c r="K103" s="134">
        <v>1777.23664175</v>
      </c>
      <c r="L103" s="134">
        <v>2763.9236151499999</v>
      </c>
      <c r="M103" s="134">
        <v>709.17043740999998</v>
      </c>
      <c r="N103" s="134">
        <v>1.0806544199999999</v>
      </c>
      <c r="O103" s="134">
        <v>41.73045896</v>
      </c>
      <c r="P103" s="134">
        <v>666.35932403000004</v>
      </c>
      <c r="Q103" s="134">
        <v>2054.75317774</v>
      </c>
      <c r="R103" s="134">
        <v>178.3598662</v>
      </c>
      <c r="S103" s="134">
        <v>145.21884427000001</v>
      </c>
      <c r="T103" s="134">
        <v>1731.1744672699999</v>
      </c>
      <c r="U103" s="134">
        <v>414.58206863999999</v>
      </c>
      <c r="V103" s="134">
        <v>3215.1439245400002</v>
      </c>
      <c r="W103" s="134"/>
      <c r="X103" s="134"/>
      <c r="Y103" s="134"/>
      <c r="Z103" s="134"/>
      <c r="AA103" s="134"/>
      <c r="AB103" s="134"/>
    </row>
    <row r="104" spans="1:28" hidden="1" outlineLevel="1">
      <c r="A104" s="16">
        <v>43374</v>
      </c>
      <c r="B104" s="134">
        <v>11608.7340613</v>
      </c>
      <c r="C104" s="134">
        <v>8481.4106428899995</v>
      </c>
      <c r="D104" s="134">
        <v>6542.8417548099997</v>
      </c>
      <c r="E104" s="134">
        <v>4091.0392587299998</v>
      </c>
      <c r="F104" s="134">
        <v>1757.7054573600001</v>
      </c>
      <c r="G104" s="134">
        <v>694.09703872</v>
      </c>
      <c r="H104" s="134">
        <v>1938.5688880800001</v>
      </c>
      <c r="I104" s="134">
        <v>70.118579920000002</v>
      </c>
      <c r="J104" s="134">
        <v>130.96746887</v>
      </c>
      <c r="K104" s="134">
        <v>1737.4828392899999</v>
      </c>
      <c r="L104" s="134">
        <v>2719.9395073800001</v>
      </c>
      <c r="M104" s="134">
        <v>690.29057728999999</v>
      </c>
      <c r="N104" s="134">
        <v>1.0806540499999999</v>
      </c>
      <c r="O104" s="134">
        <v>41.8647007</v>
      </c>
      <c r="P104" s="134">
        <v>647.34522254000001</v>
      </c>
      <c r="Q104" s="134">
        <v>2029.64893009</v>
      </c>
      <c r="R104" s="134">
        <v>178.15305688000001</v>
      </c>
      <c r="S104" s="134">
        <v>141.00321840000001</v>
      </c>
      <c r="T104" s="134">
        <v>1710.49265481</v>
      </c>
      <c r="U104" s="134">
        <v>407.38391102999998</v>
      </c>
      <c r="V104" s="134">
        <v>3172.8621448600002</v>
      </c>
      <c r="W104" s="134"/>
      <c r="X104" s="134"/>
      <c r="Y104" s="134"/>
      <c r="Z104" s="134"/>
      <c r="AA104" s="134"/>
      <c r="AB104" s="134"/>
    </row>
    <row r="105" spans="1:28" hidden="1" outlineLevel="1">
      <c r="A105" s="16">
        <v>43405</v>
      </c>
      <c r="B105" s="134">
        <v>11823.944113179999</v>
      </c>
      <c r="C105" s="134">
        <v>8656.6080531400003</v>
      </c>
      <c r="D105" s="134">
        <v>6697.7633941800004</v>
      </c>
      <c r="E105" s="134">
        <v>4214.2673828200004</v>
      </c>
      <c r="F105" s="134">
        <v>1791.1394646399999</v>
      </c>
      <c r="G105" s="134">
        <v>692.35654671999998</v>
      </c>
      <c r="H105" s="134">
        <v>1958.8446589600001</v>
      </c>
      <c r="I105" s="134">
        <v>71.205990389999997</v>
      </c>
      <c r="J105" s="134">
        <v>129.73951087</v>
      </c>
      <c r="K105" s="134">
        <v>1757.8991576999999</v>
      </c>
      <c r="L105" s="134">
        <v>2750.0115351600002</v>
      </c>
      <c r="M105" s="134">
        <v>700.65131312000005</v>
      </c>
      <c r="N105" s="134">
        <v>1.0806536200000001</v>
      </c>
      <c r="O105" s="134">
        <v>40.393378910000003</v>
      </c>
      <c r="P105" s="134">
        <v>659.17728059000001</v>
      </c>
      <c r="Q105" s="134">
        <v>2049.3602220399998</v>
      </c>
      <c r="R105" s="134">
        <v>180.39307948000001</v>
      </c>
      <c r="S105" s="134">
        <v>165.60957834000001</v>
      </c>
      <c r="T105" s="134">
        <v>1703.3575642200001</v>
      </c>
      <c r="U105" s="134">
        <v>417.32452488000001</v>
      </c>
      <c r="V105" s="134">
        <v>3276.9364460100001</v>
      </c>
      <c r="W105" s="134"/>
      <c r="X105" s="134"/>
      <c r="Y105" s="134"/>
      <c r="Z105" s="134"/>
      <c r="AA105" s="134"/>
      <c r="AB105" s="134"/>
    </row>
    <row r="106" spans="1:28" hidden="1" outlineLevel="1">
      <c r="A106" s="16">
        <v>43435</v>
      </c>
      <c r="B106" s="134">
        <v>11436.019506819999</v>
      </c>
      <c r="C106" s="134">
        <v>8525.9213845300001</v>
      </c>
      <c r="D106" s="134">
        <v>6730.5939672300001</v>
      </c>
      <c r="E106" s="134">
        <v>4233.3729142800003</v>
      </c>
      <c r="F106" s="134">
        <v>1814.48904047</v>
      </c>
      <c r="G106" s="134">
        <v>682.73201247999998</v>
      </c>
      <c r="H106" s="134">
        <v>1795.3274173</v>
      </c>
      <c r="I106" s="134">
        <v>67.684526989999995</v>
      </c>
      <c r="J106" s="134">
        <v>124.24050479</v>
      </c>
      <c r="K106" s="134">
        <v>1603.4023855200001</v>
      </c>
      <c r="L106" s="134">
        <v>2501.5763888500001</v>
      </c>
      <c r="M106" s="134">
        <v>693.28144685999996</v>
      </c>
      <c r="N106" s="134">
        <v>1.0806536200000001</v>
      </c>
      <c r="O106" s="134">
        <v>41.457348000000003</v>
      </c>
      <c r="P106" s="134">
        <v>650.74344524000003</v>
      </c>
      <c r="Q106" s="134">
        <v>1808.2949419900001</v>
      </c>
      <c r="R106" s="134">
        <v>141.69562379999999</v>
      </c>
      <c r="S106" s="134">
        <v>161.37712927999999</v>
      </c>
      <c r="T106" s="134">
        <v>1505.2221889100001</v>
      </c>
      <c r="U106" s="134">
        <v>408.52173343999999</v>
      </c>
      <c r="V106" s="134">
        <v>3071.3381893300002</v>
      </c>
      <c r="W106" s="134"/>
      <c r="X106" s="134"/>
      <c r="Y106" s="134"/>
      <c r="Z106" s="134"/>
      <c r="AA106" s="134"/>
      <c r="AB106" s="134"/>
    </row>
    <row r="107" spans="1:28" hidden="1" outlineLevel="1">
      <c r="A107" s="16">
        <v>43466</v>
      </c>
      <c r="B107" s="134">
        <v>11578.806813839999</v>
      </c>
      <c r="C107" s="134">
        <v>8676.5744752299997</v>
      </c>
      <c r="D107" s="134">
        <v>6885.7453041400004</v>
      </c>
      <c r="E107" s="134">
        <v>4346.0164043300001</v>
      </c>
      <c r="F107" s="134">
        <v>1852.24221313</v>
      </c>
      <c r="G107" s="134">
        <v>687.48668668000005</v>
      </c>
      <c r="H107" s="134">
        <v>1790.82917109</v>
      </c>
      <c r="I107" s="134">
        <v>55.093365859999999</v>
      </c>
      <c r="J107" s="134">
        <v>125.12576122999999</v>
      </c>
      <c r="K107" s="134">
        <v>1610.610044</v>
      </c>
      <c r="L107" s="134">
        <v>2500.7818735000001</v>
      </c>
      <c r="M107" s="134">
        <v>687.60967628000003</v>
      </c>
      <c r="N107" s="134">
        <v>3.5576360000000001E-2</v>
      </c>
      <c r="O107" s="134">
        <v>39.547497790000001</v>
      </c>
      <c r="P107" s="134">
        <v>648.02660213000001</v>
      </c>
      <c r="Q107" s="134">
        <v>1813.17219722</v>
      </c>
      <c r="R107" s="134">
        <v>151.00847898999999</v>
      </c>
      <c r="S107" s="134">
        <v>162.08212925999999</v>
      </c>
      <c r="T107" s="134">
        <v>1500.08158897</v>
      </c>
      <c r="U107" s="134">
        <v>401.45046510999998</v>
      </c>
      <c r="V107" s="134">
        <v>2869.43383442</v>
      </c>
      <c r="W107" s="134"/>
      <c r="X107" s="134"/>
      <c r="Y107" s="134"/>
      <c r="Z107" s="134"/>
      <c r="AA107" s="134"/>
      <c r="AB107" s="134"/>
    </row>
    <row r="108" spans="1:28" hidden="1" outlineLevel="1">
      <c r="A108" s="16">
        <v>43497</v>
      </c>
      <c r="B108" s="134">
        <v>11543.5545969</v>
      </c>
      <c r="C108" s="134">
        <v>8704.1565369599994</v>
      </c>
      <c r="D108" s="134">
        <v>6964.10892031</v>
      </c>
      <c r="E108" s="134">
        <v>4383.1730341000002</v>
      </c>
      <c r="F108" s="134">
        <v>1883.13073798</v>
      </c>
      <c r="G108" s="134">
        <v>697.80514822999999</v>
      </c>
      <c r="H108" s="134">
        <v>1740.04761665</v>
      </c>
      <c r="I108" s="134">
        <v>53.651684830000001</v>
      </c>
      <c r="J108" s="134">
        <v>122.08386674</v>
      </c>
      <c r="K108" s="134">
        <v>1564.3120650799999</v>
      </c>
      <c r="L108" s="134">
        <v>2441.6429548000001</v>
      </c>
      <c r="M108" s="134">
        <v>699.62571686000001</v>
      </c>
      <c r="N108" s="134">
        <v>0.29921636000000001</v>
      </c>
      <c r="O108" s="134">
        <v>40.93727672</v>
      </c>
      <c r="P108" s="134">
        <v>658.38922377999995</v>
      </c>
      <c r="Q108" s="134">
        <v>1742.0172379400001</v>
      </c>
      <c r="R108" s="134">
        <v>147.44290293</v>
      </c>
      <c r="S108" s="134">
        <v>157.48240670999999</v>
      </c>
      <c r="T108" s="134">
        <v>1437.0919283000001</v>
      </c>
      <c r="U108" s="134">
        <v>397.75510514000001</v>
      </c>
      <c r="V108" s="134">
        <v>2933.8953175000001</v>
      </c>
      <c r="W108" s="134"/>
      <c r="X108" s="134"/>
      <c r="Y108" s="134"/>
      <c r="Z108" s="134"/>
      <c r="AA108" s="134"/>
      <c r="AB108" s="134"/>
    </row>
    <row r="109" spans="1:28" hidden="1" outlineLevel="1">
      <c r="A109" s="16">
        <v>43525</v>
      </c>
      <c r="B109" s="134">
        <v>11722.183350470001</v>
      </c>
      <c r="C109" s="134">
        <v>8907.1354170899995</v>
      </c>
      <c r="D109" s="134">
        <v>7148.2908408800004</v>
      </c>
      <c r="E109" s="134">
        <v>4654.6313407099997</v>
      </c>
      <c r="F109" s="134">
        <v>1799.84201244</v>
      </c>
      <c r="G109" s="134">
        <v>693.81748773000004</v>
      </c>
      <c r="H109" s="134">
        <v>1758.84457621</v>
      </c>
      <c r="I109" s="134">
        <v>74.586125060000001</v>
      </c>
      <c r="J109" s="134">
        <v>123.79841899</v>
      </c>
      <c r="K109" s="134">
        <v>1560.4600321600001</v>
      </c>
      <c r="L109" s="134">
        <v>2399.7779365599999</v>
      </c>
      <c r="M109" s="134">
        <v>713.79039233000003</v>
      </c>
      <c r="N109" s="134">
        <v>64.058632599999996</v>
      </c>
      <c r="O109" s="134">
        <v>40.957788649999998</v>
      </c>
      <c r="P109" s="134">
        <v>608.77397108000002</v>
      </c>
      <c r="Q109" s="134">
        <v>1685.9875442299999</v>
      </c>
      <c r="R109" s="134">
        <v>200.17575163000001</v>
      </c>
      <c r="S109" s="134">
        <v>162.99347175</v>
      </c>
      <c r="T109" s="134">
        <v>1322.81832085</v>
      </c>
      <c r="U109" s="134">
        <v>415.26999682000002</v>
      </c>
      <c r="V109" s="134">
        <v>2890.7268278900001</v>
      </c>
      <c r="W109" s="134"/>
      <c r="X109" s="134"/>
      <c r="Y109" s="134"/>
      <c r="Z109" s="134"/>
      <c r="AA109" s="134"/>
      <c r="AB109" s="134"/>
    </row>
    <row r="110" spans="1:28" hidden="1" outlineLevel="1">
      <c r="A110" s="16">
        <v>43556</v>
      </c>
      <c r="B110" s="134">
        <v>11528.70625806</v>
      </c>
      <c r="C110" s="134">
        <v>8748.6269070500002</v>
      </c>
      <c r="D110" s="134">
        <v>7217.7671573799998</v>
      </c>
      <c r="E110" s="134">
        <v>4522.8936488999998</v>
      </c>
      <c r="F110" s="134">
        <v>1992.28297251</v>
      </c>
      <c r="G110" s="134">
        <v>702.59053597000002</v>
      </c>
      <c r="H110" s="134">
        <v>1530.8597496699999</v>
      </c>
      <c r="I110" s="134">
        <v>52.886768070000002</v>
      </c>
      <c r="J110" s="134">
        <v>120.11832289</v>
      </c>
      <c r="K110" s="134">
        <v>1357.85465871</v>
      </c>
      <c r="L110" s="134">
        <v>2362.1428200099999</v>
      </c>
      <c r="M110" s="134">
        <v>725.15728018000004</v>
      </c>
      <c r="N110" s="134">
        <v>0.60832467000000001</v>
      </c>
      <c r="O110" s="134">
        <v>46.274865169999998</v>
      </c>
      <c r="P110" s="134">
        <v>678.27409034000004</v>
      </c>
      <c r="Q110" s="134">
        <v>1636.9855398300001</v>
      </c>
      <c r="R110" s="134">
        <v>86.688785800000005</v>
      </c>
      <c r="S110" s="134">
        <v>137.29001602</v>
      </c>
      <c r="T110" s="134">
        <v>1413.0067380099999</v>
      </c>
      <c r="U110" s="134">
        <v>417.936531</v>
      </c>
      <c r="V110" s="134">
        <v>2759.2443047000002</v>
      </c>
      <c r="W110" s="134"/>
      <c r="X110" s="134"/>
      <c r="Y110" s="134"/>
      <c r="Z110" s="134"/>
      <c r="AA110" s="134"/>
      <c r="AB110" s="134"/>
    </row>
    <row r="111" spans="1:28" hidden="1" outlineLevel="1">
      <c r="A111" s="16">
        <v>43586</v>
      </c>
      <c r="B111" s="134">
        <v>11698.795343489999</v>
      </c>
      <c r="C111" s="134">
        <v>8919.4033656299998</v>
      </c>
      <c r="D111" s="134">
        <v>7387.0693526200002</v>
      </c>
      <c r="E111" s="134">
        <v>4618.9437653100003</v>
      </c>
      <c r="F111" s="134">
        <v>2062.5713257299999</v>
      </c>
      <c r="G111" s="134">
        <v>705.55426158</v>
      </c>
      <c r="H111" s="134">
        <v>1532.33401301</v>
      </c>
      <c r="I111" s="134">
        <v>53.58501193</v>
      </c>
      <c r="J111" s="134">
        <v>119.23600225</v>
      </c>
      <c r="K111" s="134">
        <v>1359.51299883</v>
      </c>
      <c r="L111" s="134">
        <v>2363.3127904500002</v>
      </c>
      <c r="M111" s="134">
        <v>735.12481343000002</v>
      </c>
      <c r="N111" s="134">
        <v>0.69746483999999997</v>
      </c>
      <c r="O111" s="134">
        <v>51.839648349999997</v>
      </c>
      <c r="P111" s="134">
        <v>682.58770024</v>
      </c>
      <c r="Q111" s="134">
        <v>1628.1879770200001</v>
      </c>
      <c r="R111" s="134">
        <v>87.875315950000001</v>
      </c>
      <c r="S111" s="134">
        <v>137.18748679999999</v>
      </c>
      <c r="T111" s="134">
        <v>1403.1251742699999</v>
      </c>
      <c r="U111" s="134">
        <v>416.07918740999997</v>
      </c>
      <c r="V111" s="134">
        <v>2742.6920724500001</v>
      </c>
      <c r="W111" s="134"/>
      <c r="X111" s="134"/>
      <c r="Y111" s="134"/>
      <c r="Z111" s="134"/>
      <c r="AA111" s="134"/>
      <c r="AB111" s="134"/>
    </row>
    <row r="112" spans="1:28" hidden="1" outlineLevel="1">
      <c r="A112" s="16">
        <v>43617</v>
      </c>
      <c r="B112" s="134">
        <v>10165.65553039</v>
      </c>
      <c r="C112" s="134">
        <v>7922.2783433799996</v>
      </c>
      <c r="D112" s="134">
        <v>7385.4303271099998</v>
      </c>
      <c r="E112" s="134">
        <v>4736.6647590700004</v>
      </c>
      <c r="F112" s="134">
        <v>1978.7155633100001</v>
      </c>
      <c r="G112" s="134">
        <v>670.05000472999996</v>
      </c>
      <c r="H112" s="134">
        <v>536.84801627000002</v>
      </c>
      <c r="I112" s="134">
        <v>52.480650830000002</v>
      </c>
      <c r="J112" s="134">
        <v>91.355595829999999</v>
      </c>
      <c r="K112" s="134">
        <v>393.01176960999999</v>
      </c>
      <c r="L112" s="134">
        <v>1838.04819561</v>
      </c>
      <c r="M112" s="134">
        <v>673.98975588999997</v>
      </c>
      <c r="N112" s="134">
        <v>0.68978176999999996</v>
      </c>
      <c r="O112" s="134">
        <v>54.85555153</v>
      </c>
      <c r="P112" s="134">
        <v>618.44442259000004</v>
      </c>
      <c r="Q112" s="134">
        <v>1164.05843972</v>
      </c>
      <c r="R112" s="134">
        <v>85.939223409999997</v>
      </c>
      <c r="S112" s="134">
        <v>133.64367562000001</v>
      </c>
      <c r="T112" s="134">
        <v>944.47554069</v>
      </c>
      <c r="U112" s="134">
        <v>405.32899140000001</v>
      </c>
      <c r="V112" s="134">
        <v>1814.66949355</v>
      </c>
      <c r="W112" s="134"/>
      <c r="X112" s="134"/>
      <c r="Y112" s="134"/>
      <c r="Z112" s="134"/>
      <c r="AA112" s="134"/>
      <c r="AB112" s="134"/>
    </row>
    <row r="113" spans="1:28" hidden="1" outlineLevel="1">
      <c r="A113" s="16">
        <v>43647</v>
      </c>
      <c r="B113" s="134">
        <v>10515.907094439999</v>
      </c>
      <c r="C113" s="134">
        <v>8295.3679671000009</v>
      </c>
      <c r="D113" s="134">
        <v>7579.8017719899999</v>
      </c>
      <c r="E113" s="134">
        <v>4830.7798014299997</v>
      </c>
      <c r="F113" s="134">
        <v>2052.2203450400002</v>
      </c>
      <c r="G113" s="134">
        <v>696.80162552000002</v>
      </c>
      <c r="H113" s="134">
        <v>715.56619510999997</v>
      </c>
      <c r="I113" s="134">
        <v>54.803161109999998</v>
      </c>
      <c r="J113" s="134">
        <v>120.17971108</v>
      </c>
      <c r="K113" s="134">
        <v>540.58332292</v>
      </c>
      <c r="L113" s="134">
        <v>1807.4257907599999</v>
      </c>
      <c r="M113" s="134">
        <v>689.07763442999999</v>
      </c>
      <c r="N113" s="134">
        <v>0.59367457999999995</v>
      </c>
      <c r="O113" s="134">
        <v>54.776234670000001</v>
      </c>
      <c r="P113" s="134">
        <v>633.70772518000001</v>
      </c>
      <c r="Q113" s="134">
        <v>1118.3481563299999</v>
      </c>
      <c r="R113" s="134">
        <v>83.085476159999999</v>
      </c>
      <c r="S113" s="134">
        <v>127.99243204</v>
      </c>
      <c r="T113" s="134">
        <v>907.27024813000003</v>
      </c>
      <c r="U113" s="134">
        <v>413.11333658000001</v>
      </c>
      <c r="V113" s="134">
        <v>1374.06796027</v>
      </c>
      <c r="W113" s="134"/>
      <c r="X113" s="134"/>
      <c r="Y113" s="134"/>
      <c r="Z113" s="134"/>
      <c r="AA113" s="134"/>
      <c r="AB113" s="134"/>
    </row>
    <row r="114" spans="1:28" hidden="1" outlineLevel="1">
      <c r="A114" s="16">
        <v>43678</v>
      </c>
      <c r="B114" s="134">
        <v>10743.07288962</v>
      </c>
      <c r="C114" s="134">
        <v>8497.6987242800005</v>
      </c>
      <c r="D114" s="134">
        <v>7782.4351371100001</v>
      </c>
      <c r="E114" s="134">
        <v>4900.5859417199999</v>
      </c>
      <c r="F114" s="134">
        <v>2173.53694447</v>
      </c>
      <c r="G114" s="134">
        <v>708.31225092</v>
      </c>
      <c r="H114" s="134">
        <v>715.26358717000005</v>
      </c>
      <c r="I114" s="134">
        <v>55.376429080000001</v>
      </c>
      <c r="J114" s="134">
        <v>116.7492519</v>
      </c>
      <c r="K114" s="134">
        <v>543.13790618999997</v>
      </c>
      <c r="L114" s="134">
        <v>1824.8136041</v>
      </c>
      <c r="M114" s="134">
        <v>698.11191669000004</v>
      </c>
      <c r="N114" s="134">
        <v>0.54215977000000004</v>
      </c>
      <c r="O114" s="134">
        <v>58.048373499999997</v>
      </c>
      <c r="P114" s="134">
        <v>639.52138342000001</v>
      </c>
      <c r="Q114" s="134">
        <v>1126.70168741</v>
      </c>
      <c r="R114" s="134">
        <v>83.912033399999999</v>
      </c>
      <c r="S114" s="134">
        <v>130.87647256</v>
      </c>
      <c r="T114" s="134">
        <v>911.91318145000002</v>
      </c>
      <c r="U114" s="134">
        <v>420.56056124000003</v>
      </c>
      <c r="V114" s="134">
        <v>1294.8820174099999</v>
      </c>
      <c r="W114" s="134"/>
      <c r="X114" s="134"/>
      <c r="Y114" s="134"/>
      <c r="Z114" s="134"/>
      <c r="AA114" s="134"/>
      <c r="AB114" s="134"/>
    </row>
    <row r="115" spans="1:28" hidden="1" outlineLevel="1">
      <c r="A115" s="16">
        <v>43709</v>
      </c>
      <c r="B115" s="134">
        <v>10782.729766029999</v>
      </c>
      <c r="C115" s="134">
        <v>8593.1195738000006</v>
      </c>
      <c r="D115" s="134">
        <v>7912.4230889399996</v>
      </c>
      <c r="E115" s="134">
        <v>4955.7465322999997</v>
      </c>
      <c r="F115" s="134">
        <v>2237.7896336700001</v>
      </c>
      <c r="G115" s="134">
        <v>718.88692297</v>
      </c>
      <c r="H115" s="134">
        <v>680.69648486000006</v>
      </c>
      <c r="I115" s="134">
        <v>53.122943100000001</v>
      </c>
      <c r="J115" s="134">
        <v>110.13574844999999</v>
      </c>
      <c r="K115" s="134">
        <v>517.43779330999996</v>
      </c>
      <c r="L115" s="134">
        <v>1771.2664810399999</v>
      </c>
      <c r="M115" s="134">
        <v>701.28245405999996</v>
      </c>
      <c r="N115" s="134">
        <v>0.58868756</v>
      </c>
      <c r="O115" s="134">
        <v>53.414267070000001</v>
      </c>
      <c r="P115" s="134">
        <v>647.27949942999999</v>
      </c>
      <c r="Q115" s="134">
        <v>1069.98402698</v>
      </c>
      <c r="R115" s="134">
        <v>80.358702160000007</v>
      </c>
      <c r="S115" s="134">
        <v>124.90149694</v>
      </c>
      <c r="T115" s="134">
        <v>864.72382788000004</v>
      </c>
      <c r="U115" s="134">
        <v>418.34371119000002</v>
      </c>
      <c r="V115" s="134">
        <v>1298.66214132</v>
      </c>
      <c r="W115" s="134"/>
      <c r="X115" s="134"/>
      <c r="Y115" s="134"/>
      <c r="Z115" s="134"/>
      <c r="AA115" s="134"/>
      <c r="AB115" s="134"/>
    </row>
    <row r="116" spans="1:28" hidden="1" outlineLevel="1">
      <c r="A116" s="16">
        <v>43739</v>
      </c>
      <c r="B116" s="134">
        <v>10973.80213022</v>
      </c>
      <c r="C116" s="134">
        <v>8742.1211776500004</v>
      </c>
      <c r="D116" s="134">
        <v>8035.4080898399998</v>
      </c>
      <c r="E116" s="134">
        <v>4877.1458863799999</v>
      </c>
      <c r="F116" s="134">
        <v>2294.1211159700001</v>
      </c>
      <c r="G116" s="134">
        <v>864.14108749000002</v>
      </c>
      <c r="H116" s="134">
        <v>706.71308781000005</v>
      </c>
      <c r="I116" s="134">
        <v>55.320695520000001</v>
      </c>
      <c r="J116" s="134">
        <v>113.62482238</v>
      </c>
      <c r="K116" s="134">
        <v>537.76756991000002</v>
      </c>
      <c r="L116" s="134">
        <v>1803.05575275</v>
      </c>
      <c r="M116" s="134">
        <v>706.22311381999998</v>
      </c>
      <c r="N116" s="134">
        <v>0.45247258000000001</v>
      </c>
      <c r="O116" s="134">
        <v>53.441818670000004</v>
      </c>
      <c r="P116" s="134">
        <v>652.32882257000006</v>
      </c>
      <c r="Q116" s="134">
        <v>1096.83263893</v>
      </c>
      <c r="R116" s="134">
        <v>84.420086190000006</v>
      </c>
      <c r="S116" s="134">
        <v>129.54355620999999</v>
      </c>
      <c r="T116" s="134">
        <v>882.86899653</v>
      </c>
      <c r="U116" s="134">
        <v>428.62519981999998</v>
      </c>
      <c r="V116" s="134">
        <v>1165.1763911</v>
      </c>
      <c r="W116" s="134"/>
      <c r="X116" s="134"/>
      <c r="Y116" s="134"/>
      <c r="Z116" s="134"/>
      <c r="AA116" s="134"/>
      <c r="AB116" s="134"/>
    </row>
    <row r="117" spans="1:28" hidden="1" outlineLevel="1">
      <c r="A117" s="16">
        <v>43770</v>
      </c>
      <c r="B117" s="134">
        <v>10998.98855287</v>
      </c>
      <c r="C117" s="134">
        <v>8803.0354324300006</v>
      </c>
      <c r="D117" s="134">
        <v>8124.5602717199999</v>
      </c>
      <c r="E117" s="134">
        <v>4919.1099078300003</v>
      </c>
      <c r="F117" s="134">
        <v>2349.2378628900001</v>
      </c>
      <c r="G117" s="134">
        <v>856.21250099999997</v>
      </c>
      <c r="H117" s="134">
        <v>678.47516070999995</v>
      </c>
      <c r="I117" s="134">
        <v>52.490835609999998</v>
      </c>
      <c r="J117" s="134">
        <v>109.153328</v>
      </c>
      <c r="K117" s="134">
        <v>516.83099709999999</v>
      </c>
      <c r="L117" s="134">
        <v>1762.57790488</v>
      </c>
      <c r="M117" s="134">
        <v>713.90966381999999</v>
      </c>
      <c r="N117" s="134">
        <v>0.96686958999999995</v>
      </c>
      <c r="O117" s="134">
        <v>57.884659239999998</v>
      </c>
      <c r="P117" s="134">
        <v>655.05813498999999</v>
      </c>
      <c r="Q117" s="134">
        <v>1048.6682410599999</v>
      </c>
      <c r="R117" s="134">
        <v>81.519040480000001</v>
      </c>
      <c r="S117" s="134">
        <v>124.35608648</v>
      </c>
      <c r="T117" s="134">
        <v>842.79311410000003</v>
      </c>
      <c r="U117" s="134">
        <v>433.37521556000002</v>
      </c>
      <c r="V117" s="134">
        <v>1178.44801534</v>
      </c>
      <c r="W117" s="134"/>
      <c r="X117" s="134"/>
      <c r="Y117" s="134"/>
      <c r="Z117" s="134"/>
      <c r="AA117" s="134"/>
      <c r="AB117" s="134"/>
    </row>
    <row r="118" spans="1:28" hidden="1" outlineLevel="1">
      <c r="A118" s="16">
        <v>43800</v>
      </c>
      <c r="B118" s="134">
        <v>10933.57938893</v>
      </c>
      <c r="C118" s="134">
        <v>8814.6917202000004</v>
      </c>
      <c r="D118" s="134">
        <v>8147.47994982</v>
      </c>
      <c r="E118" s="134">
        <v>4948.9013246200002</v>
      </c>
      <c r="F118" s="134">
        <v>2358.3008787799999</v>
      </c>
      <c r="G118" s="134">
        <v>840.27774641999997</v>
      </c>
      <c r="H118" s="134">
        <v>667.21177037999996</v>
      </c>
      <c r="I118" s="134">
        <v>52.125818889999998</v>
      </c>
      <c r="J118" s="134">
        <v>106.84243422</v>
      </c>
      <c r="K118" s="134">
        <v>508.24351726999998</v>
      </c>
      <c r="L118" s="134">
        <v>1702.72383773</v>
      </c>
      <c r="M118" s="134">
        <v>717.40890167999999</v>
      </c>
      <c r="N118" s="134">
        <v>0.79954912</v>
      </c>
      <c r="O118" s="134">
        <v>58.745275650000004</v>
      </c>
      <c r="P118" s="134">
        <v>657.86407690999999</v>
      </c>
      <c r="Q118" s="134">
        <v>985.31493605000003</v>
      </c>
      <c r="R118" s="134">
        <v>39.80343019</v>
      </c>
      <c r="S118" s="134">
        <v>122.43485982999999</v>
      </c>
      <c r="T118" s="134">
        <v>823.07664603000001</v>
      </c>
      <c r="U118" s="134">
        <v>416.16383100000002</v>
      </c>
      <c r="V118" s="134">
        <v>1142.5842563799999</v>
      </c>
      <c r="W118" s="134"/>
      <c r="X118" s="134"/>
      <c r="Y118" s="134"/>
      <c r="Z118" s="134"/>
      <c r="AA118" s="134"/>
      <c r="AB118" s="134"/>
    </row>
    <row r="119" spans="1:28" hidden="1" outlineLevel="1">
      <c r="A119" s="16">
        <v>43831</v>
      </c>
      <c r="B119" s="134">
        <v>11128.252840159999</v>
      </c>
      <c r="C119" s="134">
        <v>8972.1222865500004</v>
      </c>
      <c r="D119" s="134">
        <v>8269.7920173399998</v>
      </c>
      <c r="E119" s="134">
        <v>5064.7001105700001</v>
      </c>
      <c r="F119" s="134">
        <v>2405.7077178499999</v>
      </c>
      <c r="G119" s="134">
        <v>799.38418892000004</v>
      </c>
      <c r="H119" s="134">
        <v>702.33026920999998</v>
      </c>
      <c r="I119" s="134">
        <v>54.297607069999998</v>
      </c>
      <c r="J119" s="134">
        <v>112.364126</v>
      </c>
      <c r="K119" s="134">
        <v>535.66853614000001</v>
      </c>
      <c r="L119" s="134">
        <v>1756.9822961899999</v>
      </c>
      <c r="M119" s="134">
        <v>719.62980985000002</v>
      </c>
      <c r="N119" s="134">
        <v>0.69652205</v>
      </c>
      <c r="O119" s="134">
        <v>59.411307600000001</v>
      </c>
      <c r="P119" s="134">
        <v>659.52198020000003</v>
      </c>
      <c r="Q119" s="134">
        <v>1037.35248634</v>
      </c>
      <c r="R119" s="134">
        <v>42.063373370000001</v>
      </c>
      <c r="S119" s="134">
        <v>128.71893130999999</v>
      </c>
      <c r="T119" s="134">
        <v>866.57018166</v>
      </c>
      <c r="U119" s="134">
        <v>399.14825741999999</v>
      </c>
      <c r="V119" s="134">
        <v>1404.6684337500001</v>
      </c>
      <c r="W119" s="134"/>
      <c r="X119" s="134"/>
      <c r="Y119" s="134"/>
      <c r="Z119" s="134"/>
      <c r="AA119" s="134"/>
      <c r="AB119" s="134"/>
    </row>
    <row r="120" spans="1:28" hidden="1" outlineLevel="1">
      <c r="A120" s="16">
        <v>43862</v>
      </c>
      <c r="B120" s="134">
        <v>11172.97878917</v>
      </c>
      <c r="C120" s="134">
        <v>9018.9662030899999</v>
      </c>
      <c r="D120" s="134">
        <v>8325.8342687200002</v>
      </c>
      <c r="E120" s="134">
        <v>5101.8190086900004</v>
      </c>
      <c r="F120" s="134">
        <v>2432.85588581</v>
      </c>
      <c r="G120" s="134">
        <v>791.15937422000002</v>
      </c>
      <c r="H120" s="134">
        <v>693.13193436999995</v>
      </c>
      <c r="I120" s="134">
        <v>53.812788249999997</v>
      </c>
      <c r="J120" s="134">
        <v>110.73840047</v>
      </c>
      <c r="K120" s="134">
        <v>528.58074565000004</v>
      </c>
      <c r="L120" s="134">
        <v>1739.9940043199999</v>
      </c>
      <c r="M120" s="134">
        <v>723.68064514000002</v>
      </c>
      <c r="N120" s="134">
        <v>0.56470005000000001</v>
      </c>
      <c r="O120" s="134">
        <v>59.217255889999997</v>
      </c>
      <c r="P120" s="134">
        <v>663.89868920000004</v>
      </c>
      <c r="Q120" s="134">
        <v>1016.31335918</v>
      </c>
      <c r="R120" s="134">
        <v>41.618844879999997</v>
      </c>
      <c r="S120" s="134">
        <v>126.61120489</v>
      </c>
      <c r="T120" s="134">
        <v>848.08330940999997</v>
      </c>
      <c r="U120" s="134">
        <v>414.01858176000002</v>
      </c>
      <c r="V120" s="134">
        <v>1537.7330961800001</v>
      </c>
      <c r="W120" s="134"/>
      <c r="X120" s="134"/>
      <c r="Y120" s="134"/>
      <c r="Z120" s="134"/>
      <c r="AA120" s="134"/>
      <c r="AB120" s="134"/>
    </row>
    <row r="121" spans="1:28" hidden="1" outlineLevel="1">
      <c r="A121" s="16">
        <v>43891</v>
      </c>
      <c r="B121" s="134">
        <v>11507.342860369999</v>
      </c>
      <c r="C121" s="134">
        <v>9212.7802055100001</v>
      </c>
      <c r="D121" s="134">
        <v>8426.0297474100007</v>
      </c>
      <c r="E121" s="134">
        <v>5232.2192528899996</v>
      </c>
      <c r="F121" s="134">
        <v>2442.3274642900001</v>
      </c>
      <c r="G121" s="134">
        <v>751.48303023000005</v>
      </c>
      <c r="H121" s="134">
        <v>786.75045809999995</v>
      </c>
      <c r="I121" s="134">
        <v>60.718895770000003</v>
      </c>
      <c r="J121" s="134">
        <v>126.2879848</v>
      </c>
      <c r="K121" s="134">
        <v>599.74357753000004</v>
      </c>
      <c r="L121" s="134">
        <v>1882.3603935900001</v>
      </c>
      <c r="M121" s="134">
        <v>732.14424678</v>
      </c>
      <c r="N121" s="134">
        <v>0.62404064999999997</v>
      </c>
      <c r="O121" s="134">
        <v>59.614845879999997</v>
      </c>
      <c r="P121" s="134">
        <v>671.90536024999994</v>
      </c>
      <c r="Q121" s="134">
        <v>1150.2161468100001</v>
      </c>
      <c r="R121" s="134">
        <v>47.765078549999998</v>
      </c>
      <c r="S121" s="134">
        <v>144.60136378999999</v>
      </c>
      <c r="T121" s="134">
        <v>957.84970447000001</v>
      </c>
      <c r="U121" s="134">
        <v>412.20226127000001</v>
      </c>
      <c r="V121" s="134">
        <v>1745.87991956</v>
      </c>
      <c r="W121" s="134"/>
      <c r="X121" s="134"/>
      <c r="Y121" s="134"/>
      <c r="Z121" s="134"/>
      <c r="AA121" s="134"/>
      <c r="AB121" s="134"/>
    </row>
    <row r="122" spans="1:28" hidden="1" outlineLevel="1">
      <c r="A122" s="16">
        <v>43922</v>
      </c>
      <c r="B122" s="134">
        <v>11139.945709019999</v>
      </c>
      <c r="C122" s="134">
        <v>8941.0631006399999</v>
      </c>
      <c r="D122" s="134">
        <v>8188.7175116999997</v>
      </c>
      <c r="E122" s="134">
        <v>4996.1071981100004</v>
      </c>
      <c r="F122" s="134">
        <v>2394.85848489</v>
      </c>
      <c r="G122" s="134">
        <v>797.75182870000003</v>
      </c>
      <c r="H122" s="134">
        <v>752.34558893999997</v>
      </c>
      <c r="I122" s="134">
        <v>56.775498040000002</v>
      </c>
      <c r="J122" s="134">
        <v>120.3113563</v>
      </c>
      <c r="K122" s="134">
        <v>575.25873460000003</v>
      </c>
      <c r="L122" s="134">
        <v>1807.41476375</v>
      </c>
      <c r="M122" s="134">
        <v>719.59695096999997</v>
      </c>
      <c r="N122" s="134">
        <v>0.55439704999999995</v>
      </c>
      <c r="O122" s="134">
        <v>57.807898450000003</v>
      </c>
      <c r="P122" s="134">
        <v>661.23465547000001</v>
      </c>
      <c r="Q122" s="134">
        <v>1087.8178127799999</v>
      </c>
      <c r="R122" s="134">
        <v>44.485983869999998</v>
      </c>
      <c r="S122" s="134">
        <v>138.74967154999999</v>
      </c>
      <c r="T122" s="134">
        <v>904.58215736</v>
      </c>
      <c r="U122" s="134">
        <v>391.46784463</v>
      </c>
      <c r="V122" s="134">
        <v>1703.1442110400001</v>
      </c>
      <c r="W122" s="134"/>
      <c r="X122" s="134"/>
      <c r="Y122" s="134"/>
      <c r="Z122" s="134"/>
      <c r="AA122" s="134"/>
      <c r="AB122" s="134"/>
    </row>
    <row r="123" spans="1:28" hidden="1" outlineLevel="1">
      <c r="A123" s="16">
        <v>43952</v>
      </c>
      <c r="B123" s="134">
        <v>11125.101883810001</v>
      </c>
      <c r="C123" s="134">
        <v>8949.8179082499992</v>
      </c>
      <c r="D123" s="134">
        <v>8197.1852693500005</v>
      </c>
      <c r="E123" s="134">
        <v>5052.53752566</v>
      </c>
      <c r="F123" s="134">
        <v>2397.6034275000002</v>
      </c>
      <c r="G123" s="134">
        <v>747.04431619000002</v>
      </c>
      <c r="H123" s="134">
        <v>752.63263889999996</v>
      </c>
      <c r="I123" s="134">
        <v>56.288973409999997</v>
      </c>
      <c r="J123" s="134">
        <v>120.07243565</v>
      </c>
      <c r="K123" s="134">
        <v>576.27122984000005</v>
      </c>
      <c r="L123" s="134">
        <v>1795.24500556</v>
      </c>
      <c r="M123" s="134">
        <v>712.28900901999998</v>
      </c>
      <c r="N123" s="134">
        <v>0.48401793999999998</v>
      </c>
      <c r="O123" s="134">
        <v>56.277903010000003</v>
      </c>
      <c r="P123" s="134">
        <v>655.52708806999999</v>
      </c>
      <c r="Q123" s="134">
        <v>1082.9559965399999</v>
      </c>
      <c r="R123" s="134">
        <v>40.481970879999999</v>
      </c>
      <c r="S123" s="134">
        <v>138.30552107</v>
      </c>
      <c r="T123" s="134">
        <v>904.16850459</v>
      </c>
      <c r="U123" s="134">
        <v>380.03897000000001</v>
      </c>
      <c r="V123" s="134">
        <v>1705.8867958999999</v>
      </c>
      <c r="W123" s="134"/>
      <c r="X123" s="134"/>
      <c r="Y123" s="134"/>
      <c r="Z123" s="134"/>
      <c r="AA123" s="134"/>
      <c r="AB123" s="134"/>
    </row>
    <row r="124" spans="1:28" hidden="1" outlineLevel="1">
      <c r="A124" s="16">
        <v>43983</v>
      </c>
      <c r="B124" s="134">
        <v>11168.84437864</v>
      </c>
      <c r="C124" s="134">
        <v>9012.6728364699993</v>
      </c>
      <c r="D124" s="134">
        <v>8266.3643500899998</v>
      </c>
      <c r="E124" s="134">
        <v>5098.0222574999998</v>
      </c>
      <c r="F124" s="134">
        <v>2424.05729002</v>
      </c>
      <c r="G124" s="134">
        <v>744.28480257000001</v>
      </c>
      <c r="H124" s="134">
        <v>746.30848637999998</v>
      </c>
      <c r="I124" s="134">
        <v>55.273428969999998</v>
      </c>
      <c r="J124" s="134">
        <v>119.20412892</v>
      </c>
      <c r="K124" s="134">
        <v>571.83092849000002</v>
      </c>
      <c r="L124" s="134">
        <v>1780.7658317400001</v>
      </c>
      <c r="M124" s="134">
        <v>708.91574286000002</v>
      </c>
      <c r="N124" s="134">
        <v>0.28312183000000002</v>
      </c>
      <c r="O124" s="134">
        <v>55.266838190000001</v>
      </c>
      <c r="P124" s="134">
        <v>653.36578283999995</v>
      </c>
      <c r="Q124" s="134">
        <v>1071.8500888799999</v>
      </c>
      <c r="R124" s="134">
        <v>40.346234789999997</v>
      </c>
      <c r="S124" s="134">
        <v>137.12782017999999</v>
      </c>
      <c r="T124" s="134">
        <v>894.37603391000005</v>
      </c>
      <c r="U124" s="134">
        <v>375.40571043</v>
      </c>
      <c r="V124" s="134">
        <v>1578.8340204199999</v>
      </c>
      <c r="W124" s="134"/>
      <c r="X124" s="134"/>
      <c r="Y124" s="134"/>
      <c r="Z124" s="134"/>
      <c r="AA124" s="134"/>
      <c r="AB124" s="134"/>
    </row>
    <row r="125" spans="1:28" hidden="1" outlineLevel="1">
      <c r="A125" s="16">
        <v>44013</v>
      </c>
      <c r="B125" s="134">
        <v>11251.98447161</v>
      </c>
      <c r="C125" s="134">
        <v>9062.4743383000005</v>
      </c>
      <c r="D125" s="134">
        <v>8291.3595851600003</v>
      </c>
      <c r="E125" s="134">
        <v>5105.8641314500001</v>
      </c>
      <c r="F125" s="134">
        <v>2444.9195504899999</v>
      </c>
      <c r="G125" s="134">
        <v>740.57590321999999</v>
      </c>
      <c r="H125" s="134">
        <v>771.11475313999995</v>
      </c>
      <c r="I125" s="134">
        <v>56.380316860000001</v>
      </c>
      <c r="J125" s="134">
        <v>123.85413706999999</v>
      </c>
      <c r="K125" s="134">
        <v>590.88029920999998</v>
      </c>
      <c r="L125" s="134">
        <v>1828.9947319099999</v>
      </c>
      <c r="M125" s="134">
        <v>714.90899880999996</v>
      </c>
      <c r="N125" s="134">
        <v>0.27591125</v>
      </c>
      <c r="O125" s="134">
        <v>52.67938582</v>
      </c>
      <c r="P125" s="134">
        <v>661.95370174000004</v>
      </c>
      <c r="Q125" s="134">
        <v>1114.0857331</v>
      </c>
      <c r="R125" s="134">
        <v>39.652803929999997</v>
      </c>
      <c r="S125" s="134">
        <v>143.48523427999999</v>
      </c>
      <c r="T125" s="134">
        <v>930.94769488999998</v>
      </c>
      <c r="U125" s="134">
        <v>360.51540139999997</v>
      </c>
      <c r="V125" s="134">
        <v>1710.3357987100001</v>
      </c>
      <c r="W125" s="134"/>
      <c r="X125" s="134"/>
      <c r="Y125" s="134"/>
      <c r="Z125" s="134"/>
      <c r="AA125" s="134"/>
      <c r="AB125" s="134"/>
    </row>
    <row r="126" spans="1:28" hidden="1" outlineLevel="1">
      <c r="A126" s="16">
        <v>44044</v>
      </c>
      <c r="B126" s="134">
        <v>11375.28219122</v>
      </c>
      <c r="C126" s="134">
        <v>9179.5159965799994</v>
      </c>
      <c r="D126" s="134">
        <v>8415.3335294499993</v>
      </c>
      <c r="E126" s="134">
        <v>5179.54955694</v>
      </c>
      <c r="F126" s="134">
        <v>2485.9722554700002</v>
      </c>
      <c r="G126" s="134">
        <v>749.81171703999996</v>
      </c>
      <c r="H126" s="134">
        <v>764.18246712999996</v>
      </c>
      <c r="I126" s="134">
        <v>55.261856299999998</v>
      </c>
      <c r="J126" s="134">
        <v>121.86481331</v>
      </c>
      <c r="K126" s="134">
        <v>587.05579752000006</v>
      </c>
      <c r="L126" s="134">
        <v>1821.3481827999999</v>
      </c>
      <c r="M126" s="134">
        <v>718.56316585000002</v>
      </c>
      <c r="N126" s="134">
        <v>0.18061231</v>
      </c>
      <c r="O126" s="134">
        <v>50.930796379999997</v>
      </c>
      <c r="P126" s="134">
        <v>667.45175716000006</v>
      </c>
      <c r="Q126" s="134">
        <v>1102.78501695</v>
      </c>
      <c r="R126" s="134">
        <v>39.50714344</v>
      </c>
      <c r="S126" s="134">
        <v>142.2613723</v>
      </c>
      <c r="T126" s="134">
        <v>921.01650121</v>
      </c>
      <c r="U126" s="134">
        <v>374.41801184000002</v>
      </c>
      <c r="V126" s="134">
        <v>1725.6970936</v>
      </c>
      <c r="W126" s="134"/>
      <c r="X126" s="134"/>
      <c r="Y126" s="134"/>
      <c r="Z126" s="134"/>
      <c r="AA126" s="134"/>
      <c r="AB126" s="134"/>
    </row>
    <row r="127" spans="1:28" hidden="1" outlineLevel="1">
      <c r="A127" s="16">
        <v>44075</v>
      </c>
      <c r="B127" s="134">
        <v>11275.3110275</v>
      </c>
      <c r="C127" s="134">
        <v>9034.4962499400008</v>
      </c>
      <c r="D127" s="134">
        <v>8272.1905724099997</v>
      </c>
      <c r="E127" s="134">
        <v>5064.8132781100003</v>
      </c>
      <c r="F127" s="134">
        <v>2455.6758467999998</v>
      </c>
      <c r="G127" s="134">
        <v>751.70144749999997</v>
      </c>
      <c r="H127" s="134">
        <v>762.30567753000003</v>
      </c>
      <c r="I127" s="134">
        <v>57.017362949999999</v>
      </c>
      <c r="J127" s="134">
        <v>125.34162999</v>
      </c>
      <c r="K127" s="134">
        <v>579.94668459000002</v>
      </c>
      <c r="L127" s="134">
        <v>1854.0438207899999</v>
      </c>
      <c r="M127" s="134">
        <v>731.17581701999995</v>
      </c>
      <c r="N127" s="134">
        <v>0.33374500000000001</v>
      </c>
      <c r="O127" s="134">
        <v>47.83636121</v>
      </c>
      <c r="P127" s="134">
        <v>683.00571080999998</v>
      </c>
      <c r="Q127" s="134">
        <v>1122.8680037700001</v>
      </c>
      <c r="R127" s="134">
        <v>40.796059040000003</v>
      </c>
      <c r="S127" s="134">
        <v>146.43940280000001</v>
      </c>
      <c r="T127" s="134">
        <v>935.63254193</v>
      </c>
      <c r="U127" s="134">
        <v>386.77095677</v>
      </c>
      <c r="V127" s="134">
        <v>1699.66782201</v>
      </c>
      <c r="W127" s="134"/>
      <c r="X127" s="134"/>
      <c r="Y127" s="134"/>
      <c r="Z127" s="134"/>
      <c r="AA127" s="134"/>
      <c r="AB127" s="134"/>
    </row>
    <row r="128" spans="1:28" hidden="1" outlineLevel="1">
      <c r="A128" s="16">
        <v>44105</v>
      </c>
      <c r="B128" s="134">
        <v>10706.08843924</v>
      </c>
      <c r="C128" s="134">
        <v>8768.3550842900004</v>
      </c>
      <c r="D128" s="134">
        <v>8036.1492284200003</v>
      </c>
      <c r="E128" s="134">
        <v>4815.1080789099997</v>
      </c>
      <c r="F128" s="134">
        <v>2465.0665655900002</v>
      </c>
      <c r="G128" s="134">
        <v>755.97458391999999</v>
      </c>
      <c r="H128" s="134">
        <v>732.20585587000005</v>
      </c>
      <c r="I128" s="134">
        <v>53.551179429999998</v>
      </c>
      <c r="J128" s="134">
        <v>110.26959986999999</v>
      </c>
      <c r="K128" s="134">
        <v>568.38507657000002</v>
      </c>
      <c r="L128" s="134">
        <v>1554.2332633200001</v>
      </c>
      <c r="M128" s="134">
        <v>745.79480384999999</v>
      </c>
      <c r="N128" s="134">
        <v>0.28631136000000001</v>
      </c>
      <c r="O128" s="134">
        <v>49.757907150000001</v>
      </c>
      <c r="P128" s="134">
        <v>695.75058534000004</v>
      </c>
      <c r="Q128" s="134">
        <v>808.43845947</v>
      </c>
      <c r="R128" s="134">
        <v>10.10242891</v>
      </c>
      <c r="S128" s="134">
        <v>138.12675945000001</v>
      </c>
      <c r="T128" s="134">
        <v>660.20927111000003</v>
      </c>
      <c r="U128" s="134">
        <v>383.50009162999999</v>
      </c>
      <c r="V128" s="134">
        <v>1631.7001378099999</v>
      </c>
      <c r="W128" s="134"/>
      <c r="X128" s="134"/>
      <c r="Y128" s="134"/>
      <c r="Z128" s="134"/>
      <c r="AA128" s="134"/>
      <c r="AB128" s="134"/>
    </row>
    <row r="129" spans="1:28" hidden="1" outlineLevel="1">
      <c r="A129" s="16">
        <v>44136</v>
      </c>
      <c r="B129" s="134">
        <v>10771.11544542</v>
      </c>
      <c r="C129" s="134">
        <v>8859.4821267799998</v>
      </c>
      <c r="D129" s="134">
        <v>8125.0260359100002</v>
      </c>
      <c r="E129" s="134">
        <v>4854.7660235399999</v>
      </c>
      <c r="F129" s="134">
        <v>2507.7011366500001</v>
      </c>
      <c r="G129" s="134">
        <v>762.55887571999995</v>
      </c>
      <c r="H129" s="134">
        <v>734.45609087000003</v>
      </c>
      <c r="I129" s="134">
        <v>55.99583852</v>
      </c>
      <c r="J129" s="134">
        <v>108.81981438</v>
      </c>
      <c r="K129" s="134">
        <v>569.64043796999999</v>
      </c>
      <c r="L129" s="134">
        <v>1522.46049636</v>
      </c>
      <c r="M129" s="134">
        <v>751.95706103999999</v>
      </c>
      <c r="N129" s="134">
        <v>0.24364622</v>
      </c>
      <c r="O129" s="134">
        <v>50.06695234</v>
      </c>
      <c r="P129" s="134">
        <v>701.64646247999997</v>
      </c>
      <c r="Q129" s="134">
        <v>770.50343531999999</v>
      </c>
      <c r="R129" s="134">
        <v>10.147750589999999</v>
      </c>
      <c r="S129" s="134">
        <v>137.93126615</v>
      </c>
      <c r="T129" s="134">
        <v>622.42441857999995</v>
      </c>
      <c r="U129" s="134">
        <v>389.17282227999999</v>
      </c>
      <c r="V129" s="134">
        <v>1647.67563797</v>
      </c>
      <c r="W129" s="134"/>
      <c r="X129" s="134"/>
      <c r="Y129" s="134"/>
      <c r="Z129" s="134"/>
      <c r="AA129" s="134"/>
      <c r="AB129" s="134"/>
    </row>
    <row r="130" spans="1:28" hidden="1" outlineLevel="1">
      <c r="A130" s="16">
        <v>44166</v>
      </c>
      <c r="B130" s="134">
        <v>10561.547478820001</v>
      </c>
      <c r="C130" s="134">
        <v>8670.9653306799992</v>
      </c>
      <c r="D130" s="134">
        <v>8078.3633646600001</v>
      </c>
      <c r="E130" s="134">
        <v>4764.1201596800001</v>
      </c>
      <c r="F130" s="134">
        <v>2548.1175974399998</v>
      </c>
      <c r="G130" s="134">
        <v>766.12560754000003</v>
      </c>
      <c r="H130" s="134">
        <v>592.60196601999996</v>
      </c>
      <c r="I130" s="134">
        <v>52.810017109999997</v>
      </c>
      <c r="J130" s="134">
        <v>56.103359920000003</v>
      </c>
      <c r="K130" s="134">
        <v>483.68858899000003</v>
      </c>
      <c r="L130" s="134">
        <v>1459.38749039</v>
      </c>
      <c r="M130" s="134">
        <v>769.46193454000002</v>
      </c>
      <c r="N130" s="134">
        <v>0.57306128000000001</v>
      </c>
      <c r="O130" s="134">
        <v>50.160312679999997</v>
      </c>
      <c r="P130" s="134">
        <v>718.72856058000002</v>
      </c>
      <c r="Q130" s="134">
        <v>689.92555585000002</v>
      </c>
      <c r="R130" s="134">
        <v>10.14695049</v>
      </c>
      <c r="S130" s="134">
        <v>134.52984591000001</v>
      </c>
      <c r="T130" s="134">
        <v>545.24875944999997</v>
      </c>
      <c r="U130" s="134">
        <v>431.19465774999998</v>
      </c>
      <c r="V130" s="134">
        <v>1574.9200488399999</v>
      </c>
      <c r="W130" s="134"/>
      <c r="X130" s="134"/>
      <c r="Y130" s="134"/>
      <c r="Z130" s="134"/>
      <c r="AA130" s="134"/>
      <c r="AB130" s="134"/>
    </row>
    <row r="131" spans="1:28" hidden="1" outlineLevel="1">
      <c r="A131" s="16">
        <v>44197</v>
      </c>
      <c r="B131" s="134">
        <v>10628.453329829999</v>
      </c>
      <c r="C131" s="134">
        <v>8725.8128105699998</v>
      </c>
      <c r="D131" s="134">
        <v>8143.6575303899999</v>
      </c>
      <c r="E131" s="134">
        <v>4787.3176451899999</v>
      </c>
      <c r="F131" s="134">
        <v>2567.72528091</v>
      </c>
      <c r="G131" s="134">
        <v>788.61460428999999</v>
      </c>
      <c r="H131" s="134">
        <v>582.15528017999998</v>
      </c>
      <c r="I131" s="134">
        <v>7.5360878500000004</v>
      </c>
      <c r="J131" s="134">
        <v>92.047902300000004</v>
      </c>
      <c r="K131" s="134">
        <v>482.57129003</v>
      </c>
      <c r="L131" s="134">
        <v>1466.70826304</v>
      </c>
      <c r="M131" s="134">
        <v>783.82655306000004</v>
      </c>
      <c r="N131" s="134">
        <v>0.51605056000000005</v>
      </c>
      <c r="O131" s="134">
        <v>48.163961819999997</v>
      </c>
      <c r="P131" s="134">
        <v>735.14654068000004</v>
      </c>
      <c r="Q131" s="134">
        <v>682.88170997999998</v>
      </c>
      <c r="R131" s="134">
        <v>10.12460169</v>
      </c>
      <c r="S131" s="134">
        <v>134.02865639999999</v>
      </c>
      <c r="T131" s="134">
        <v>538.72845188999997</v>
      </c>
      <c r="U131" s="134">
        <v>435.93225622</v>
      </c>
      <c r="V131" s="134">
        <v>1580.4638196200001</v>
      </c>
      <c r="W131" s="134"/>
      <c r="X131" s="134"/>
      <c r="Y131" s="134"/>
      <c r="Z131" s="134"/>
      <c r="AA131" s="134"/>
      <c r="AB131" s="134"/>
    </row>
    <row r="132" spans="1:28" hidden="1" outlineLevel="1">
      <c r="A132" s="16">
        <v>44228</v>
      </c>
      <c r="B132" s="134">
        <v>10614.194382830001</v>
      </c>
      <c r="C132" s="134">
        <v>8736.6475421499999</v>
      </c>
      <c r="D132" s="134">
        <v>8204.9397053299999</v>
      </c>
      <c r="E132" s="134">
        <v>4817.9517527799999</v>
      </c>
      <c r="F132" s="134">
        <v>2591.0928353899999</v>
      </c>
      <c r="G132" s="134">
        <v>795.89511716000004</v>
      </c>
      <c r="H132" s="134">
        <v>531.70783682000001</v>
      </c>
      <c r="I132" s="134">
        <v>7.33418042</v>
      </c>
      <c r="J132" s="134">
        <v>91.442746909999997</v>
      </c>
      <c r="K132" s="134">
        <v>432.93090948999998</v>
      </c>
      <c r="L132" s="134">
        <v>1429.15120632</v>
      </c>
      <c r="M132" s="134">
        <v>799.65347947999999</v>
      </c>
      <c r="N132" s="134">
        <v>0.44443765000000002</v>
      </c>
      <c r="O132" s="134">
        <v>50.164660259999998</v>
      </c>
      <c r="P132" s="134">
        <v>749.04438157000004</v>
      </c>
      <c r="Q132" s="134">
        <v>629.49772684000004</v>
      </c>
      <c r="R132" s="134">
        <v>10.022361249999999</v>
      </c>
      <c r="S132" s="134">
        <v>132.75084165999999</v>
      </c>
      <c r="T132" s="134">
        <v>486.72452392999998</v>
      </c>
      <c r="U132" s="134">
        <v>448.39563435999997</v>
      </c>
      <c r="V132" s="134">
        <v>1532.05858051</v>
      </c>
      <c r="W132" s="134"/>
      <c r="X132" s="134"/>
      <c r="Y132" s="134"/>
      <c r="Z132" s="134"/>
      <c r="AA132" s="134"/>
      <c r="AB132" s="134"/>
    </row>
    <row r="133" spans="1:28">
      <c r="A133" s="16">
        <v>44256</v>
      </c>
      <c r="B133" s="134">
        <v>10766.87367418</v>
      </c>
      <c r="C133" s="134">
        <v>8901.9132938099992</v>
      </c>
      <c r="D133" s="134">
        <v>8380.8615797599996</v>
      </c>
      <c r="E133" s="134">
        <v>4948.6707151500004</v>
      </c>
      <c r="F133" s="134">
        <v>2627.0565462499999</v>
      </c>
      <c r="G133" s="134">
        <v>805.13431835999995</v>
      </c>
      <c r="H133" s="134">
        <v>521.05171404999999</v>
      </c>
      <c r="I133" s="134">
        <v>7.3266343300000001</v>
      </c>
      <c r="J133" s="134">
        <v>89.889577770000002</v>
      </c>
      <c r="K133" s="134">
        <v>423.83550194999998</v>
      </c>
      <c r="L133" s="134">
        <v>1369.8523084599999</v>
      </c>
      <c r="M133" s="134">
        <v>822.76190274999999</v>
      </c>
      <c r="N133" s="134">
        <v>0.35815750000000002</v>
      </c>
      <c r="O133" s="134">
        <v>49.775503479999998</v>
      </c>
      <c r="P133" s="134">
        <v>772.62824177000005</v>
      </c>
      <c r="Q133" s="134">
        <v>547.09040571000003</v>
      </c>
      <c r="R133" s="134">
        <v>9.2100772299999996</v>
      </c>
      <c r="S133" s="134">
        <v>57.515486760000002</v>
      </c>
      <c r="T133" s="134">
        <v>480.36484172000002</v>
      </c>
      <c r="U133" s="134">
        <v>495.10807190999998</v>
      </c>
      <c r="V133" s="134">
        <v>1560.28084958</v>
      </c>
      <c r="W133" s="134"/>
      <c r="X133" s="134"/>
      <c r="Y133" s="134"/>
      <c r="Z133" s="134"/>
      <c r="AA133" s="134"/>
      <c r="AB133" s="134"/>
    </row>
    <row r="134" spans="1:28">
      <c r="A134" s="16">
        <v>44287</v>
      </c>
      <c r="B134" s="134">
        <v>10921.318862530001</v>
      </c>
      <c r="C134" s="134">
        <v>8971.2731610600003</v>
      </c>
      <c r="D134" s="134">
        <v>8454.8720857799999</v>
      </c>
      <c r="E134" s="134">
        <v>4960.3154098599998</v>
      </c>
      <c r="F134" s="134">
        <v>2668.4080093900002</v>
      </c>
      <c r="G134" s="134">
        <v>826.14866653000001</v>
      </c>
      <c r="H134" s="134">
        <v>516.40107527999999</v>
      </c>
      <c r="I134" s="134">
        <v>7.2939977999999996</v>
      </c>
      <c r="J134" s="134">
        <v>87.962239190000005</v>
      </c>
      <c r="K134" s="134">
        <v>421.14483829</v>
      </c>
      <c r="L134" s="134">
        <v>1399.0164534099999</v>
      </c>
      <c r="M134" s="134">
        <v>863.28598278000004</v>
      </c>
      <c r="N134" s="134">
        <v>0.24792056000000001</v>
      </c>
      <c r="O134" s="134">
        <v>50.759948659999999</v>
      </c>
      <c r="P134" s="134">
        <v>812.27811355999995</v>
      </c>
      <c r="Q134" s="134">
        <v>535.73047063000001</v>
      </c>
      <c r="R134" s="134">
        <v>9.2284955800000006</v>
      </c>
      <c r="S134" s="134">
        <v>56.010041119999997</v>
      </c>
      <c r="T134" s="134">
        <v>470.49193393000002</v>
      </c>
      <c r="U134" s="134">
        <v>551.02924805999999</v>
      </c>
      <c r="V134" s="134">
        <v>1627.73934487</v>
      </c>
      <c r="W134" s="134"/>
      <c r="X134" s="134"/>
      <c r="Y134" s="134"/>
      <c r="Z134" s="134"/>
      <c r="AA134" s="134"/>
      <c r="AB134" s="134"/>
    </row>
    <row r="135" spans="1:28">
      <c r="A135" s="16">
        <v>44317</v>
      </c>
      <c r="B135" s="134">
        <v>11210.81370497</v>
      </c>
      <c r="C135" s="134">
        <v>9217.7869900400001</v>
      </c>
      <c r="D135" s="134">
        <v>8707.1417043599995</v>
      </c>
      <c r="E135" s="134">
        <v>5142.4171353900001</v>
      </c>
      <c r="F135" s="134">
        <v>2717.1587899000001</v>
      </c>
      <c r="G135" s="134">
        <v>847.56577906999996</v>
      </c>
      <c r="H135" s="134">
        <v>510.64528567999997</v>
      </c>
      <c r="I135" s="134">
        <v>7.2422882499999996</v>
      </c>
      <c r="J135" s="134">
        <v>85.885678440000007</v>
      </c>
      <c r="K135" s="134">
        <v>417.51731898999998</v>
      </c>
      <c r="L135" s="134">
        <v>1427.2850966599999</v>
      </c>
      <c r="M135" s="134">
        <v>899.02922226999999</v>
      </c>
      <c r="N135" s="134">
        <v>0.10274475</v>
      </c>
      <c r="O135" s="134">
        <v>49.439520080000001</v>
      </c>
      <c r="P135" s="134">
        <v>849.48695743999997</v>
      </c>
      <c r="Q135" s="134">
        <v>528.25587439000003</v>
      </c>
      <c r="R135" s="134">
        <v>9.1796718899999998</v>
      </c>
      <c r="S135" s="134">
        <v>55.285495969999999</v>
      </c>
      <c r="T135" s="134">
        <v>463.79070653000002</v>
      </c>
      <c r="U135" s="134">
        <v>565.74161827</v>
      </c>
      <c r="V135" s="134">
        <v>1662.6172858899999</v>
      </c>
      <c r="W135" s="134"/>
      <c r="X135" s="134"/>
      <c r="Y135" s="134"/>
      <c r="Z135" s="134"/>
      <c r="AA135" s="134"/>
      <c r="AB135" s="134"/>
    </row>
    <row r="136" spans="1:28">
      <c r="A136" s="16">
        <v>44348</v>
      </c>
      <c r="B136" s="134">
        <v>11454.66210799</v>
      </c>
      <c r="C136" s="134">
        <v>9411.2884894700001</v>
      </c>
      <c r="D136" s="134">
        <v>8910.0014405999991</v>
      </c>
      <c r="E136" s="134">
        <v>5255.3202236699999</v>
      </c>
      <c r="F136" s="134">
        <v>2777.2143537299999</v>
      </c>
      <c r="G136" s="134">
        <v>877.46686320000003</v>
      </c>
      <c r="H136" s="134">
        <v>501.28704886999998</v>
      </c>
      <c r="I136" s="134">
        <v>7.1106379999999998</v>
      </c>
      <c r="J136" s="134">
        <v>83.925774930000003</v>
      </c>
      <c r="K136" s="134">
        <v>410.25063594</v>
      </c>
      <c r="L136" s="134">
        <v>1456.9975634</v>
      </c>
      <c r="M136" s="134">
        <v>942.20196410999995</v>
      </c>
      <c r="N136" s="134">
        <v>2.8397530000000001E-2</v>
      </c>
      <c r="O136" s="134">
        <v>51.674422900000003</v>
      </c>
      <c r="P136" s="134">
        <v>890.49914367999997</v>
      </c>
      <c r="Q136" s="134">
        <v>514.79559929000004</v>
      </c>
      <c r="R136" s="134">
        <v>9.0560735599999997</v>
      </c>
      <c r="S136" s="134">
        <v>53.238268189999999</v>
      </c>
      <c r="T136" s="134">
        <v>452.50125753999998</v>
      </c>
      <c r="U136" s="134">
        <v>586.37605512000005</v>
      </c>
      <c r="V136" s="134">
        <v>1701.60303737</v>
      </c>
      <c r="W136" s="134"/>
      <c r="X136" s="134"/>
      <c r="Y136" s="134"/>
      <c r="Z136" s="134"/>
      <c r="AA136" s="134"/>
      <c r="AB136" s="134"/>
    </row>
    <row r="137" spans="1:28">
      <c r="A137" s="16">
        <v>44378</v>
      </c>
      <c r="B137" s="134">
        <v>11744.397273529999</v>
      </c>
      <c r="C137" s="134">
        <v>9639.8423804199992</v>
      </c>
      <c r="D137" s="134">
        <v>9146.6281778499997</v>
      </c>
      <c r="E137" s="134">
        <v>5352.82629</v>
      </c>
      <c r="F137" s="134">
        <v>2884.8537131500002</v>
      </c>
      <c r="G137" s="134">
        <v>908.94817469999998</v>
      </c>
      <c r="H137" s="134">
        <v>493.21420257</v>
      </c>
      <c r="I137" s="134">
        <v>6.7938465800000003</v>
      </c>
      <c r="J137" s="134">
        <v>80.587819120000006</v>
      </c>
      <c r="K137" s="134">
        <v>405.83253687000001</v>
      </c>
      <c r="L137" s="134">
        <v>1500.8314888899999</v>
      </c>
      <c r="M137" s="134">
        <v>995.58147394000002</v>
      </c>
      <c r="N137" s="134">
        <v>1.24918565</v>
      </c>
      <c r="O137" s="134">
        <v>52.579406040000002</v>
      </c>
      <c r="P137" s="134">
        <v>941.75288224999997</v>
      </c>
      <c r="Q137" s="134">
        <v>505.25001494999998</v>
      </c>
      <c r="R137" s="134">
        <v>9.0054719799999994</v>
      </c>
      <c r="S137" s="134">
        <v>52.552589759999996</v>
      </c>
      <c r="T137" s="134">
        <v>443.69195321000001</v>
      </c>
      <c r="U137" s="134">
        <v>603.72340422000002</v>
      </c>
      <c r="V137" s="134">
        <v>1761.4509239900001</v>
      </c>
      <c r="W137" s="134"/>
      <c r="X137" s="134"/>
      <c r="Y137" s="134"/>
      <c r="Z137" s="134"/>
      <c r="AA137" s="134"/>
      <c r="AB137" s="134"/>
    </row>
    <row r="138" spans="1:28">
      <c r="A138" s="16">
        <v>44409</v>
      </c>
      <c r="B138" s="134">
        <v>12116.67096197</v>
      </c>
      <c r="C138" s="134">
        <v>9975.7963111999998</v>
      </c>
      <c r="D138" s="134">
        <v>9488.4695108899996</v>
      </c>
      <c r="E138" s="134">
        <v>5567.2184213600003</v>
      </c>
      <c r="F138" s="134">
        <v>2990.0294455399999</v>
      </c>
      <c r="G138" s="134">
        <v>931.22164398999996</v>
      </c>
      <c r="H138" s="134">
        <v>487.32680031000001</v>
      </c>
      <c r="I138" s="134">
        <v>6.7880574600000001</v>
      </c>
      <c r="J138" s="134">
        <v>79.140196669999995</v>
      </c>
      <c r="K138" s="134">
        <v>401.39854617999998</v>
      </c>
      <c r="L138" s="134">
        <v>1532.6004680599999</v>
      </c>
      <c r="M138" s="134">
        <v>1039.39574212</v>
      </c>
      <c r="N138" s="134">
        <v>0.97418565000000001</v>
      </c>
      <c r="O138" s="134">
        <v>53.581099500000001</v>
      </c>
      <c r="P138" s="134">
        <v>984.84045696999999</v>
      </c>
      <c r="Q138" s="134">
        <v>493.20472594</v>
      </c>
      <c r="R138" s="134">
        <v>9.0053864299999997</v>
      </c>
      <c r="S138" s="134">
        <v>52.407113670000001</v>
      </c>
      <c r="T138" s="134">
        <v>431.79222584000001</v>
      </c>
      <c r="U138" s="134">
        <v>608.27418270999999</v>
      </c>
      <c r="V138" s="134">
        <v>1798.8417283599999</v>
      </c>
      <c r="W138" s="134"/>
      <c r="X138" s="134"/>
      <c r="Y138" s="134"/>
      <c r="Z138" s="134"/>
      <c r="AA138" s="134"/>
      <c r="AB138" s="134"/>
    </row>
    <row r="139" spans="1:28">
      <c r="A139" s="16">
        <v>44440</v>
      </c>
      <c r="B139" s="134">
        <v>12332.34136575</v>
      </c>
      <c r="C139" s="134">
        <v>10160.192617770001</v>
      </c>
      <c r="D139" s="134">
        <v>9685.8361969399994</v>
      </c>
      <c r="E139" s="134">
        <v>5386.7177264900001</v>
      </c>
      <c r="F139" s="134">
        <v>3321.2967088400001</v>
      </c>
      <c r="G139" s="134">
        <v>977.82176160999995</v>
      </c>
      <c r="H139" s="134">
        <v>474.35642082999999</v>
      </c>
      <c r="I139" s="134">
        <v>6.6095666099999999</v>
      </c>
      <c r="J139" s="134">
        <v>77.060986380000003</v>
      </c>
      <c r="K139" s="134">
        <v>390.68586784000001</v>
      </c>
      <c r="L139" s="134">
        <v>1547.1673501</v>
      </c>
      <c r="M139" s="134">
        <v>1073.8428438799999</v>
      </c>
      <c r="N139" s="134">
        <v>0.69918564999999999</v>
      </c>
      <c r="O139" s="134">
        <v>54.626798919999999</v>
      </c>
      <c r="P139" s="134">
        <v>1018.51685931</v>
      </c>
      <c r="Q139" s="134">
        <v>473.32450621999999</v>
      </c>
      <c r="R139" s="134">
        <v>8.9059700799999995</v>
      </c>
      <c r="S139" s="134">
        <v>52.25680234</v>
      </c>
      <c r="T139" s="134">
        <v>412.16173379999998</v>
      </c>
      <c r="U139" s="134">
        <v>624.98139788000003</v>
      </c>
      <c r="V139" s="134">
        <v>1954.96840591</v>
      </c>
      <c r="W139" s="134"/>
      <c r="X139" s="134"/>
      <c r="Y139" s="134"/>
      <c r="Z139" s="134"/>
      <c r="AA139" s="134"/>
      <c r="AB139" s="134"/>
    </row>
    <row r="140" spans="1:28">
      <c r="A140" s="16">
        <v>44470</v>
      </c>
      <c r="B140" s="134">
        <v>12445.08174209</v>
      </c>
      <c r="C140" s="134">
        <v>10278.276382870001</v>
      </c>
      <c r="D140" s="134">
        <v>9823.2853520099998</v>
      </c>
      <c r="E140" s="134">
        <v>5316.4949274099999</v>
      </c>
      <c r="F140" s="134">
        <v>3391.8219153700002</v>
      </c>
      <c r="G140" s="134">
        <v>1114.9685092300001</v>
      </c>
      <c r="H140" s="134">
        <v>454.99103086000002</v>
      </c>
      <c r="I140" s="134">
        <v>6.55989149</v>
      </c>
      <c r="J140" s="134">
        <v>75.889305489999998</v>
      </c>
      <c r="K140" s="134">
        <v>372.54183388000001</v>
      </c>
      <c r="L140" s="134">
        <v>1513.4778879400001</v>
      </c>
      <c r="M140" s="134">
        <v>1109.76568563</v>
      </c>
      <c r="N140" s="134">
        <v>0.42418565000000003</v>
      </c>
      <c r="O140" s="134">
        <v>54.263289909999997</v>
      </c>
      <c r="P140" s="134">
        <v>1055.0782100700001</v>
      </c>
      <c r="Q140" s="134">
        <v>403.71220231000001</v>
      </c>
      <c r="R140" s="134">
        <v>7.2836624499999996</v>
      </c>
      <c r="S140" s="134">
        <v>50.69707794</v>
      </c>
      <c r="T140" s="134">
        <v>345.73146192000002</v>
      </c>
      <c r="U140" s="134">
        <v>653.32747128000005</v>
      </c>
      <c r="V140" s="134">
        <v>1854.0165921400001</v>
      </c>
      <c r="W140" s="134"/>
      <c r="X140" s="134"/>
      <c r="Y140" s="134"/>
      <c r="Z140" s="134"/>
      <c r="AA140" s="134"/>
      <c r="AB140" s="134"/>
    </row>
    <row r="141" spans="1:28">
      <c r="A141" s="16">
        <v>44501</v>
      </c>
      <c r="B141" s="134">
        <v>12748.100901940001</v>
      </c>
      <c r="C141" s="134">
        <v>10505.29828816</v>
      </c>
      <c r="D141" s="134">
        <v>10036.8431827</v>
      </c>
      <c r="E141" s="134">
        <v>5532.90019811</v>
      </c>
      <c r="F141" s="134">
        <v>3473.9375712299998</v>
      </c>
      <c r="G141" s="134">
        <v>1030.0054133599999</v>
      </c>
      <c r="H141" s="134">
        <v>468.45510546000003</v>
      </c>
      <c r="I141" s="134">
        <v>4.9969589699999997</v>
      </c>
      <c r="J141" s="134">
        <v>80.102833340000004</v>
      </c>
      <c r="K141" s="134">
        <v>383.35531314999997</v>
      </c>
      <c r="L141" s="134">
        <v>1563.40502629</v>
      </c>
      <c r="M141" s="134">
        <v>1153.7247596100001</v>
      </c>
      <c r="N141" s="134">
        <v>0.14918565</v>
      </c>
      <c r="O141" s="134">
        <v>54.715887559999999</v>
      </c>
      <c r="P141" s="134">
        <v>1098.8596864000001</v>
      </c>
      <c r="Q141" s="134">
        <v>409.68026667999999</v>
      </c>
      <c r="R141" s="134">
        <v>3.9542241900000001</v>
      </c>
      <c r="S141" s="134">
        <v>52.295637669999998</v>
      </c>
      <c r="T141" s="134">
        <v>353.43040481999998</v>
      </c>
      <c r="U141" s="134">
        <v>679.39758748999998</v>
      </c>
      <c r="V141" s="134">
        <v>1913.0307069600001</v>
      </c>
      <c r="W141" s="134"/>
      <c r="X141" s="134"/>
      <c r="Y141" s="134"/>
      <c r="Z141" s="134"/>
      <c r="AA141" s="134"/>
      <c r="AB141" s="134"/>
    </row>
    <row r="142" spans="1:28">
      <c r="A142" s="16">
        <v>44531</v>
      </c>
      <c r="B142" s="134">
        <v>12905.310806179999</v>
      </c>
      <c r="C142" s="134">
        <v>10580.385508130001</v>
      </c>
      <c r="D142" s="134">
        <v>10143.47933905</v>
      </c>
      <c r="E142" s="134">
        <v>5518.25667436</v>
      </c>
      <c r="F142" s="134">
        <v>3584.86464931</v>
      </c>
      <c r="G142" s="134">
        <v>1040.3580153800001</v>
      </c>
      <c r="H142" s="134">
        <v>436.90616907999998</v>
      </c>
      <c r="I142" s="134">
        <v>4.9042693999999996</v>
      </c>
      <c r="J142" s="134">
        <v>51.458117090000002</v>
      </c>
      <c r="K142" s="134">
        <v>380.54378258999998</v>
      </c>
      <c r="L142" s="134">
        <v>1607.4641251400001</v>
      </c>
      <c r="M142" s="134">
        <v>1206.99569739</v>
      </c>
      <c r="N142" s="134">
        <v>0</v>
      </c>
      <c r="O142" s="134">
        <v>52.801323770000003</v>
      </c>
      <c r="P142" s="134">
        <v>1154.1943736200001</v>
      </c>
      <c r="Q142" s="134">
        <v>400.46842774999999</v>
      </c>
      <c r="R142" s="134">
        <v>3.9743273499999998</v>
      </c>
      <c r="S142" s="134">
        <v>50.930208200000003</v>
      </c>
      <c r="T142" s="134">
        <v>345.5638922</v>
      </c>
      <c r="U142" s="134">
        <v>717.46117290999996</v>
      </c>
      <c r="V142" s="134">
        <v>1826.5154094300001</v>
      </c>
      <c r="W142" s="134"/>
      <c r="X142" s="134"/>
      <c r="Y142" s="134"/>
      <c r="Z142" s="134"/>
      <c r="AA142" s="134"/>
      <c r="AB142" s="134"/>
    </row>
    <row r="143" spans="1:28">
      <c r="A143" s="16">
        <v>44562</v>
      </c>
      <c r="B143" s="134">
        <v>13236.08484175</v>
      </c>
      <c r="C143" s="134">
        <v>10832.83156816</v>
      </c>
      <c r="D143" s="134">
        <v>10413.28955983</v>
      </c>
      <c r="E143" s="134">
        <v>5691.0369073900001</v>
      </c>
      <c r="F143" s="134">
        <v>3673.20105418</v>
      </c>
      <c r="G143" s="134">
        <v>1049.05159826</v>
      </c>
      <c r="H143" s="134">
        <v>419.54200832999999</v>
      </c>
      <c r="I143" s="134">
        <v>5.2001929999999996</v>
      </c>
      <c r="J143" s="134">
        <v>47.074225319999996</v>
      </c>
      <c r="K143" s="134">
        <v>367.26759000999999</v>
      </c>
      <c r="L143" s="134">
        <v>1643.2985840900001</v>
      </c>
      <c r="M143" s="134">
        <v>1231.2242165</v>
      </c>
      <c r="N143" s="134">
        <v>0</v>
      </c>
      <c r="O143" s="134">
        <v>50.76645894</v>
      </c>
      <c r="P143" s="134">
        <v>1180.4577575599999</v>
      </c>
      <c r="Q143" s="134">
        <v>412.07436759000001</v>
      </c>
      <c r="R143" s="134">
        <v>4.1988994699999997</v>
      </c>
      <c r="S143" s="134">
        <v>49.012390760000002</v>
      </c>
      <c r="T143" s="134">
        <v>358.86307735999998</v>
      </c>
      <c r="U143" s="134">
        <v>759.95468949999997</v>
      </c>
      <c r="V143" s="134">
        <v>1872.5044855599999</v>
      </c>
      <c r="W143" s="134"/>
      <c r="X143" s="134"/>
      <c r="Y143" s="134"/>
      <c r="Z143" s="134"/>
      <c r="AA143" s="134"/>
      <c r="AB143" s="134"/>
    </row>
    <row r="144" spans="1:28">
      <c r="A144" s="16">
        <v>44593</v>
      </c>
      <c r="B144" s="134">
        <v>13702.367791999999</v>
      </c>
      <c r="C144" s="134">
        <v>11254.349666210001</v>
      </c>
      <c r="D144" s="134">
        <v>10840.94054645</v>
      </c>
      <c r="E144" s="134">
        <v>5998.6134012399998</v>
      </c>
      <c r="F144" s="134">
        <v>3778.3833073300002</v>
      </c>
      <c r="G144" s="134">
        <v>1063.94383788</v>
      </c>
      <c r="H144" s="134">
        <v>413.40911976000001</v>
      </c>
      <c r="I144" s="134">
        <v>5.2772221500000001</v>
      </c>
      <c r="J144" s="134">
        <v>47.71027213</v>
      </c>
      <c r="K144" s="134">
        <v>360.42162547999999</v>
      </c>
      <c r="L144" s="134">
        <v>1676.55972608</v>
      </c>
      <c r="M144" s="134">
        <v>1259.59579448</v>
      </c>
      <c r="N144" s="134">
        <v>1.7692349999999999E-2</v>
      </c>
      <c r="O144" s="134">
        <v>47.985520569999998</v>
      </c>
      <c r="P144" s="134">
        <v>1211.5925815600001</v>
      </c>
      <c r="Q144" s="134">
        <v>416.96393160000002</v>
      </c>
      <c r="R144" s="134">
        <v>4.2723785699999999</v>
      </c>
      <c r="S144" s="134">
        <v>49.738215269999998</v>
      </c>
      <c r="T144" s="134">
        <v>362.95333776000001</v>
      </c>
      <c r="U144" s="134">
        <v>771.45839970999998</v>
      </c>
      <c r="V144" s="134">
        <v>1899.9743459700001</v>
      </c>
      <c r="W144" s="134"/>
      <c r="X144" s="134"/>
      <c r="Y144" s="134"/>
      <c r="Z144" s="134"/>
      <c r="AA144" s="134"/>
      <c r="AB144" s="134"/>
    </row>
    <row r="145" spans="1:28">
      <c r="A145" s="16">
        <v>44621</v>
      </c>
      <c r="B145" s="134">
        <v>13763.67061245</v>
      </c>
      <c r="C145" s="134">
        <v>11316.18920852</v>
      </c>
      <c r="D145" s="134">
        <v>10903.32965654</v>
      </c>
      <c r="E145" s="134">
        <v>6057.1269348599999</v>
      </c>
      <c r="F145" s="134">
        <v>3770.8991836999999</v>
      </c>
      <c r="G145" s="134">
        <v>1075.3035379800001</v>
      </c>
      <c r="H145" s="134">
        <v>412.85955197999999</v>
      </c>
      <c r="I145" s="134">
        <v>5.27670203</v>
      </c>
      <c r="J145" s="134">
        <v>47.645323980000001</v>
      </c>
      <c r="K145" s="134">
        <v>359.93752597000002</v>
      </c>
      <c r="L145" s="134">
        <v>1676.5873430900001</v>
      </c>
      <c r="M145" s="134">
        <v>1259.07485185</v>
      </c>
      <c r="N145" s="134">
        <v>1.7689730000000001E-2</v>
      </c>
      <c r="O145" s="134">
        <v>47.492452540000002</v>
      </c>
      <c r="P145" s="134">
        <v>1211.56470958</v>
      </c>
      <c r="Q145" s="134">
        <v>417.51249123999997</v>
      </c>
      <c r="R145" s="134">
        <v>4.2776614200000003</v>
      </c>
      <c r="S145" s="134">
        <v>49.866743749999998</v>
      </c>
      <c r="T145" s="134">
        <v>363.36808607</v>
      </c>
      <c r="U145" s="134">
        <v>770.89406083999995</v>
      </c>
      <c r="V145" s="134">
        <v>1896.8684107500001</v>
      </c>
      <c r="W145" s="134"/>
      <c r="X145" s="134"/>
      <c r="Y145" s="134"/>
      <c r="Z145" s="134"/>
      <c r="AA145" s="134"/>
      <c r="AB145" s="134"/>
    </row>
  </sheetData>
  <mergeCells count="14">
    <mergeCell ref="M6:T6"/>
    <mergeCell ref="A3:V3"/>
    <mergeCell ref="V6:V8"/>
    <mergeCell ref="A4:C4"/>
    <mergeCell ref="L6:L8"/>
    <mergeCell ref="U6:U8"/>
    <mergeCell ref="B6:B8"/>
    <mergeCell ref="A6:A8"/>
    <mergeCell ref="D6:K6"/>
    <mergeCell ref="D7:G7"/>
    <mergeCell ref="H7:K7"/>
    <mergeCell ref="C6:C8"/>
    <mergeCell ref="M7:P7"/>
    <mergeCell ref="Q7:T7"/>
  </mergeCells>
  <hyperlinks>
    <hyperlink ref="A1" location="Зміст!A1" display="Зміст"/>
    <hyperlink ref="A3" location="'зміст'!A1" display="'зміст'!A1"/>
    <hyperlink ref="A3:V3" location="'на звітну дату'!A1" display="'на звітну дату'!A1"/>
  </hyperlinks>
  <printOptions horizontalCentered="1"/>
  <pageMargins left="0.39370078740157483" right="0.19685039370078741" top="0.39370078740157483" bottom="0.39370078740157483" header="0.19685039370078741" footer="0.19685039370078741"/>
  <pageSetup paperSize="9" scale="82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theme="9" tint="0.39997558519241921"/>
    <outlinePr summaryBelow="0"/>
  </sheetPr>
  <dimension ref="A1:AZ145"/>
  <sheetViews>
    <sheetView showGridLines="0" zoomScaleNormal="100" zoomScaleSheetLayoutView="100" workbookViewId="0">
      <selection activeCell="A2" sqref="A2"/>
    </sheetView>
  </sheetViews>
  <sheetFormatPr defaultColWidth="9.109375" defaultRowHeight="13.2" outlineLevelRow="1"/>
  <cols>
    <col min="1" max="1" width="8.109375" style="10" customWidth="1"/>
    <col min="2" max="2" width="9.6640625" style="9" customWidth="1"/>
    <col min="3" max="3" width="9.88671875" style="9" customWidth="1"/>
    <col min="4" max="4" width="10.33203125" style="9" customWidth="1"/>
    <col min="5" max="5" width="8.33203125" style="9" customWidth="1"/>
    <col min="6" max="6" width="9.88671875" style="9" customWidth="1"/>
    <col min="7" max="7" width="12" style="9" customWidth="1"/>
    <col min="8" max="8" width="12.33203125" style="9" customWidth="1"/>
    <col min="9" max="9" width="8.88671875" style="9" customWidth="1"/>
    <col min="10" max="10" width="11.33203125" style="9" customWidth="1"/>
    <col min="11" max="11" width="11.44140625" style="9" customWidth="1"/>
    <col min="12" max="12" width="9.5546875" style="9" customWidth="1"/>
    <col min="13" max="13" width="10.88671875" style="9" customWidth="1"/>
    <col min="14" max="14" width="13.5546875" style="9" customWidth="1"/>
    <col min="15" max="15" width="10.33203125" style="9" customWidth="1"/>
    <col min="16" max="16" width="8.109375" style="9" customWidth="1"/>
    <col min="17" max="16384" width="9.109375" style="9"/>
  </cols>
  <sheetData>
    <row r="1" spans="1:22" s="27" customFormat="1" ht="14.4">
      <c r="A1" s="11" t="s">
        <v>132</v>
      </c>
    </row>
    <row r="2" spans="1:22" s="27" customFormat="1" ht="5.25" customHeight="1"/>
    <row r="3" spans="1:22" s="44" customFormat="1" ht="13.8">
      <c r="A3" s="116" t="s">
        <v>58</v>
      </c>
    </row>
    <row r="4" spans="1:22" s="44" customFormat="1" ht="12.75" customHeight="1">
      <c r="A4" s="219" t="s">
        <v>131</v>
      </c>
      <c r="B4" s="230"/>
      <c r="C4" s="230"/>
      <c r="D4" s="230"/>
    </row>
    <row r="5" spans="1:22" s="44" customFormat="1" ht="12.75" customHeight="1">
      <c r="A5" s="45" t="s">
        <v>238</v>
      </c>
    </row>
    <row r="6" spans="1:22" s="44" customFormat="1" ht="12.75" customHeight="1">
      <c r="A6" s="193" t="s">
        <v>0</v>
      </c>
      <c r="B6" s="195" t="s">
        <v>201</v>
      </c>
      <c r="C6" s="195"/>
      <c r="D6" s="195"/>
      <c r="E6" s="195"/>
      <c r="F6" s="195"/>
      <c r="G6" s="195"/>
      <c r="H6" s="195"/>
      <c r="I6" s="195"/>
      <c r="J6" s="195"/>
      <c r="K6" s="195"/>
      <c r="L6" s="195"/>
      <c r="M6" s="195"/>
      <c r="N6" s="195"/>
      <c r="O6" s="196" t="s">
        <v>66</v>
      </c>
      <c r="P6" s="196" t="s">
        <v>68</v>
      </c>
    </row>
    <row r="7" spans="1:22" s="46" customFormat="1" ht="13.8">
      <c r="A7" s="194"/>
      <c r="B7" s="191" t="s">
        <v>1</v>
      </c>
      <c r="C7" s="199" t="s">
        <v>2</v>
      </c>
      <c r="D7" s="199"/>
      <c r="E7" s="199"/>
      <c r="F7" s="199"/>
      <c r="G7" s="199"/>
      <c r="H7" s="199"/>
      <c r="I7" s="199"/>
      <c r="J7" s="199"/>
      <c r="K7" s="199"/>
      <c r="L7" s="199"/>
      <c r="M7" s="199"/>
      <c r="N7" s="199"/>
      <c r="O7" s="197"/>
      <c r="P7" s="198"/>
    </row>
    <row r="8" spans="1:22" s="47" customFormat="1" ht="23.25" customHeight="1">
      <c r="A8" s="194"/>
      <c r="B8" s="191"/>
      <c r="C8" s="191" t="s">
        <v>22</v>
      </c>
      <c r="D8" s="192"/>
      <c r="E8" s="192"/>
      <c r="F8" s="191" t="s">
        <v>23</v>
      </c>
      <c r="G8" s="192"/>
      <c r="H8" s="192"/>
      <c r="I8" s="191" t="s">
        <v>24</v>
      </c>
      <c r="J8" s="192"/>
      <c r="K8" s="192"/>
      <c r="L8" s="191" t="s">
        <v>25</v>
      </c>
      <c r="M8" s="192"/>
      <c r="N8" s="192"/>
      <c r="O8" s="197"/>
      <c r="P8" s="198"/>
    </row>
    <row r="9" spans="1:22" s="47" customFormat="1" ht="79.5" customHeight="1">
      <c r="A9" s="194"/>
      <c r="B9" s="191"/>
      <c r="C9" s="171" t="s">
        <v>13</v>
      </c>
      <c r="D9" s="171" t="s">
        <v>26</v>
      </c>
      <c r="E9" s="171" t="s">
        <v>27</v>
      </c>
      <c r="F9" s="171" t="s">
        <v>13</v>
      </c>
      <c r="G9" s="171" t="s">
        <v>28</v>
      </c>
      <c r="H9" s="171" t="s">
        <v>29</v>
      </c>
      <c r="I9" s="171" t="s">
        <v>13</v>
      </c>
      <c r="J9" s="171" t="s">
        <v>30</v>
      </c>
      <c r="K9" s="171" t="s">
        <v>189</v>
      </c>
      <c r="L9" s="171" t="s">
        <v>13</v>
      </c>
      <c r="M9" s="171" t="s">
        <v>67</v>
      </c>
      <c r="N9" s="171" t="s">
        <v>31</v>
      </c>
      <c r="O9" s="197"/>
      <c r="P9" s="198"/>
    </row>
    <row r="10" spans="1:22" s="47" customFormat="1" ht="13.8" collapsed="1">
      <c r="A10" s="39">
        <v>1</v>
      </c>
      <c r="B10" s="40">
        <v>2</v>
      </c>
      <c r="C10" s="39">
        <v>3</v>
      </c>
      <c r="D10" s="40">
        <v>4</v>
      </c>
      <c r="E10" s="39">
        <v>5</v>
      </c>
      <c r="F10" s="40">
        <v>6</v>
      </c>
      <c r="G10" s="39">
        <v>7</v>
      </c>
      <c r="H10" s="40">
        <v>8</v>
      </c>
      <c r="I10" s="39">
        <v>9</v>
      </c>
      <c r="J10" s="40">
        <v>10</v>
      </c>
      <c r="K10" s="39">
        <v>11</v>
      </c>
      <c r="L10" s="40">
        <v>12</v>
      </c>
      <c r="M10" s="39">
        <v>13</v>
      </c>
      <c r="N10" s="40">
        <v>14</v>
      </c>
      <c r="O10" s="39">
        <v>15</v>
      </c>
      <c r="P10" s="40">
        <v>16</v>
      </c>
    </row>
    <row r="11" spans="1:22" s="49" customFormat="1" ht="13.8" hidden="1" outlineLevel="1">
      <c r="A11" s="16">
        <v>40544</v>
      </c>
      <c r="B11" s="135">
        <v>19183.701149659999</v>
      </c>
      <c r="C11" s="48">
        <v>357.56576302000002</v>
      </c>
      <c r="D11" s="135">
        <v>189.70436496999997</v>
      </c>
      <c r="E11" s="135">
        <v>167.86139804999999</v>
      </c>
      <c r="F11" s="135">
        <v>160.56588052000001</v>
      </c>
      <c r="G11" s="135">
        <v>146.75352397</v>
      </c>
      <c r="H11" s="135">
        <v>13.812356550000001</v>
      </c>
      <c r="I11" s="135">
        <v>4273.7804658799996</v>
      </c>
      <c r="J11" s="135">
        <v>992.56639722</v>
      </c>
      <c r="K11" s="135">
        <v>3281.2140686600001</v>
      </c>
      <c r="L11" s="135">
        <v>14391.789040240001</v>
      </c>
      <c r="M11" s="135">
        <v>14294.752709050001</v>
      </c>
      <c r="N11" s="135">
        <v>97.036331189999999</v>
      </c>
      <c r="O11" s="135">
        <v>184.87097058000001</v>
      </c>
      <c r="P11" s="135">
        <v>95.470290469999995</v>
      </c>
      <c r="Q11" s="136"/>
      <c r="R11" s="136"/>
      <c r="S11" s="136"/>
      <c r="T11" s="136"/>
      <c r="U11" s="136"/>
      <c r="V11" s="136"/>
    </row>
    <row r="12" spans="1:22" s="49" customFormat="1" ht="13.8" hidden="1" outlineLevel="1">
      <c r="A12" s="16">
        <v>40575</v>
      </c>
      <c r="B12" s="135">
        <v>19592.85118216</v>
      </c>
      <c r="C12" s="48">
        <v>384.90473844999997</v>
      </c>
      <c r="D12" s="135">
        <v>193.27594869000001</v>
      </c>
      <c r="E12" s="135">
        <v>191.62878976000002</v>
      </c>
      <c r="F12" s="135">
        <v>259.23412229999997</v>
      </c>
      <c r="G12" s="135">
        <v>159.36701156999999</v>
      </c>
      <c r="H12" s="135">
        <v>99.867110729999993</v>
      </c>
      <c r="I12" s="135">
        <v>4217.4486754999998</v>
      </c>
      <c r="J12" s="135">
        <v>1008.1436216</v>
      </c>
      <c r="K12" s="135">
        <v>3209.3050539000005</v>
      </c>
      <c r="L12" s="135">
        <v>14731.263645909999</v>
      </c>
      <c r="M12" s="135">
        <v>14634.755876759999</v>
      </c>
      <c r="N12" s="135">
        <v>96.507769150000001</v>
      </c>
      <c r="O12" s="135">
        <v>137.97547815999999</v>
      </c>
      <c r="P12" s="135">
        <v>94.164997319999998</v>
      </c>
      <c r="Q12" s="136"/>
      <c r="R12" s="136"/>
      <c r="S12" s="136"/>
      <c r="T12" s="136"/>
      <c r="U12" s="136"/>
      <c r="V12" s="136"/>
    </row>
    <row r="13" spans="1:22" s="49" customFormat="1" ht="13.8" hidden="1" outlineLevel="1">
      <c r="A13" s="16">
        <v>40603</v>
      </c>
      <c r="B13" s="135">
        <v>20092.125345380002</v>
      </c>
      <c r="C13" s="48">
        <v>413.33451936</v>
      </c>
      <c r="D13" s="135">
        <v>243.48103508999998</v>
      </c>
      <c r="E13" s="135">
        <v>169.85348427</v>
      </c>
      <c r="F13" s="135">
        <v>278.39124181</v>
      </c>
      <c r="G13" s="135">
        <v>171.7905623</v>
      </c>
      <c r="H13" s="135">
        <v>106.60067951000001</v>
      </c>
      <c r="I13" s="135">
        <v>4325.8376245999998</v>
      </c>
      <c r="J13" s="135">
        <v>1248.50463513</v>
      </c>
      <c r="K13" s="135">
        <v>3077.3329894699996</v>
      </c>
      <c r="L13" s="135">
        <v>15074.56195961</v>
      </c>
      <c r="M13" s="135">
        <v>14977.073597069999</v>
      </c>
      <c r="N13" s="135">
        <v>97.488362540000011</v>
      </c>
      <c r="O13" s="135">
        <v>229.19211053999999</v>
      </c>
      <c r="P13" s="135">
        <v>94.182345749999996</v>
      </c>
      <c r="Q13" s="136"/>
      <c r="R13" s="136"/>
      <c r="S13" s="136"/>
      <c r="T13" s="136"/>
      <c r="U13" s="136"/>
      <c r="V13" s="136"/>
    </row>
    <row r="14" spans="1:22" s="49" customFormat="1" ht="13.8" hidden="1" outlineLevel="1">
      <c r="A14" s="16">
        <v>40634</v>
      </c>
      <c r="B14" s="135">
        <v>19698.44349234</v>
      </c>
      <c r="C14" s="48">
        <v>416.63312904999998</v>
      </c>
      <c r="D14" s="135">
        <v>214.68065759000001</v>
      </c>
      <c r="E14" s="135">
        <v>201.95247146</v>
      </c>
      <c r="F14" s="135">
        <v>285.87662700999999</v>
      </c>
      <c r="G14" s="135">
        <v>165.54442865999999</v>
      </c>
      <c r="H14" s="135">
        <v>120.33219835000001</v>
      </c>
      <c r="I14" s="135">
        <v>4208.4504569800001</v>
      </c>
      <c r="J14" s="135">
        <v>1023.0068185600001</v>
      </c>
      <c r="K14" s="135">
        <v>3185.4436384200003</v>
      </c>
      <c r="L14" s="135">
        <v>14787.483279300002</v>
      </c>
      <c r="M14" s="135">
        <v>14691.712285199999</v>
      </c>
      <c r="N14" s="135">
        <v>95.770994099999996</v>
      </c>
      <c r="O14" s="135">
        <v>168.25171438000001</v>
      </c>
      <c r="P14" s="135">
        <v>95.640153949999998</v>
      </c>
      <c r="Q14" s="136"/>
      <c r="R14" s="136"/>
      <c r="S14" s="136"/>
      <c r="T14" s="136"/>
      <c r="U14" s="136"/>
      <c r="V14" s="136"/>
    </row>
    <row r="15" spans="1:22" s="49" customFormat="1" ht="13.8" hidden="1" outlineLevel="1">
      <c r="A15" s="16">
        <v>40664</v>
      </c>
      <c r="B15" s="135">
        <v>20051.890310909999</v>
      </c>
      <c r="C15" s="48">
        <v>385.13773429000003</v>
      </c>
      <c r="D15" s="135">
        <v>211.75771202999999</v>
      </c>
      <c r="E15" s="135">
        <v>173.38002226</v>
      </c>
      <c r="F15" s="135">
        <v>297.41814452</v>
      </c>
      <c r="G15" s="135">
        <v>162.78259134000001</v>
      </c>
      <c r="H15" s="135">
        <v>134.63555317999999</v>
      </c>
      <c r="I15" s="135">
        <v>4449.3723244699995</v>
      </c>
      <c r="J15" s="135">
        <v>1034.1183989199999</v>
      </c>
      <c r="K15" s="135">
        <v>3415.2539255500001</v>
      </c>
      <c r="L15" s="135">
        <v>14919.962107629999</v>
      </c>
      <c r="M15" s="135">
        <v>14817.415096279999</v>
      </c>
      <c r="N15" s="135">
        <v>102.54701134999999</v>
      </c>
      <c r="O15" s="135">
        <v>201.78690019999999</v>
      </c>
      <c r="P15" s="135">
        <v>92.660491000000007</v>
      </c>
      <c r="Q15" s="136"/>
      <c r="R15" s="136"/>
      <c r="S15" s="136"/>
      <c r="T15" s="136"/>
      <c r="U15" s="136"/>
      <c r="V15" s="136"/>
    </row>
    <row r="16" spans="1:22" s="49" customFormat="1" ht="13.8" hidden="1" outlineLevel="1">
      <c r="A16" s="16">
        <v>40695</v>
      </c>
      <c r="B16" s="135">
        <v>20540.784910999999</v>
      </c>
      <c r="C16" s="48">
        <v>443.26016410999995</v>
      </c>
      <c r="D16" s="135">
        <v>215.60799951000001</v>
      </c>
      <c r="E16" s="135">
        <v>227.65216459999999</v>
      </c>
      <c r="F16" s="135">
        <v>267.30580055999997</v>
      </c>
      <c r="G16" s="135">
        <v>145.51714835000001</v>
      </c>
      <c r="H16" s="135">
        <v>121.78865221</v>
      </c>
      <c r="I16" s="135">
        <v>4591.66077589</v>
      </c>
      <c r="J16" s="135">
        <v>1017.0845857899999</v>
      </c>
      <c r="K16" s="135">
        <v>3574.5761900999996</v>
      </c>
      <c r="L16" s="135">
        <v>15238.558170439999</v>
      </c>
      <c r="M16" s="135">
        <v>15138.76994697</v>
      </c>
      <c r="N16" s="135">
        <v>99.788223470000005</v>
      </c>
      <c r="O16" s="135">
        <v>104.00142045</v>
      </c>
      <c r="P16" s="135">
        <v>93.85910453999999</v>
      </c>
      <c r="Q16" s="136"/>
      <c r="R16" s="136"/>
      <c r="S16" s="136"/>
      <c r="T16" s="136"/>
      <c r="U16" s="136"/>
      <c r="V16" s="136"/>
    </row>
    <row r="17" spans="1:22" s="49" customFormat="1" ht="13.8" hidden="1" outlineLevel="1">
      <c r="A17" s="16">
        <v>40725</v>
      </c>
      <c r="B17" s="135">
        <v>20751.440506980001</v>
      </c>
      <c r="C17" s="48">
        <v>413.22692916000005</v>
      </c>
      <c r="D17" s="135">
        <v>210.6030595</v>
      </c>
      <c r="E17" s="135">
        <v>202.62386965999997</v>
      </c>
      <c r="F17" s="135">
        <v>273.00030470000002</v>
      </c>
      <c r="G17" s="135">
        <v>143.52851433000001</v>
      </c>
      <c r="H17" s="135">
        <v>129.47179037000001</v>
      </c>
      <c r="I17" s="135">
        <v>4748.3618931499996</v>
      </c>
      <c r="J17" s="135">
        <v>1206.4946269699999</v>
      </c>
      <c r="K17" s="135">
        <v>3541.8672661800001</v>
      </c>
      <c r="L17" s="135">
        <v>15316.851379970001</v>
      </c>
      <c r="M17" s="135">
        <v>15219.12772217</v>
      </c>
      <c r="N17" s="135">
        <v>97.723657799999998</v>
      </c>
      <c r="O17" s="135">
        <v>91.284198660000001</v>
      </c>
      <c r="P17" s="135">
        <v>747.85956051000005</v>
      </c>
      <c r="Q17" s="136"/>
      <c r="R17" s="136"/>
      <c r="S17" s="136"/>
      <c r="T17" s="136"/>
      <c r="U17" s="136"/>
      <c r="V17" s="136"/>
    </row>
    <row r="18" spans="1:22" s="49" customFormat="1" ht="13.8" hidden="1" outlineLevel="1">
      <c r="A18" s="16">
        <v>40756</v>
      </c>
      <c r="B18" s="135">
        <v>20683.256590180001</v>
      </c>
      <c r="C18" s="48">
        <v>375.59814839999996</v>
      </c>
      <c r="D18" s="135">
        <v>204.91672165</v>
      </c>
      <c r="E18" s="135">
        <v>170.68142674999999</v>
      </c>
      <c r="F18" s="135">
        <v>342.96708057000001</v>
      </c>
      <c r="G18" s="135">
        <v>156.43138580999999</v>
      </c>
      <c r="H18" s="135">
        <v>186.53569476000001</v>
      </c>
      <c r="I18" s="135">
        <v>4732.17928235</v>
      </c>
      <c r="J18" s="135">
        <v>1162.58886489</v>
      </c>
      <c r="K18" s="135">
        <v>3569.59041746</v>
      </c>
      <c r="L18" s="135">
        <v>15232.512078860002</v>
      </c>
      <c r="M18" s="135">
        <v>15130.518646009999</v>
      </c>
      <c r="N18" s="135">
        <v>101.99343285</v>
      </c>
      <c r="O18" s="135">
        <v>110.61340493</v>
      </c>
      <c r="P18" s="135">
        <v>758.49084688999994</v>
      </c>
      <c r="Q18" s="136"/>
      <c r="R18" s="136"/>
      <c r="S18" s="136"/>
      <c r="T18" s="136"/>
      <c r="U18" s="136"/>
      <c r="V18" s="136"/>
    </row>
    <row r="19" spans="1:22" s="49" customFormat="1" ht="13.8" hidden="1" outlineLevel="1">
      <c r="A19" s="16">
        <v>40787</v>
      </c>
      <c r="B19" s="135">
        <v>21159.914894419999</v>
      </c>
      <c r="C19" s="48">
        <v>405.65171887000002</v>
      </c>
      <c r="D19" s="135">
        <v>240.91971957999999</v>
      </c>
      <c r="E19" s="135">
        <v>164.73199929</v>
      </c>
      <c r="F19" s="135">
        <v>332.99065932000008</v>
      </c>
      <c r="G19" s="135">
        <v>179.67595221000002</v>
      </c>
      <c r="H19" s="135">
        <v>153.31470711</v>
      </c>
      <c r="I19" s="135">
        <v>5313.4445046600003</v>
      </c>
      <c r="J19" s="135">
        <v>1302.9624536199999</v>
      </c>
      <c r="K19" s="135">
        <v>4010.4820510400004</v>
      </c>
      <c r="L19" s="135">
        <v>15107.828011569998</v>
      </c>
      <c r="M19" s="135">
        <v>15008.059449959999</v>
      </c>
      <c r="N19" s="135">
        <v>99.768561609999992</v>
      </c>
      <c r="O19" s="135">
        <v>140.82362021</v>
      </c>
      <c r="P19" s="135">
        <v>757.77257023000004</v>
      </c>
      <c r="Q19" s="136"/>
      <c r="R19" s="136"/>
      <c r="S19" s="136"/>
      <c r="T19" s="136"/>
      <c r="U19" s="136"/>
      <c r="V19" s="136"/>
    </row>
    <row r="20" spans="1:22" s="49" customFormat="1" ht="13.8" hidden="1" outlineLevel="1">
      <c r="A20" s="16">
        <v>40817</v>
      </c>
      <c r="B20" s="135">
        <v>21105.17962486</v>
      </c>
      <c r="C20" s="48">
        <v>429.68926524000005</v>
      </c>
      <c r="D20" s="135">
        <v>199.18514585000003</v>
      </c>
      <c r="E20" s="135">
        <v>230.50411939</v>
      </c>
      <c r="F20" s="135">
        <v>366.05255839</v>
      </c>
      <c r="G20" s="135">
        <v>208.18172005</v>
      </c>
      <c r="H20" s="135">
        <v>157.87083834000003</v>
      </c>
      <c r="I20" s="135">
        <v>5029.2670182299989</v>
      </c>
      <c r="J20" s="135">
        <v>988.47212353999998</v>
      </c>
      <c r="K20" s="135">
        <v>4040.7948946899996</v>
      </c>
      <c r="L20" s="135">
        <v>15280.170783000001</v>
      </c>
      <c r="M20" s="135">
        <v>15181.441307690002</v>
      </c>
      <c r="N20" s="135">
        <v>98.729475309999998</v>
      </c>
      <c r="O20" s="135">
        <v>125.64672501000001</v>
      </c>
      <c r="P20" s="135">
        <v>749.29346325999995</v>
      </c>
      <c r="Q20" s="136"/>
      <c r="R20" s="136"/>
      <c r="S20" s="136"/>
      <c r="T20" s="136"/>
      <c r="U20" s="136"/>
      <c r="V20" s="136"/>
    </row>
    <row r="21" spans="1:22" s="49" customFormat="1" ht="13.8" hidden="1" outlineLevel="1">
      <c r="A21" s="16">
        <v>40848</v>
      </c>
      <c r="B21" s="135">
        <v>21306.54996674</v>
      </c>
      <c r="C21" s="48">
        <v>369.40715299999994</v>
      </c>
      <c r="D21" s="135">
        <v>189.27114833999997</v>
      </c>
      <c r="E21" s="135">
        <v>180.13600466</v>
      </c>
      <c r="F21" s="135">
        <v>370.78495740000005</v>
      </c>
      <c r="G21" s="135">
        <v>218.25276808000001</v>
      </c>
      <c r="H21" s="135">
        <v>152.53218931999999</v>
      </c>
      <c r="I21" s="135">
        <v>5106.9687688100003</v>
      </c>
      <c r="J21" s="135">
        <v>985.73012842000003</v>
      </c>
      <c r="K21" s="135">
        <v>4121.23864039</v>
      </c>
      <c r="L21" s="135">
        <v>15459.38908753</v>
      </c>
      <c r="M21" s="135">
        <v>15360.99669263</v>
      </c>
      <c r="N21" s="135">
        <v>98.392394899999999</v>
      </c>
      <c r="O21" s="135">
        <v>187.27028756999999</v>
      </c>
      <c r="P21" s="135">
        <v>744.26831269000002</v>
      </c>
      <c r="Q21" s="136"/>
      <c r="R21" s="136"/>
      <c r="S21" s="136"/>
      <c r="T21" s="136"/>
      <c r="U21" s="136"/>
      <c r="V21" s="136"/>
    </row>
    <row r="22" spans="1:22" s="49" customFormat="1" ht="13.8" hidden="1" outlineLevel="1">
      <c r="A22" s="16">
        <v>40878</v>
      </c>
      <c r="B22" s="135">
        <v>21616.737178430001</v>
      </c>
      <c r="C22" s="48">
        <v>387.26020992000002</v>
      </c>
      <c r="D22" s="135">
        <v>240.56699648</v>
      </c>
      <c r="E22" s="135">
        <v>146.69321343999999</v>
      </c>
      <c r="F22" s="135">
        <v>56.493545249999997</v>
      </c>
      <c r="G22" s="135">
        <v>56.096276779999997</v>
      </c>
      <c r="H22" s="135">
        <v>0.39726846999999998</v>
      </c>
      <c r="I22" s="135">
        <v>5237.0800100599999</v>
      </c>
      <c r="J22" s="135">
        <v>1100.8244917100001</v>
      </c>
      <c r="K22" s="135">
        <v>4136.2555183499999</v>
      </c>
      <c r="L22" s="135">
        <v>15935.903413200002</v>
      </c>
      <c r="M22" s="135">
        <v>15841.84395739</v>
      </c>
      <c r="N22" s="135">
        <v>94.059455810000003</v>
      </c>
      <c r="O22" s="135">
        <v>110.60077737</v>
      </c>
      <c r="P22" s="135">
        <v>120.26499247999999</v>
      </c>
      <c r="Q22" s="136"/>
      <c r="R22" s="136"/>
      <c r="S22" s="136"/>
      <c r="T22" s="136"/>
      <c r="U22" s="136"/>
      <c r="V22" s="136"/>
    </row>
    <row r="23" spans="1:22" s="49" customFormat="1" ht="13.8" hidden="1" outlineLevel="1">
      <c r="A23" s="16">
        <v>40909</v>
      </c>
      <c r="B23" s="135">
        <v>22554.400840030001</v>
      </c>
      <c r="C23" s="48">
        <v>386.00816844999997</v>
      </c>
      <c r="D23" s="135">
        <v>250.40288661</v>
      </c>
      <c r="E23" s="135">
        <v>135.60528184</v>
      </c>
      <c r="F23" s="135">
        <v>280.66536237000003</v>
      </c>
      <c r="G23" s="135">
        <v>220.65975331999999</v>
      </c>
      <c r="H23" s="135">
        <v>60.005609050000004</v>
      </c>
      <c r="I23" s="135">
        <v>5607.3875394899997</v>
      </c>
      <c r="J23" s="135">
        <v>877.88472817999991</v>
      </c>
      <c r="K23" s="135">
        <v>4729.5028113099997</v>
      </c>
      <c r="L23" s="135">
        <v>16280.339769720002</v>
      </c>
      <c r="M23" s="135">
        <v>16176.935016700001</v>
      </c>
      <c r="N23" s="135">
        <v>103.40475302</v>
      </c>
      <c r="O23" s="135">
        <v>111.12429994999999</v>
      </c>
      <c r="P23" s="135">
        <v>112.87904135000001</v>
      </c>
      <c r="Q23" s="136"/>
      <c r="R23" s="136"/>
      <c r="S23" s="136"/>
      <c r="T23" s="136"/>
      <c r="U23" s="136"/>
      <c r="V23" s="136"/>
    </row>
    <row r="24" spans="1:22" s="49" customFormat="1" ht="13.8" hidden="1" outlineLevel="1">
      <c r="A24" s="16">
        <v>40940</v>
      </c>
      <c r="B24" s="135">
        <v>22638.19164275</v>
      </c>
      <c r="C24" s="48">
        <v>409.08928103</v>
      </c>
      <c r="D24" s="135">
        <v>185.42052942000004</v>
      </c>
      <c r="E24" s="135">
        <v>223.66875160999999</v>
      </c>
      <c r="F24" s="135">
        <v>461.08378433000001</v>
      </c>
      <c r="G24" s="135">
        <v>237.31142324000001</v>
      </c>
      <c r="H24" s="135">
        <v>223.77236109</v>
      </c>
      <c r="I24" s="135">
        <v>5099.9046199499999</v>
      </c>
      <c r="J24" s="135">
        <v>929.12495211999999</v>
      </c>
      <c r="K24" s="135">
        <v>4170.7796678300001</v>
      </c>
      <c r="L24" s="135">
        <v>16668.11395744</v>
      </c>
      <c r="M24" s="135">
        <v>16566.778692989999</v>
      </c>
      <c r="N24" s="135">
        <v>101.33526445000001</v>
      </c>
      <c r="O24" s="135">
        <v>168.94400474</v>
      </c>
      <c r="P24" s="135">
        <v>112.75789698</v>
      </c>
      <c r="Q24" s="136"/>
      <c r="R24" s="136"/>
      <c r="S24" s="136"/>
      <c r="T24" s="136"/>
      <c r="U24" s="136"/>
      <c r="V24" s="136"/>
    </row>
    <row r="25" spans="1:22" s="49" customFormat="1" ht="13.8" hidden="1" outlineLevel="1">
      <c r="A25" s="16">
        <v>40969</v>
      </c>
      <c r="B25" s="135">
        <v>23054.628354609998</v>
      </c>
      <c r="C25" s="48">
        <v>497.38444186999999</v>
      </c>
      <c r="D25" s="135">
        <v>215.12406167999998</v>
      </c>
      <c r="E25" s="135">
        <v>282.26038019000003</v>
      </c>
      <c r="F25" s="135">
        <v>424.14805863999999</v>
      </c>
      <c r="G25" s="135">
        <v>244.20360890999999</v>
      </c>
      <c r="H25" s="135">
        <v>179.94444972999997</v>
      </c>
      <c r="I25" s="135">
        <v>5201.4828947200003</v>
      </c>
      <c r="J25" s="135">
        <v>955.24037676</v>
      </c>
      <c r="K25" s="135">
        <v>4246.2425179599995</v>
      </c>
      <c r="L25" s="135">
        <v>16931.61295938</v>
      </c>
      <c r="M25" s="135">
        <v>16827.734711060002</v>
      </c>
      <c r="N25" s="135">
        <v>103.87824832000001</v>
      </c>
      <c r="O25" s="135">
        <v>236.3088813</v>
      </c>
      <c r="P25" s="135">
        <v>114.23061997000001</v>
      </c>
      <c r="Q25" s="136"/>
      <c r="R25" s="136"/>
      <c r="S25" s="136"/>
      <c r="T25" s="136"/>
      <c r="U25" s="136"/>
      <c r="V25" s="136"/>
    </row>
    <row r="26" spans="1:22" s="49" customFormat="1" ht="13.8" hidden="1" outlineLevel="1">
      <c r="A26" s="16">
        <v>41000</v>
      </c>
      <c r="B26" s="135">
        <v>23591.491346800001</v>
      </c>
      <c r="C26" s="48">
        <v>460.52682550000003</v>
      </c>
      <c r="D26" s="135">
        <v>188.15254960000001</v>
      </c>
      <c r="E26" s="135">
        <v>272.37427589999999</v>
      </c>
      <c r="F26" s="135">
        <v>405.27660896999998</v>
      </c>
      <c r="G26" s="135">
        <v>243.17316588999998</v>
      </c>
      <c r="H26" s="135">
        <v>162.10344308000001</v>
      </c>
      <c r="I26" s="135">
        <v>5155.8373826699999</v>
      </c>
      <c r="J26" s="135">
        <v>1042.1049072599999</v>
      </c>
      <c r="K26" s="135">
        <v>4113.73247541</v>
      </c>
      <c r="L26" s="135">
        <v>17569.850529659998</v>
      </c>
      <c r="M26" s="135">
        <v>17443.183218090002</v>
      </c>
      <c r="N26" s="135">
        <v>126.66731157</v>
      </c>
      <c r="O26" s="135">
        <v>136.71033993</v>
      </c>
      <c r="P26" s="135">
        <v>112.26394451</v>
      </c>
      <c r="Q26" s="136"/>
      <c r="R26" s="136"/>
      <c r="S26" s="136"/>
      <c r="T26" s="136"/>
      <c r="U26" s="136"/>
      <c r="V26" s="136"/>
    </row>
    <row r="27" spans="1:22" s="49" customFormat="1" ht="13.8" hidden="1" outlineLevel="1">
      <c r="A27" s="16">
        <v>41030</v>
      </c>
      <c r="B27" s="135">
        <v>23785.609441050001</v>
      </c>
      <c r="C27" s="48">
        <v>430.77272998000001</v>
      </c>
      <c r="D27" s="135">
        <v>191.61550392000001</v>
      </c>
      <c r="E27" s="135">
        <v>239.15722606</v>
      </c>
      <c r="F27" s="135">
        <v>371.85854824</v>
      </c>
      <c r="G27" s="135">
        <v>216.98430378</v>
      </c>
      <c r="H27" s="135">
        <v>154.87424445999997</v>
      </c>
      <c r="I27" s="135">
        <v>5412.6636382100005</v>
      </c>
      <c r="J27" s="135">
        <v>1024.4961921499998</v>
      </c>
      <c r="K27" s="135">
        <v>4388.1674460599997</v>
      </c>
      <c r="L27" s="135">
        <v>17570.31452462</v>
      </c>
      <c r="M27" s="135">
        <v>17459.046771319998</v>
      </c>
      <c r="N27" s="135">
        <v>111.2677533</v>
      </c>
      <c r="O27" s="135">
        <v>130.97118645</v>
      </c>
      <c r="P27" s="135">
        <v>123.15220511</v>
      </c>
      <c r="Q27" s="136"/>
      <c r="R27" s="136"/>
      <c r="S27" s="136"/>
      <c r="T27" s="136"/>
      <c r="U27" s="136"/>
      <c r="V27" s="136"/>
    </row>
    <row r="28" spans="1:22" s="49" customFormat="1" ht="13.8" hidden="1" outlineLevel="1">
      <c r="A28" s="16">
        <v>41061</v>
      </c>
      <c r="B28" s="135">
        <v>24004.277798390001</v>
      </c>
      <c r="C28" s="48">
        <v>465.13827386000003</v>
      </c>
      <c r="D28" s="135">
        <v>204.32022271</v>
      </c>
      <c r="E28" s="135">
        <v>260.81805114999997</v>
      </c>
      <c r="F28" s="135">
        <v>348.56097183999998</v>
      </c>
      <c r="G28" s="135">
        <v>188.67500286000003</v>
      </c>
      <c r="H28" s="135">
        <v>159.88596898</v>
      </c>
      <c r="I28" s="135">
        <v>5326.7663264399998</v>
      </c>
      <c r="J28" s="135">
        <v>960.69612146999998</v>
      </c>
      <c r="K28" s="135">
        <v>4366.0702049700003</v>
      </c>
      <c r="L28" s="135">
        <v>17863.81222625</v>
      </c>
      <c r="M28" s="135">
        <v>17750.75225292</v>
      </c>
      <c r="N28" s="135">
        <v>113.05997333000002</v>
      </c>
      <c r="O28" s="135">
        <v>138.34363844999999</v>
      </c>
      <c r="P28" s="135">
        <v>120.54318807</v>
      </c>
      <c r="Q28" s="136"/>
      <c r="R28" s="136"/>
      <c r="S28" s="136"/>
      <c r="T28" s="136"/>
      <c r="U28" s="136"/>
      <c r="V28" s="136"/>
    </row>
    <row r="29" spans="1:22" s="49" customFormat="1" ht="13.8" hidden="1" outlineLevel="1">
      <c r="A29" s="16">
        <v>41091</v>
      </c>
      <c r="B29" s="135">
        <v>24410.542161869998</v>
      </c>
      <c r="C29" s="48">
        <v>441.83171522999999</v>
      </c>
      <c r="D29" s="135">
        <v>197.70800681000003</v>
      </c>
      <c r="E29" s="135">
        <v>244.12370842000004</v>
      </c>
      <c r="F29" s="135">
        <v>348.71530292</v>
      </c>
      <c r="G29" s="135">
        <v>182.39208450999999</v>
      </c>
      <c r="H29" s="135">
        <v>166.32321841000001</v>
      </c>
      <c r="I29" s="135">
        <v>5561.2141928599995</v>
      </c>
      <c r="J29" s="135">
        <v>1064.7970718400002</v>
      </c>
      <c r="K29" s="135">
        <v>4496.4171210200002</v>
      </c>
      <c r="L29" s="135">
        <v>18058.78095086</v>
      </c>
      <c r="M29" s="135">
        <v>17949.122539429998</v>
      </c>
      <c r="N29" s="135">
        <v>109.65841142999999</v>
      </c>
      <c r="O29" s="135">
        <v>276.39011207999999</v>
      </c>
      <c r="P29" s="135">
        <v>111.90017811</v>
      </c>
      <c r="Q29" s="136"/>
      <c r="R29" s="136"/>
      <c r="S29" s="136"/>
      <c r="T29" s="136"/>
      <c r="U29" s="136"/>
      <c r="V29" s="136"/>
    </row>
    <row r="30" spans="1:22" s="49" customFormat="1" ht="13.8" hidden="1" outlineLevel="1">
      <c r="A30" s="16">
        <v>41122</v>
      </c>
      <c r="B30" s="135">
        <v>23880.699225060001</v>
      </c>
      <c r="C30" s="48">
        <v>421.65425024000007</v>
      </c>
      <c r="D30" s="135">
        <v>193.36344144999998</v>
      </c>
      <c r="E30" s="135">
        <v>228.29080879</v>
      </c>
      <c r="F30" s="135">
        <v>361.24179001999994</v>
      </c>
      <c r="G30" s="135">
        <v>199.94980910000001</v>
      </c>
      <c r="H30" s="135">
        <v>161.29198092000001</v>
      </c>
      <c r="I30" s="135">
        <v>5224.0134973699996</v>
      </c>
      <c r="J30" s="135">
        <v>991.44633094999995</v>
      </c>
      <c r="K30" s="135">
        <v>4232.5671664199999</v>
      </c>
      <c r="L30" s="135">
        <v>17873.789687429999</v>
      </c>
      <c r="M30" s="135">
        <v>17763.202778309998</v>
      </c>
      <c r="N30" s="135">
        <v>110.58690912000002</v>
      </c>
      <c r="O30" s="135">
        <v>199.05824987</v>
      </c>
      <c r="P30" s="135">
        <v>113.11732669999999</v>
      </c>
      <c r="Q30" s="136"/>
      <c r="R30" s="136"/>
      <c r="S30" s="136"/>
      <c r="T30" s="136"/>
      <c r="U30" s="136"/>
      <c r="V30" s="136"/>
    </row>
    <row r="31" spans="1:22" s="44" customFormat="1" ht="13.8" hidden="1" outlineLevel="1">
      <c r="A31" s="16">
        <v>41153</v>
      </c>
      <c r="B31" s="135">
        <v>24198.782137170001</v>
      </c>
      <c r="C31" s="48">
        <v>391.52320406000001</v>
      </c>
      <c r="D31" s="135">
        <v>195.39838833000002</v>
      </c>
      <c r="E31" s="135">
        <v>196.12481572999999</v>
      </c>
      <c r="F31" s="135">
        <v>391.23476844999999</v>
      </c>
      <c r="G31" s="135">
        <v>237.67330053999999</v>
      </c>
      <c r="H31" s="135">
        <v>153.56146791</v>
      </c>
      <c r="I31" s="135">
        <v>5316.7447177499998</v>
      </c>
      <c r="J31" s="135">
        <v>867.9850125800001</v>
      </c>
      <c r="K31" s="135">
        <v>4448.7597051700004</v>
      </c>
      <c r="L31" s="135">
        <v>18099.279446910001</v>
      </c>
      <c r="M31" s="135">
        <v>17988.757464850001</v>
      </c>
      <c r="N31" s="135">
        <v>110.52198206</v>
      </c>
      <c r="O31" s="135">
        <v>111.72277097</v>
      </c>
      <c r="P31" s="135">
        <v>116.29237336</v>
      </c>
      <c r="Q31" s="136"/>
      <c r="R31" s="136"/>
      <c r="S31" s="136"/>
      <c r="T31" s="136"/>
      <c r="U31" s="136"/>
      <c r="V31" s="136"/>
    </row>
    <row r="32" spans="1:22" s="44" customFormat="1" ht="13.8" hidden="1" outlineLevel="1">
      <c r="A32" s="16">
        <v>41183</v>
      </c>
      <c r="B32" s="135">
        <v>25027.424188149998</v>
      </c>
      <c r="C32" s="48">
        <v>524.91578982999999</v>
      </c>
      <c r="D32" s="135">
        <v>271.56791816000003</v>
      </c>
      <c r="E32" s="135">
        <v>253.34787167000002</v>
      </c>
      <c r="F32" s="135">
        <v>395.12572234000004</v>
      </c>
      <c r="G32" s="135">
        <v>250.25412967000003</v>
      </c>
      <c r="H32" s="135">
        <v>144.87159267000001</v>
      </c>
      <c r="I32" s="135">
        <v>5719.7552614699998</v>
      </c>
      <c r="J32" s="135">
        <v>918.53034805000004</v>
      </c>
      <c r="K32" s="135">
        <v>4801.2249134199992</v>
      </c>
      <c r="L32" s="135">
        <v>18387.627414509996</v>
      </c>
      <c r="M32" s="135">
        <v>18256.462820249995</v>
      </c>
      <c r="N32" s="135">
        <v>131.16459426</v>
      </c>
      <c r="O32" s="135">
        <v>86.054052299999995</v>
      </c>
      <c r="P32" s="135">
        <v>143.86069117</v>
      </c>
      <c r="Q32" s="136"/>
      <c r="R32" s="136"/>
      <c r="S32" s="136"/>
      <c r="T32" s="136"/>
      <c r="U32" s="136"/>
      <c r="V32" s="136"/>
    </row>
    <row r="33" spans="1:22" s="44" customFormat="1" ht="13.8" hidden="1" outlineLevel="1">
      <c r="A33" s="16">
        <v>41214</v>
      </c>
      <c r="B33" s="135">
        <v>25182.6166629</v>
      </c>
      <c r="C33" s="48">
        <v>534.94077196000001</v>
      </c>
      <c r="D33" s="135">
        <v>265.46790132000001</v>
      </c>
      <c r="E33" s="135">
        <v>269.47287064</v>
      </c>
      <c r="F33" s="135">
        <v>397.88376957000003</v>
      </c>
      <c r="G33" s="135">
        <v>253.77512972</v>
      </c>
      <c r="H33" s="135">
        <v>144.10863985</v>
      </c>
      <c r="I33" s="135">
        <v>5329.8212570100004</v>
      </c>
      <c r="J33" s="135">
        <v>890.39341227</v>
      </c>
      <c r="K33" s="135">
        <v>4439.4278447400002</v>
      </c>
      <c r="L33" s="135">
        <v>18919.970864359999</v>
      </c>
      <c r="M33" s="135">
        <v>18789.447614879999</v>
      </c>
      <c r="N33" s="135">
        <v>130.52324948</v>
      </c>
      <c r="O33" s="135">
        <v>75.185741250000007</v>
      </c>
      <c r="P33" s="135">
        <v>154.49544197</v>
      </c>
      <c r="Q33" s="136"/>
      <c r="R33" s="136"/>
      <c r="S33" s="136"/>
      <c r="T33" s="136"/>
      <c r="U33" s="136"/>
      <c r="V33" s="136"/>
    </row>
    <row r="34" spans="1:22" s="44" customFormat="1" ht="13.8" hidden="1" outlineLevel="1">
      <c r="A34" s="16">
        <v>41244</v>
      </c>
      <c r="B34" s="135">
        <v>25606.001895649999</v>
      </c>
      <c r="C34" s="48">
        <v>417.70561143999998</v>
      </c>
      <c r="D34" s="135">
        <v>266.58669671000001</v>
      </c>
      <c r="E34" s="135">
        <v>151.11891473</v>
      </c>
      <c r="F34" s="135">
        <v>65.698959599999995</v>
      </c>
      <c r="G34" s="135">
        <v>64.641937429999999</v>
      </c>
      <c r="H34" s="135">
        <v>1.05702217</v>
      </c>
      <c r="I34" s="135">
        <v>5647.8111449500002</v>
      </c>
      <c r="J34" s="135">
        <v>946.39083111000002</v>
      </c>
      <c r="K34" s="135">
        <v>4701.4203138400007</v>
      </c>
      <c r="L34" s="135">
        <v>19474.786179659997</v>
      </c>
      <c r="M34" s="135">
        <v>19349.979241820001</v>
      </c>
      <c r="N34" s="135">
        <v>124.80693784000002</v>
      </c>
      <c r="O34" s="135">
        <v>112.25663814000001</v>
      </c>
      <c r="P34" s="135">
        <v>160.12638128</v>
      </c>
      <c r="Q34" s="136"/>
      <c r="R34" s="136"/>
      <c r="S34" s="136"/>
      <c r="T34" s="136"/>
      <c r="U34" s="136"/>
      <c r="V34" s="136"/>
    </row>
    <row r="35" spans="1:22" s="44" customFormat="1" ht="13.8" hidden="1" outlineLevel="1">
      <c r="A35" s="16">
        <v>41275</v>
      </c>
      <c r="B35" s="135">
        <v>26068.767651049999</v>
      </c>
      <c r="C35" s="48">
        <v>437.16476811000001</v>
      </c>
      <c r="D35" s="135">
        <v>243.77029743</v>
      </c>
      <c r="E35" s="135">
        <v>193.39447068000001</v>
      </c>
      <c r="F35" s="135">
        <v>66.535779540000007</v>
      </c>
      <c r="G35" s="135">
        <v>65.405479540000002</v>
      </c>
      <c r="H35" s="135">
        <v>1.1303000000000001</v>
      </c>
      <c r="I35" s="135">
        <v>5692.7999424099999</v>
      </c>
      <c r="J35" s="135">
        <v>879.41508972999998</v>
      </c>
      <c r="K35" s="135">
        <v>4813.3848526800002</v>
      </c>
      <c r="L35" s="135">
        <v>19872.267160989999</v>
      </c>
      <c r="M35" s="135">
        <v>19754.944274859998</v>
      </c>
      <c r="N35" s="135">
        <v>117.32288613</v>
      </c>
      <c r="O35" s="135">
        <v>145.37900334</v>
      </c>
      <c r="P35" s="135">
        <v>169.86068155000001</v>
      </c>
      <c r="Q35" s="136"/>
      <c r="R35" s="136"/>
      <c r="S35" s="136"/>
      <c r="T35" s="136"/>
      <c r="U35" s="136"/>
      <c r="V35" s="136"/>
    </row>
    <row r="36" spans="1:22" s="44" customFormat="1" ht="13.8" hidden="1" outlineLevel="1">
      <c r="A36" s="16">
        <v>41306</v>
      </c>
      <c r="B36" s="135">
        <v>25950.89593269</v>
      </c>
      <c r="C36" s="48">
        <v>456.58661688000001</v>
      </c>
      <c r="D36" s="135">
        <v>244.20614439000002</v>
      </c>
      <c r="E36" s="135">
        <v>212.38047248999999</v>
      </c>
      <c r="F36" s="135">
        <v>130.72901060000001</v>
      </c>
      <c r="G36" s="135">
        <v>84.105802250000011</v>
      </c>
      <c r="H36" s="135">
        <v>46.623208350000006</v>
      </c>
      <c r="I36" s="135">
        <v>5319.52488911</v>
      </c>
      <c r="J36" s="135">
        <v>821.72788804999993</v>
      </c>
      <c r="K36" s="135">
        <v>4497.7970010600002</v>
      </c>
      <c r="L36" s="135">
        <v>20044.0554161</v>
      </c>
      <c r="M36" s="135">
        <v>19926.725826870002</v>
      </c>
      <c r="N36" s="135">
        <v>117.32958922999998</v>
      </c>
      <c r="O36" s="135">
        <v>151.93286248000001</v>
      </c>
      <c r="P36" s="135">
        <v>171.70028231000001</v>
      </c>
      <c r="Q36" s="136"/>
      <c r="R36" s="136"/>
      <c r="S36" s="136"/>
      <c r="T36" s="136"/>
      <c r="U36" s="136"/>
      <c r="V36" s="136"/>
    </row>
    <row r="37" spans="1:22" s="44" customFormat="1" ht="13.8" hidden="1" outlineLevel="1">
      <c r="A37" s="16">
        <v>41334</v>
      </c>
      <c r="B37" s="135">
        <v>26496.974625760002</v>
      </c>
      <c r="C37" s="48">
        <v>466.48564454000001</v>
      </c>
      <c r="D37" s="135">
        <v>257.75272524000002</v>
      </c>
      <c r="E37" s="135">
        <v>208.73291930000002</v>
      </c>
      <c r="F37" s="135">
        <v>127.8088741</v>
      </c>
      <c r="G37" s="135">
        <v>81.407958680000007</v>
      </c>
      <c r="H37" s="135">
        <v>46.400915419999997</v>
      </c>
      <c r="I37" s="135">
        <v>5550.2342229000005</v>
      </c>
      <c r="J37" s="135">
        <v>808.89092214000004</v>
      </c>
      <c r="K37" s="135">
        <v>4741.3433007599997</v>
      </c>
      <c r="L37" s="135">
        <v>20352.445884220004</v>
      </c>
      <c r="M37" s="135">
        <v>20235.039146679999</v>
      </c>
      <c r="N37" s="135">
        <v>117.40673753999999</v>
      </c>
      <c r="O37" s="135">
        <v>140.64307787999999</v>
      </c>
      <c r="P37" s="135">
        <v>166.83058972999999</v>
      </c>
      <c r="Q37" s="136"/>
      <c r="R37" s="136"/>
      <c r="S37" s="136"/>
      <c r="T37" s="136"/>
      <c r="U37" s="136"/>
      <c r="V37" s="136"/>
    </row>
    <row r="38" spans="1:22" s="44" customFormat="1" ht="13.8" hidden="1" outlineLevel="1">
      <c r="A38" s="16">
        <v>41365</v>
      </c>
      <c r="B38" s="135">
        <v>27278.784138949999</v>
      </c>
      <c r="C38" s="48">
        <v>508.72142765000001</v>
      </c>
      <c r="D38" s="135">
        <v>246.93887563999999</v>
      </c>
      <c r="E38" s="135">
        <v>261.78255201000002</v>
      </c>
      <c r="F38" s="135">
        <v>154.72361373999999</v>
      </c>
      <c r="G38" s="135">
        <v>98.142524960000003</v>
      </c>
      <c r="H38" s="135">
        <v>56.581088780000002</v>
      </c>
      <c r="I38" s="135">
        <v>5899.2768794100011</v>
      </c>
      <c r="J38" s="135">
        <v>850.05063688000007</v>
      </c>
      <c r="K38" s="135">
        <v>5049.2262425299996</v>
      </c>
      <c r="L38" s="135">
        <v>20716.06221815</v>
      </c>
      <c r="M38" s="135">
        <v>20589.614034260001</v>
      </c>
      <c r="N38" s="135">
        <v>126.44818389</v>
      </c>
      <c r="O38" s="135">
        <v>165.68636487999999</v>
      </c>
      <c r="P38" s="135">
        <v>169.79875248000002</v>
      </c>
      <c r="Q38" s="136"/>
      <c r="R38" s="136"/>
      <c r="S38" s="136"/>
      <c r="T38" s="136"/>
      <c r="U38" s="136"/>
      <c r="V38" s="136"/>
    </row>
    <row r="39" spans="1:22" s="44" customFormat="1" ht="13.8" hidden="1" outlineLevel="1">
      <c r="A39" s="16">
        <v>41395</v>
      </c>
      <c r="B39" s="135">
        <v>27603.379336779999</v>
      </c>
      <c r="C39" s="48">
        <v>509.17767026000001</v>
      </c>
      <c r="D39" s="135">
        <v>242.10703106000003</v>
      </c>
      <c r="E39" s="135">
        <v>267.07063920000002</v>
      </c>
      <c r="F39" s="135">
        <v>153.11771573999999</v>
      </c>
      <c r="G39" s="135">
        <v>96.342050810000003</v>
      </c>
      <c r="H39" s="135">
        <v>56.775664929999998</v>
      </c>
      <c r="I39" s="135">
        <v>6030.5608497199992</v>
      </c>
      <c r="J39" s="135">
        <v>677.71457085999998</v>
      </c>
      <c r="K39" s="135">
        <v>5352.84627886</v>
      </c>
      <c r="L39" s="135">
        <v>20910.52310106</v>
      </c>
      <c r="M39" s="135">
        <v>20783.837335939999</v>
      </c>
      <c r="N39" s="135">
        <v>126.68576512000001</v>
      </c>
      <c r="O39" s="135">
        <v>235.04950329000002</v>
      </c>
      <c r="P39" s="135">
        <v>145.91650559999999</v>
      </c>
      <c r="Q39" s="136"/>
      <c r="R39" s="136"/>
      <c r="S39" s="136"/>
      <c r="T39" s="136"/>
      <c r="U39" s="136"/>
      <c r="V39" s="136"/>
    </row>
    <row r="40" spans="1:22" s="44" customFormat="1" ht="13.8" hidden="1" outlineLevel="1">
      <c r="A40" s="16">
        <v>41426</v>
      </c>
      <c r="B40" s="135">
        <v>28007.860302010002</v>
      </c>
      <c r="C40" s="48">
        <v>542.83142113000008</v>
      </c>
      <c r="D40" s="135">
        <v>257.20232873999998</v>
      </c>
      <c r="E40" s="135">
        <v>285.62909238999998</v>
      </c>
      <c r="F40" s="135">
        <v>145.84382618999999</v>
      </c>
      <c r="G40" s="135">
        <v>81.283376390000001</v>
      </c>
      <c r="H40" s="135">
        <v>64.560449799999986</v>
      </c>
      <c r="I40" s="135">
        <v>5769.8609803099998</v>
      </c>
      <c r="J40" s="135">
        <v>618.10653576000004</v>
      </c>
      <c r="K40" s="135">
        <v>5151.7544445499998</v>
      </c>
      <c r="L40" s="135">
        <v>21549.324074379998</v>
      </c>
      <c r="M40" s="135">
        <v>21424.190898360001</v>
      </c>
      <c r="N40" s="135">
        <v>125.13317602000002</v>
      </c>
      <c r="O40" s="135">
        <v>266.93662971999998</v>
      </c>
      <c r="P40" s="135">
        <v>149.66860378999999</v>
      </c>
      <c r="Q40" s="136"/>
      <c r="R40" s="136"/>
      <c r="S40" s="136"/>
      <c r="T40" s="136"/>
      <c r="U40" s="136"/>
      <c r="V40" s="136"/>
    </row>
    <row r="41" spans="1:22" s="44" customFormat="1" ht="13.8" hidden="1" outlineLevel="1">
      <c r="A41" s="16">
        <v>41456</v>
      </c>
      <c r="B41" s="135">
        <v>29090.209672140001</v>
      </c>
      <c r="C41" s="48">
        <v>524.45391050000001</v>
      </c>
      <c r="D41" s="135">
        <v>245.54461959</v>
      </c>
      <c r="E41" s="135">
        <v>278.90929091000004</v>
      </c>
      <c r="F41" s="135">
        <v>137.70553616000001</v>
      </c>
      <c r="G41" s="135">
        <v>82.955171350000001</v>
      </c>
      <c r="H41" s="135">
        <v>54.750364810000001</v>
      </c>
      <c r="I41" s="135">
        <v>6613.2144866199997</v>
      </c>
      <c r="J41" s="135">
        <v>651.53582537000011</v>
      </c>
      <c r="K41" s="135">
        <v>5961.67866125</v>
      </c>
      <c r="L41" s="135">
        <v>21814.835738860002</v>
      </c>
      <c r="M41" s="135">
        <v>21681.634811669999</v>
      </c>
      <c r="N41" s="135">
        <v>133.20092718999999</v>
      </c>
      <c r="O41" s="135">
        <v>354.16130907000002</v>
      </c>
      <c r="P41" s="135">
        <v>159.97940742</v>
      </c>
      <c r="Q41" s="136"/>
      <c r="R41" s="136"/>
      <c r="S41" s="136"/>
      <c r="T41" s="136"/>
      <c r="U41" s="136"/>
      <c r="V41" s="136"/>
    </row>
    <row r="42" spans="1:22" s="44" customFormat="1" ht="13.8" hidden="1" outlineLevel="1">
      <c r="A42" s="16">
        <v>41487</v>
      </c>
      <c r="B42" s="135">
        <v>29266.260081299999</v>
      </c>
      <c r="C42" s="48">
        <v>616.48049144000004</v>
      </c>
      <c r="D42" s="135">
        <v>236.13633005</v>
      </c>
      <c r="E42" s="135">
        <v>380.34416139000001</v>
      </c>
      <c r="F42" s="135">
        <v>129.88357477</v>
      </c>
      <c r="G42" s="135">
        <v>75.709573629999994</v>
      </c>
      <c r="H42" s="135">
        <v>54.174001139999994</v>
      </c>
      <c r="I42" s="135">
        <v>6462.7780578700003</v>
      </c>
      <c r="J42" s="135">
        <v>606.28962991000003</v>
      </c>
      <c r="K42" s="135">
        <v>5856.4884279600001</v>
      </c>
      <c r="L42" s="135">
        <v>22057.117957219998</v>
      </c>
      <c r="M42" s="135">
        <v>21924.625470530002</v>
      </c>
      <c r="N42" s="135">
        <v>132.49248668999999</v>
      </c>
      <c r="O42" s="135">
        <v>373.86400562</v>
      </c>
      <c r="P42" s="135">
        <v>165.07809993000001</v>
      </c>
      <c r="Q42" s="136"/>
      <c r="R42" s="136"/>
      <c r="S42" s="136"/>
      <c r="T42" s="136"/>
      <c r="U42" s="136"/>
      <c r="V42" s="136"/>
    </row>
    <row r="43" spans="1:22" s="44" customFormat="1" ht="13.8" hidden="1" outlineLevel="1">
      <c r="A43" s="16">
        <v>41518</v>
      </c>
      <c r="B43" s="135">
        <v>30182.80322546</v>
      </c>
      <c r="C43" s="48">
        <v>702.80996458000004</v>
      </c>
      <c r="D43" s="135">
        <v>255.18272264000001</v>
      </c>
      <c r="E43" s="135">
        <v>447.62724193999998</v>
      </c>
      <c r="F43" s="135">
        <v>199.70730731999998</v>
      </c>
      <c r="G43" s="135">
        <v>78.446970429999993</v>
      </c>
      <c r="H43" s="135">
        <v>121.26033688999999</v>
      </c>
      <c r="I43" s="135">
        <v>6860.3487532899999</v>
      </c>
      <c r="J43" s="135">
        <v>551.16269560000001</v>
      </c>
      <c r="K43" s="135">
        <v>6309.1860576899999</v>
      </c>
      <c r="L43" s="135">
        <v>22419.93720027</v>
      </c>
      <c r="M43" s="135">
        <v>22284.890254469999</v>
      </c>
      <c r="N43" s="135">
        <v>135.0469458</v>
      </c>
      <c r="O43" s="135">
        <v>563.98693048000007</v>
      </c>
      <c r="P43" s="135">
        <v>172.74440586</v>
      </c>
      <c r="Q43" s="136"/>
      <c r="R43" s="136"/>
      <c r="S43" s="136"/>
      <c r="T43" s="136"/>
      <c r="U43" s="136"/>
      <c r="V43" s="136"/>
    </row>
    <row r="44" spans="1:22" s="44" customFormat="1" ht="13.8" hidden="1" outlineLevel="1">
      <c r="A44" s="16">
        <v>41548</v>
      </c>
      <c r="B44" s="135">
        <v>30717.1937722</v>
      </c>
      <c r="C44" s="48">
        <v>731.5880694199999</v>
      </c>
      <c r="D44" s="135">
        <v>318.98505554000002</v>
      </c>
      <c r="E44" s="135">
        <v>412.60301388000005</v>
      </c>
      <c r="F44" s="135">
        <v>266.20150416000001</v>
      </c>
      <c r="G44" s="135">
        <v>122.73542612</v>
      </c>
      <c r="H44" s="135">
        <v>143.46607804000001</v>
      </c>
      <c r="I44" s="135">
        <v>6846.5242036500003</v>
      </c>
      <c r="J44" s="135">
        <v>594.75967610000009</v>
      </c>
      <c r="K44" s="135">
        <v>6251.7645275499999</v>
      </c>
      <c r="L44" s="135">
        <v>22872.879994970001</v>
      </c>
      <c r="M44" s="135">
        <v>22734.788575769999</v>
      </c>
      <c r="N44" s="135">
        <v>138.09141919999999</v>
      </c>
      <c r="O44" s="135">
        <v>294.45552038999995</v>
      </c>
      <c r="P44" s="135">
        <v>171.42628434</v>
      </c>
      <c r="Q44" s="136"/>
      <c r="R44" s="136"/>
      <c r="S44" s="136"/>
      <c r="T44" s="136"/>
      <c r="U44" s="136"/>
      <c r="V44" s="136"/>
    </row>
    <row r="45" spans="1:22" s="44" customFormat="1" ht="13.8" hidden="1" outlineLevel="1">
      <c r="A45" s="16">
        <v>41579</v>
      </c>
      <c r="B45" s="135">
        <v>30846.323965430001</v>
      </c>
      <c r="C45" s="48">
        <v>754.51542103000008</v>
      </c>
      <c r="D45" s="135">
        <v>275.38665098000001</v>
      </c>
      <c r="E45" s="135">
        <v>479.12877005000001</v>
      </c>
      <c r="F45" s="135">
        <v>258.61156116000001</v>
      </c>
      <c r="G45" s="135">
        <v>90.55231354</v>
      </c>
      <c r="H45" s="135">
        <v>168.05924762000001</v>
      </c>
      <c r="I45" s="135">
        <v>6647.4248997300001</v>
      </c>
      <c r="J45" s="135">
        <v>672.34313404999989</v>
      </c>
      <c r="K45" s="135">
        <v>5975.08176568</v>
      </c>
      <c r="L45" s="135">
        <v>23185.772083509997</v>
      </c>
      <c r="M45" s="135">
        <v>23049.31112531</v>
      </c>
      <c r="N45" s="135">
        <v>136.46095820000002</v>
      </c>
      <c r="O45" s="135">
        <v>319.08775110000005</v>
      </c>
      <c r="P45" s="135">
        <v>174.82853062999999</v>
      </c>
      <c r="Q45" s="136"/>
      <c r="R45" s="136"/>
      <c r="S45" s="136"/>
      <c r="T45" s="136"/>
      <c r="U45" s="136"/>
      <c r="V45" s="136"/>
    </row>
    <row r="46" spans="1:22" s="44" customFormat="1" ht="13.8" hidden="1" outlineLevel="1">
      <c r="A46" s="16">
        <v>41609</v>
      </c>
      <c r="B46" s="135">
        <v>31142.13288872</v>
      </c>
      <c r="C46" s="48">
        <v>806.18506463999995</v>
      </c>
      <c r="D46" s="135">
        <v>319.84300948999999</v>
      </c>
      <c r="E46" s="135">
        <v>486.34205515000002</v>
      </c>
      <c r="F46" s="135">
        <v>99.719052970000007</v>
      </c>
      <c r="G46" s="135">
        <v>53.044887959999997</v>
      </c>
      <c r="H46" s="135">
        <v>46.674165010000003</v>
      </c>
      <c r="I46" s="135">
        <v>6919.5749372299997</v>
      </c>
      <c r="J46" s="135">
        <v>844.06351932999996</v>
      </c>
      <c r="K46" s="135">
        <v>6075.5114179000002</v>
      </c>
      <c r="L46" s="135">
        <v>23316.653833879995</v>
      </c>
      <c r="M46" s="135">
        <v>23191.6603798</v>
      </c>
      <c r="N46" s="135">
        <v>124.99345408000001</v>
      </c>
      <c r="O46" s="135">
        <v>276.97066626999998</v>
      </c>
      <c r="P46" s="135">
        <v>181.29746087000001</v>
      </c>
      <c r="Q46" s="136"/>
      <c r="R46" s="136"/>
      <c r="S46" s="136"/>
      <c r="T46" s="136"/>
      <c r="U46" s="136"/>
      <c r="V46" s="136"/>
    </row>
    <row r="47" spans="1:22" s="44" customFormat="1" ht="13.8" hidden="1" outlineLevel="1">
      <c r="A47" s="16">
        <v>41640</v>
      </c>
      <c r="B47" s="135">
        <v>30534.666732680002</v>
      </c>
      <c r="C47" s="48">
        <v>795.10120968000001</v>
      </c>
      <c r="D47" s="135">
        <v>306.26458776999999</v>
      </c>
      <c r="E47" s="135">
        <v>488.83662191000002</v>
      </c>
      <c r="F47" s="135">
        <v>94.577108019999997</v>
      </c>
      <c r="G47" s="135">
        <v>49.024237269999993</v>
      </c>
      <c r="H47" s="135">
        <v>45.552870749999997</v>
      </c>
      <c r="I47" s="135">
        <v>6474.9600597299996</v>
      </c>
      <c r="J47" s="135">
        <v>599.18546527000001</v>
      </c>
      <c r="K47" s="135">
        <v>5875.7745944599992</v>
      </c>
      <c r="L47" s="135">
        <v>23170.028355249997</v>
      </c>
      <c r="M47" s="135">
        <v>23031.048935710001</v>
      </c>
      <c r="N47" s="135">
        <v>138.97941953999998</v>
      </c>
      <c r="O47" s="135">
        <v>452.42951995999999</v>
      </c>
      <c r="P47" s="135">
        <v>175.42131038000002</v>
      </c>
      <c r="Q47" s="136"/>
      <c r="R47" s="136"/>
      <c r="S47" s="136"/>
      <c r="T47" s="136"/>
      <c r="U47" s="136"/>
      <c r="V47" s="136"/>
    </row>
    <row r="48" spans="1:22" s="44" customFormat="1" ht="13.8" hidden="1" outlineLevel="1">
      <c r="A48" s="16">
        <v>41671</v>
      </c>
      <c r="B48" s="135">
        <v>30617.365099729999</v>
      </c>
      <c r="C48" s="48">
        <v>766.58733613000004</v>
      </c>
      <c r="D48" s="135">
        <v>283.84303137000001</v>
      </c>
      <c r="E48" s="135">
        <v>482.74430476000003</v>
      </c>
      <c r="F48" s="135">
        <v>77.501997279999998</v>
      </c>
      <c r="G48" s="135">
        <v>76.294830509999997</v>
      </c>
      <c r="H48" s="135">
        <v>1.2071667699999999</v>
      </c>
      <c r="I48" s="135">
        <v>6530.8133519799994</v>
      </c>
      <c r="J48" s="135">
        <v>682.61877764999997</v>
      </c>
      <c r="K48" s="135">
        <v>5848.1945743300003</v>
      </c>
      <c r="L48" s="135">
        <v>23242.46241434</v>
      </c>
      <c r="M48" s="135">
        <v>23104.741150380003</v>
      </c>
      <c r="N48" s="135">
        <v>137.72126395999999</v>
      </c>
      <c r="O48" s="135">
        <v>615.51744857000006</v>
      </c>
      <c r="P48" s="135">
        <v>195.20671684000001</v>
      </c>
      <c r="Q48" s="136"/>
      <c r="R48" s="136"/>
      <c r="S48" s="136"/>
      <c r="T48" s="136"/>
      <c r="U48" s="136"/>
      <c r="V48" s="136"/>
    </row>
    <row r="49" spans="1:22" s="44" customFormat="1" ht="13.8" hidden="1" outlineLevel="1">
      <c r="A49" s="16">
        <v>41699</v>
      </c>
      <c r="B49" s="135">
        <v>30778.29946188</v>
      </c>
      <c r="C49" s="48">
        <v>814.90343134000011</v>
      </c>
      <c r="D49" s="135">
        <v>302.41656781</v>
      </c>
      <c r="E49" s="135">
        <v>512.48686353000005</v>
      </c>
      <c r="F49" s="135">
        <v>72.713261100000011</v>
      </c>
      <c r="G49" s="135">
        <v>71.215446810000003</v>
      </c>
      <c r="H49" s="135">
        <v>1.49781429</v>
      </c>
      <c r="I49" s="135">
        <v>7096.0137825199999</v>
      </c>
      <c r="J49" s="135">
        <v>959.22968188999994</v>
      </c>
      <c r="K49" s="135">
        <v>6136.7841006300005</v>
      </c>
      <c r="L49" s="135">
        <v>22794.668986919998</v>
      </c>
      <c r="M49" s="135">
        <v>22654.852633479997</v>
      </c>
      <c r="N49" s="135">
        <v>139.81635344000003</v>
      </c>
      <c r="O49" s="135">
        <v>574.42348322999999</v>
      </c>
      <c r="P49" s="135">
        <v>145.76784118</v>
      </c>
      <c r="Q49" s="136"/>
      <c r="R49" s="136"/>
      <c r="S49" s="136"/>
      <c r="T49" s="136"/>
      <c r="U49" s="136"/>
      <c r="V49" s="136"/>
    </row>
    <row r="50" spans="1:22" s="44" customFormat="1" ht="13.8" hidden="1" outlineLevel="1">
      <c r="A50" s="16">
        <v>41730</v>
      </c>
      <c r="B50" s="135">
        <v>30388.32198044</v>
      </c>
      <c r="C50" s="48">
        <v>820.34759669000016</v>
      </c>
      <c r="D50" s="135">
        <v>284.06736208000001</v>
      </c>
      <c r="E50" s="135">
        <v>536.28023461000009</v>
      </c>
      <c r="F50" s="135">
        <v>76.955353509999995</v>
      </c>
      <c r="G50" s="135">
        <v>75.639662279999996</v>
      </c>
      <c r="H50" s="135">
        <v>1.3156912300000001</v>
      </c>
      <c r="I50" s="135">
        <v>7151.0242939399996</v>
      </c>
      <c r="J50" s="135">
        <v>922.53989836000005</v>
      </c>
      <c r="K50" s="135">
        <v>6228.4843955799997</v>
      </c>
      <c r="L50" s="135">
        <v>22339.994736299999</v>
      </c>
      <c r="M50" s="135">
        <v>22194.676550420001</v>
      </c>
      <c r="N50" s="135">
        <v>145.31818587999999</v>
      </c>
      <c r="O50" s="135">
        <v>560.01522967999995</v>
      </c>
      <c r="P50" s="135">
        <v>145.45633778999999</v>
      </c>
      <c r="Q50" s="136"/>
      <c r="R50" s="136"/>
      <c r="S50" s="136"/>
      <c r="T50" s="136"/>
      <c r="U50" s="136"/>
      <c r="V50" s="136"/>
    </row>
    <row r="51" spans="1:22" s="44" customFormat="1" ht="13.8" hidden="1" outlineLevel="1">
      <c r="A51" s="16">
        <v>41760</v>
      </c>
      <c r="B51" s="135">
        <v>29904.370948659998</v>
      </c>
      <c r="C51" s="48">
        <v>697.26184353999997</v>
      </c>
      <c r="D51" s="135">
        <v>164.93656801</v>
      </c>
      <c r="E51" s="135">
        <v>532.32527553</v>
      </c>
      <c r="F51" s="135">
        <v>70.669584209999996</v>
      </c>
      <c r="G51" s="135">
        <v>69.375384999999994</v>
      </c>
      <c r="H51" s="135">
        <v>1.2941992099999999</v>
      </c>
      <c r="I51" s="135">
        <v>7312.6171287600009</v>
      </c>
      <c r="J51" s="135">
        <v>801.05433642000003</v>
      </c>
      <c r="K51" s="135">
        <v>6511.5627923400007</v>
      </c>
      <c r="L51" s="135">
        <v>21823.822392150003</v>
      </c>
      <c r="M51" s="135">
        <v>21677.007761040004</v>
      </c>
      <c r="N51" s="135">
        <v>146.81463111000002</v>
      </c>
      <c r="O51" s="135">
        <v>44.401037909999999</v>
      </c>
      <c r="P51" s="135">
        <v>146.07039714000001</v>
      </c>
      <c r="Q51" s="136"/>
      <c r="R51" s="136"/>
      <c r="S51" s="136"/>
      <c r="T51" s="136"/>
      <c r="U51" s="136"/>
      <c r="V51" s="136"/>
    </row>
    <row r="52" spans="1:22" s="44" customFormat="1" ht="13.8" hidden="1" outlineLevel="1">
      <c r="A52" s="16">
        <v>41791</v>
      </c>
      <c r="B52" s="135">
        <v>28304.531512959999</v>
      </c>
      <c r="C52" s="48">
        <v>437.89236080000001</v>
      </c>
      <c r="D52" s="135">
        <v>129.01337637</v>
      </c>
      <c r="E52" s="135">
        <v>308.87898443</v>
      </c>
      <c r="F52" s="135">
        <v>67.229481700000008</v>
      </c>
      <c r="G52" s="135">
        <v>66.21686081</v>
      </c>
      <c r="H52" s="135">
        <v>1.01262089</v>
      </c>
      <c r="I52" s="135">
        <v>6523.4907413600004</v>
      </c>
      <c r="J52" s="135">
        <v>805.50737723999998</v>
      </c>
      <c r="K52" s="135">
        <v>5717.9833641200003</v>
      </c>
      <c r="L52" s="135">
        <v>21275.9189291</v>
      </c>
      <c r="M52" s="135">
        <v>21128.673092390003</v>
      </c>
      <c r="N52" s="135">
        <v>147.24583670999996</v>
      </c>
      <c r="O52" s="135">
        <v>28.138379830000002</v>
      </c>
      <c r="P52" s="135">
        <v>143.0111507</v>
      </c>
      <c r="Q52" s="136"/>
      <c r="R52" s="136"/>
      <c r="S52" s="136"/>
      <c r="T52" s="136"/>
      <c r="U52" s="136"/>
      <c r="V52" s="136"/>
    </row>
    <row r="53" spans="1:22" s="44" customFormat="1" ht="13.8" hidden="1" outlineLevel="1">
      <c r="A53" s="16">
        <v>41821</v>
      </c>
      <c r="B53" s="135">
        <v>28495.0853971</v>
      </c>
      <c r="C53" s="48">
        <v>421.13870253000005</v>
      </c>
      <c r="D53" s="135">
        <v>79.493763480000013</v>
      </c>
      <c r="E53" s="135">
        <v>341.64493904999995</v>
      </c>
      <c r="F53" s="135">
        <v>74.215283869999993</v>
      </c>
      <c r="G53" s="135">
        <v>73.365572409999999</v>
      </c>
      <c r="H53" s="135">
        <v>0.84971145999999997</v>
      </c>
      <c r="I53" s="135">
        <v>6836.4539976399992</v>
      </c>
      <c r="J53" s="135">
        <v>737.00726994999991</v>
      </c>
      <c r="K53" s="135">
        <v>6099.4467276899995</v>
      </c>
      <c r="L53" s="135">
        <v>21163.277413060001</v>
      </c>
      <c r="M53" s="135">
        <v>21012.557400719998</v>
      </c>
      <c r="N53" s="135">
        <v>150.72001234000001</v>
      </c>
      <c r="O53" s="135">
        <v>39.203734740000002</v>
      </c>
      <c r="P53" s="135">
        <v>148.47347196999999</v>
      </c>
      <c r="Q53" s="136"/>
      <c r="R53" s="136"/>
      <c r="S53" s="136"/>
      <c r="T53" s="136"/>
      <c r="U53" s="136"/>
      <c r="V53" s="136"/>
    </row>
    <row r="54" spans="1:22" s="44" customFormat="1" ht="13.8" hidden="1" outlineLevel="1">
      <c r="A54" s="16">
        <v>41852</v>
      </c>
      <c r="B54" s="135">
        <v>28807.256274489999</v>
      </c>
      <c r="C54" s="48">
        <v>393.92885776000003</v>
      </c>
      <c r="D54" s="135">
        <v>82.93625775000001</v>
      </c>
      <c r="E54" s="135">
        <v>310.99260000999999</v>
      </c>
      <c r="F54" s="135">
        <v>70.762206520000007</v>
      </c>
      <c r="G54" s="135">
        <v>69.893538449999994</v>
      </c>
      <c r="H54" s="135">
        <v>0.86866807000000001</v>
      </c>
      <c r="I54" s="135">
        <v>6722.6992344699993</v>
      </c>
      <c r="J54" s="135">
        <v>787.52553826000008</v>
      </c>
      <c r="K54" s="135">
        <v>5935.1736962100003</v>
      </c>
      <c r="L54" s="135">
        <v>21619.865975740002</v>
      </c>
      <c r="M54" s="135">
        <v>21462.333917479998</v>
      </c>
      <c r="N54" s="135">
        <v>157.53205825999999</v>
      </c>
      <c r="O54" s="135">
        <v>30.398193890000002</v>
      </c>
      <c r="P54" s="135">
        <v>158.75304625000001</v>
      </c>
      <c r="Q54" s="136"/>
      <c r="R54" s="136"/>
      <c r="S54" s="136"/>
      <c r="T54" s="136"/>
      <c r="U54" s="136"/>
      <c r="V54" s="136"/>
    </row>
    <row r="55" spans="1:22" s="44" customFormat="1" ht="13.8" hidden="1" outlineLevel="1">
      <c r="A55" s="16">
        <v>41883</v>
      </c>
      <c r="B55" s="135">
        <v>27938.601190860001</v>
      </c>
      <c r="C55" s="48">
        <v>287.71647745000001</v>
      </c>
      <c r="D55" s="135">
        <v>89.909745969999989</v>
      </c>
      <c r="E55" s="135">
        <v>197.80673148000002</v>
      </c>
      <c r="F55" s="135">
        <v>69.11887523</v>
      </c>
      <c r="G55" s="135">
        <v>68.320528139999993</v>
      </c>
      <c r="H55" s="135">
        <v>0.79834709000000004</v>
      </c>
      <c r="I55" s="135">
        <v>6843.8977575299996</v>
      </c>
      <c r="J55" s="135">
        <v>944.41965421000009</v>
      </c>
      <c r="K55" s="135">
        <v>5899.4781033199997</v>
      </c>
      <c r="L55" s="135">
        <v>20737.868080649998</v>
      </c>
      <c r="M55" s="135">
        <v>20583.368272759999</v>
      </c>
      <c r="N55" s="135">
        <v>154.49980789</v>
      </c>
      <c r="O55" s="135">
        <v>52.808804519999995</v>
      </c>
      <c r="P55" s="135">
        <v>147.90593303</v>
      </c>
      <c r="Q55" s="136"/>
      <c r="R55" s="136"/>
      <c r="S55" s="136"/>
      <c r="T55" s="136"/>
      <c r="U55" s="136"/>
      <c r="V55" s="136"/>
    </row>
    <row r="56" spans="1:22" s="44" customFormat="1" ht="13.8" hidden="1" outlineLevel="1">
      <c r="A56" s="16">
        <v>41913</v>
      </c>
      <c r="B56" s="135">
        <v>28101.50821511</v>
      </c>
      <c r="C56" s="48">
        <v>264.97500982000003</v>
      </c>
      <c r="D56" s="135">
        <v>72.359198039999995</v>
      </c>
      <c r="E56" s="135">
        <v>192.61581178000003</v>
      </c>
      <c r="F56" s="135">
        <v>68.241224769999988</v>
      </c>
      <c r="G56" s="135">
        <v>67.405537899999999</v>
      </c>
      <c r="H56" s="135">
        <v>0.83568686999999997</v>
      </c>
      <c r="I56" s="135">
        <v>7287.5409509399997</v>
      </c>
      <c r="J56" s="135">
        <v>1030.86520045</v>
      </c>
      <c r="K56" s="135">
        <v>6256.6757504899997</v>
      </c>
      <c r="L56" s="135">
        <v>20480.751029580002</v>
      </c>
      <c r="M56" s="135">
        <v>20321.83305429</v>
      </c>
      <c r="N56" s="135">
        <v>158.91797528999999</v>
      </c>
      <c r="O56" s="135">
        <v>38.240731400000001</v>
      </c>
      <c r="P56" s="135">
        <v>144.44367621000001</v>
      </c>
      <c r="Q56" s="136"/>
      <c r="R56" s="136"/>
      <c r="S56" s="136"/>
      <c r="T56" s="136"/>
      <c r="U56" s="136"/>
      <c r="V56" s="136"/>
    </row>
    <row r="57" spans="1:22" s="44" customFormat="1" ht="13.8" hidden="1" outlineLevel="1">
      <c r="A57" s="16">
        <v>41944</v>
      </c>
      <c r="B57" s="135">
        <v>29486.05276192</v>
      </c>
      <c r="C57" s="48">
        <v>301.58252863999996</v>
      </c>
      <c r="D57" s="135">
        <v>87.42732479</v>
      </c>
      <c r="E57" s="135">
        <v>214.15520384999999</v>
      </c>
      <c r="F57" s="135">
        <v>76.554022130000007</v>
      </c>
      <c r="G57" s="135">
        <v>75.508662340000001</v>
      </c>
      <c r="H57" s="135">
        <v>1.04535979</v>
      </c>
      <c r="I57" s="135">
        <v>7595.0728029499996</v>
      </c>
      <c r="J57" s="135">
        <v>1039.1646543299998</v>
      </c>
      <c r="K57" s="135">
        <v>6555.9081486199993</v>
      </c>
      <c r="L57" s="135">
        <v>21512.843408200002</v>
      </c>
      <c r="M57" s="135">
        <v>21348.89789004</v>
      </c>
      <c r="N57" s="135">
        <v>163.94551815999998</v>
      </c>
      <c r="O57" s="135">
        <v>30.717618030000001</v>
      </c>
      <c r="P57" s="135">
        <v>147.42849540999998</v>
      </c>
      <c r="Q57" s="136"/>
      <c r="R57" s="136"/>
      <c r="S57" s="136"/>
      <c r="T57" s="136"/>
      <c r="U57" s="136"/>
      <c r="V57" s="136"/>
    </row>
    <row r="58" spans="1:22" s="44" customFormat="1" ht="13.8" hidden="1" outlineLevel="1">
      <c r="A58" s="16">
        <v>41974</v>
      </c>
      <c r="B58" s="135">
        <v>30077.128350700001</v>
      </c>
      <c r="C58" s="48">
        <v>301.90353979999998</v>
      </c>
      <c r="D58" s="135">
        <v>105.12075286000001</v>
      </c>
      <c r="E58" s="135">
        <v>196.78278693999999</v>
      </c>
      <c r="F58" s="135">
        <v>98.02201792999999</v>
      </c>
      <c r="G58" s="135">
        <v>77.536714019999991</v>
      </c>
      <c r="H58" s="135">
        <v>20.485303909999999</v>
      </c>
      <c r="I58" s="135">
        <v>7785.0689971499996</v>
      </c>
      <c r="J58" s="135">
        <v>1093.10195845</v>
      </c>
      <c r="K58" s="135">
        <v>6691.9670386999996</v>
      </c>
      <c r="L58" s="135">
        <v>21892.133795820002</v>
      </c>
      <c r="M58" s="135">
        <v>21727.806518919999</v>
      </c>
      <c r="N58" s="135">
        <v>164.32727689999999</v>
      </c>
      <c r="O58" s="135">
        <v>87.277846120000007</v>
      </c>
      <c r="P58" s="135">
        <v>122.19533801</v>
      </c>
      <c r="Q58" s="136"/>
      <c r="R58" s="136"/>
      <c r="S58" s="136"/>
      <c r="T58" s="136"/>
      <c r="U58" s="136"/>
      <c r="V58" s="136"/>
    </row>
    <row r="59" spans="1:22" s="44" customFormat="1" ht="13.8" hidden="1" outlineLevel="1">
      <c r="A59" s="16">
        <v>42005</v>
      </c>
      <c r="B59" s="135">
        <v>29495.481159089999</v>
      </c>
      <c r="C59" s="48">
        <v>290.43753320999997</v>
      </c>
      <c r="D59" s="135">
        <v>90.257617509999989</v>
      </c>
      <c r="E59" s="135">
        <v>200.17991569999995</v>
      </c>
      <c r="F59" s="135">
        <v>119.14425408</v>
      </c>
      <c r="G59" s="135">
        <v>99.239631659999986</v>
      </c>
      <c r="H59" s="135">
        <v>19.904622419999999</v>
      </c>
      <c r="I59" s="135">
        <v>7514.2974285100008</v>
      </c>
      <c r="J59" s="135">
        <v>944.71609121999995</v>
      </c>
      <c r="K59" s="135">
        <v>6569.5813372900011</v>
      </c>
      <c r="L59" s="135">
        <v>21571.601943289999</v>
      </c>
      <c r="M59" s="135">
        <v>21395.379303189999</v>
      </c>
      <c r="N59" s="135">
        <v>176.22264010000001</v>
      </c>
      <c r="O59" s="135">
        <v>25.44164125</v>
      </c>
      <c r="P59" s="135">
        <v>120.19966449</v>
      </c>
      <c r="Q59" s="136"/>
      <c r="R59" s="136"/>
      <c r="S59" s="136"/>
      <c r="T59" s="136"/>
      <c r="U59" s="136"/>
      <c r="V59" s="136"/>
    </row>
    <row r="60" spans="1:22" s="44" customFormat="1" ht="13.8" hidden="1" outlineLevel="1">
      <c r="A60" s="16">
        <v>42036</v>
      </c>
      <c r="B60" s="135">
        <v>38424.693345350002</v>
      </c>
      <c r="C60" s="48">
        <v>350.80351115000002</v>
      </c>
      <c r="D60" s="135">
        <v>101.05640332999999</v>
      </c>
      <c r="E60" s="135">
        <v>249.74710782</v>
      </c>
      <c r="F60" s="135">
        <v>213.98977857</v>
      </c>
      <c r="G60" s="135">
        <v>179.44266439</v>
      </c>
      <c r="H60" s="135">
        <v>34.547114180000001</v>
      </c>
      <c r="I60" s="135">
        <v>10253.965077109999</v>
      </c>
      <c r="J60" s="135">
        <v>1202.6472827400003</v>
      </c>
      <c r="K60" s="135">
        <v>9051.3177943699993</v>
      </c>
      <c r="L60" s="135">
        <v>27605.934978520003</v>
      </c>
      <c r="M60" s="135">
        <v>27408.259904770002</v>
      </c>
      <c r="N60" s="135">
        <v>197.67507375</v>
      </c>
      <c r="O60" s="135">
        <v>29.484064769999996</v>
      </c>
      <c r="P60" s="135">
        <v>172.70781051</v>
      </c>
      <c r="Q60" s="136"/>
      <c r="R60" s="136"/>
      <c r="S60" s="136"/>
      <c r="T60" s="136"/>
      <c r="U60" s="136"/>
      <c r="V60" s="136"/>
    </row>
    <row r="61" spans="1:22" s="44" customFormat="1" ht="13.8" hidden="1" outlineLevel="1">
      <c r="A61" s="16">
        <v>42064</v>
      </c>
      <c r="B61" s="135">
        <v>33788.728577939997</v>
      </c>
      <c r="C61" s="48">
        <v>376.81476892000006</v>
      </c>
      <c r="D61" s="135">
        <v>108.4097806</v>
      </c>
      <c r="E61" s="135">
        <v>268.40498832000003</v>
      </c>
      <c r="F61" s="135">
        <v>190.07244878</v>
      </c>
      <c r="G61" s="135">
        <v>160.98323703</v>
      </c>
      <c r="H61" s="135">
        <v>29.08921175</v>
      </c>
      <c r="I61" s="135">
        <v>9435.8609254800012</v>
      </c>
      <c r="J61" s="135">
        <v>1016.4877818</v>
      </c>
      <c r="K61" s="135">
        <v>8419.373143679999</v>
      </c>
      <c r="L61" s="135">
        <v>23785.98043476</v>
      </c>
      <c r="M61" s="135">
        <v>23603.311272909999</v>
      </c>
      <c r="N61" s="135">
        <v>182.66916185000002</v>
      </c>
      <c r="O61" s="135">
        <v>22.528499659999998</v>
      </c>
      <c r="P61" s="135">
        <v>153.91102945</v>
      </c>
      <c r="Q61" s="136"/>
      <c r="R61" s="136"/>
      <c r="S61" s="136"/>
      <c r="T61" s="136"/>
      <c r="U61" s="136"/>
      <c r="V61" s="136"/>
    </row>
    <row r="62" spans="1:22" s="44" customFormat="1" ht="13.8" hidden="1" outlineLevel="1">
      <c r="A62" s="16">
        <v>42095</v>
      </c>
      <c r="B62" s="135">
        <v>33559.820507960001</v>
      </c>
      <c r="C62" s="48">
        <v>440.11229207000002</v>
      </c>
      <c r="D62" s="135">
        <v>92.982459779999999</v>
      </c>
      <c r="E62" s="135">
        <v>347.12983228999997</v>
      </c>
      <c r="F62" s="135">
        <v>208.49684738999997</v>
      </c>
      <c r="G62" s="135">
        <v>181.76986813999997</v>
      </c>
      <c r="H62" s="135">
        <v>26.726979249999999</v>
      </c>
      <c r="I62" s="135">
        <v>10513.777690250001</v>
      </c>
      <c r="J62" s="135">
        <v>1567.1808445199999</v>
      </c>
      <c r="K62" s="135">
        <v>8946.5968457300005</v>
      </c>
      <c r="L62" s="135">
        <v>22397.433678250003</v>
      </c>
      <c r="M62" s="135">
        <v>22207.82354795</v>
      </c>
      <c r="N62" s="135">
        <v>189.61013030000001</v>
      </c>
      <c r="O62" s="135">
        <v>18.741041130000003</v>
      </c>
      <c r="P62" s="135">
        <v>136.29498422</v>
      </c>
      <c r="Q62" s="136"/>
      <c r="R62" s="136"/>
      <c r="S62" s="136"/>
      <c r="T62" s="136"/>
      <c r="U62" s="136"/>
      <c r="V62" s="136"/>
    </row>
    <row r="63" spans="1:22" s="44" customFormat="1" ht="13.8" hidden="1" outlineLevel="1">
      <c r="A63" s="16">
        <v>42125</v>
      </c>
      <c r="B63" s="135">
        <v>32853.137304440002</v>
      </c>
      <c r="C63" s="48">
        <v>446.34151061</v>
      </c>
      <c r="D63" s="135">
        <v>85.866719939999996</v>
      </c>
      <c r="E63" s="135">
        <v>360.47479067</v>
      </c>
      <c r="F63" s="135">
        <v>202.61016997999999</v>
      </c>
      <c r="G63" s="135">
        <v>181.97779065999998</v>
      </c>
      <c r="H63" s="135">
        <v>20.632379320000002</v>
      </c>
      <c r="I63" s="135">
        <v>9791.9902764399994</v>
      </c>
      <c r="J63" s="135">
        <v>1263.9339464300001</v>
      </c>
      <c r="K63" s="135">
        <v>8528.0563300100002</v>
      </c>
      <c r="L63" s="135">
        <v>22412.195347409997</v>
      </c>
      <c r="M63" s="135">
        <v>22224.442067369997</v>
      </c>
      <c r="N63" s="135">
        <v>187.75328003999996</v>
      </c>
      <c r="O63" s="135">
        <v>34.228507630000003</v>
      </c>
      <c r="P63" s="135">
        <v>136.15599979000001</v>
      </c>
      <c r="Q63" s="136"/>
      <c r="R63" s="136"/>
      <c r="S63" s="136"/>
      <c r="T63" s="136"/>
      <c r="U63" s="136"/>
      <c r="V63" s="136"/>
    </row>
    <row r="64" spans="1:22" s="44" customFormat="1" ht="13.8" hidden="1" outlineLevel="1">
      <c r="A64" s="16">
        <v>42156</v>
      </c>
      <c r="B64" s="135">
        <v>33335.704437760003</v>
      </c>
      <c r="C64" s="48">
        <v>593.71925462000002</v>
      </c>
      <c r="D64" s="135">
        <v>96.731475610000004</v>
      </c>
      <c r="E64" s="135">
        <v>496.98777900999994</v>
      </c>
      <c r="F64" s="135">
        <v>204.85431041999999</v>
      </c>
      <c r="G64" s="135">
        <v>183.89698569000001</v>
      </c>
      <c r="H64" s="135">
        <v>20.95732473</v>
      </c>
      <c r="I64" s="135">
        <v>9877.0727735799992</v>
      </c>
      <c r="J64" s="135">
        <v>1267.1765020399998</v>
      </c>
      <c r="K64" s="135">
        <v>8609.8962715399994</v>
      </c>
      <c r="L64" s="135">
        <v>22660.058099139998</v>
      </c>
      <c r="M64" s="135">
        <v>22426.345565739997</v>
      </c>
      <c r="N64" s="135">
        <v>233.71253340000001</v>
      </c>
      <c r="O64" s="135">
        <v>20.163278380000001</v>
      </c>
      <c r="P64" s="135">
        <v>129.33740403000002</v>
      </c>
      <c r="Q64" s="136"/>
      <c r="R64" s="136"/>
      <c r="S64" s="136"/>
      <c r="T64" s="136"/>
      <c r="U64" s="136"/>
      <c r="V64" s="136"/>
    </row>
    <row r="65" spans="1:52" s="44" customFormat="1" ht="13.8" hidden="1" outlineLevel="1">
      <c r="A65" s="16">
        <v>42186</v>
      </c>
      <c r="B65" s="135">
        <v>32861.693145019999</v>
      </c>
      <c r="C65" s="48">
        <v>569.85251706999986</v>
      </c>
      <c r="D65" s="135">
        <v>83.518963509999992</v>
      </c>
      <c r="E65" s="135">
        <v>486.33355355999998</v>
      </c>
      <c r="F65" s="135">
        <v>218.29727184000001</v>
      </c>
      <c r="G65" s="135">
        <v>162.42572161000001</v>
      </c>
      <c r="H65" s="135">
        <v>55.871550229999997</v>
      </c>
      <c r="I65" s="135">
        <v>9679.5597751700006</v>
      </c>
      <c r="J65" s="135">
        <v>1152.1699111999999</v>
      </c>
      <c r="K65" s="135">
        <v>8527.3898639700001</v>
      </c>
      <c r="L65" s="135">
        <v>22393.983580939999</v>
      </c>
      <c r="M65" s="135">
        <v>22159.314411830001</v>
      </c>
      <c r="N65" s="135">
        <v>234.66916911000001</v>
      </c>
      <c r="O65" s="135">
        <v>22.813900350000001</v>
      </c>
      <c r="P65" s="135">
        <v>125.97268758000001</v>
      </c>
      <c r="Q65" s="136"/>
      <c r="R65" s="136"/>
      <c r="S65" s="136"/>
      <c r="T65" s="136"/>
      <c r="U65" s="136"/>
      <c r="V65" s="136"/>
    </row>
    <row r="66" spans="1:52" s="44" customFormat="1" ht="13.8" hidden="1" outlineLevel="1">
      <c r="A66" s="16">
        <v>42217</v>
      </c>
      <c r="B66" s="135">
        <v>31884.844005729999</v>
      </c>
      <c r="C66" s="48">
        <v>535.90158341000006</v>
      </c>
      <c r="D66" s="135">
        <v>83.904564840000006</v>
      </c>
      <c r="E66" s="135">
        <v>451.99701857000002</v>
      </c>
      <c r="F66" s="135">
        <v>290.20633978000001</v>
      </c>
      <c r="G66" s="135">
        <v>197.33181958999998</v>
      </c>
      <c r="H66" s="135">
        <v>92.874520189999998</v>
      </c>
      <c r="I66" s="135">
        <v>9192.8676568400006</v>
      </c>
      <c r="J66" s="135">
        <v>981.91263978999996</v>
      </c>
      <c r="K66" s="135">
        <v>8210.9550170500006</v>
      </c>
      <c r="L66" s="135">
        <v>21865.868425699999</v>
      </c>
      <c r="M66" s="135">
        <v>21639.770680080001</v>
      </c>
      <c r="N66" s="135">
        <v>226.09774562000001</v>
      </c>
      <c r="O66" s="135">
        <v>17.01818025</v>
      </c>
      <c r="P66" s="135">
        <v>120.97885930999999</v>
      </c>
      <c r="Q66" s="136"/>
      <c r="R66" s="136"/>
      <c r="S66" s="136"/>
      <c r="T66" s="136"/>
      <c r="U66" s="136"/>
      <c r="V66" s="136"/>
    </row>
    <row r="67" spans="1:52" s="44" customFormat="1" ht="13.8" hidden="1" outlineLevel="1">
      <c r="A67" s="16">
        <v>42248</v>
      </c>
      <c r="B67" s="135">
        <v>32699.669559819999</v>
      </c>
      <c r="C67" s="48">
        <v>620.05875956</v>
      </c>
      <c r="D67" s="135">
        <v>106.27125642999999</v>
      </c>
      <c r="E67" s="135">
        <v>513.78750313</v>
      </c>
      <c r="F67" s="135">
        <v>370.28610585000001</v>
      </c>
      <c r="G67" s="135">
        <v>267.63636851000001</v>
      </c>
      <c r="H67" s="135">
        <v>102.64973734</v>
      </c>
      <c r="I67" s="135">
        <v>10181.59093058</v>
      </c>
      <c r="J67" s="135">
        <v>1118.8623906299999</v>
      </c>
      <c r="K67" s="135">
        <v>9062.7285399499997</v>
      </c>
      <c r="L67" s="135">
        <v>21527.733763830001</v>
      </c>
      <c r="M67" s="135">
        <v>21290.133791520002</v>
      </c>
      <c r="N67" s="135">
        <v>237.59997230999997</v>
      </c>
      <c r="O67" s="135">
        <v>44.797812470000004</v>
      </c>
      <c r="P67" s="135">
        <v>238.73138734999998</v>
      </c>
      <c r="Q67" s="136"/>
      <c r="R67" s="136"/>
      <c r="S67" s="136"/>
      <c r="T67" s="136"/>
      <c r="U67" s="136"/>
      <c r="V67" s="136"/>
    </row>
    <row r="68" spans="1:52" s="44" customFormat="1" ht="13.8" hidden="1" outlineLevel="1">
      <c r="A68" s="16">
        <v>42278</v>
      </c>
      <c r="B68" s="135">
        <v>35568.054694960003</v>
      </c>
      <c r="C68" s="48">
        <v>563.82764442999996</v>
      </c>
      <c r="D68" s="135">
        <v>100.86524903999998</v>
      </c>
      <c r="E68" s="135">
        <v>462.96239539000004</v>
      </c>
      <c r="F68" s="135">
        <v>441.46392293000002</v>
      </c>
      <c r="G68" s="135">
        <v>340.74986672</v>
      </c>
      <c r="H68" s="135">
        <v>100.71405621000001</v>
      </c>
      <c r="I68" s="135">
        <v>11869.688220600001</v>
      </c>
      <c r="J68" s="135">
        <v>1326.10179883</v>
      </c>
      <c r="K68" s="135">
        <v>10543.58642177</v>
      </c>
      <c r="L68" s="135">
        <v>22693.074907000002</v>
      </c>
      <c r="M68" s="135">
        <v>22456.75006364</v>
      </c>
      <c r="N68" s="135">
        <v>236.32484335999999</v>
      </c>
      <c r="O68" s="135">
        <v>81.843044259999999</v>
      </c>
      <c r="P68" s="135">
        <v>235.64733405999999</v>
      </c>
      <c r="Q68" s="48"/>
      <c r="R68" s="48"/>
      <c r="S68" s="48"/>
      <c r="T68" s="48"/>
      <c r="U68" s="48"/>
      <c r="V68" s="48"/>
    </row>
    <row r="69" spans="1:52" ht="13.8" hidden="1" outlineLevel="1">
      <c r="A69" s="16">
        <v>42309</v>
      </c>
      <c r="B69" s="135">
        <v>35202.757621600002</v>
      </c>
      <c r="C69" s="48">
        <v>559.65131395000003</v>
      </c>
      <c r="D69" s="135">
        <v>105.7786949</v>
      </c>
      <c r="E69" s="135">
        <v>453.87261905000003</v>
      </c>
      <c r="F69" s="135">
        <v>463.27462846000003</v>
      </c>
      <c r="G69" s="135">
        <v>368.07953973000002</v>
      </c>
      <c r="H69" s="135">
        <v>95.195088729999995</v>
      </c>
      <c r="I69" s="135">
        <v>11154.306783210002</v>
      </c>
      <c r="J69" s="135">
        <v>1069.2979451399999</v>
      </c>
      <c r="K69" s="135">
        <v>10085.00883807</v>
      </c>
      <c r="L69" s="135">
        <v>23025.524895980001</v>
      </c>
      <c r="M69" s="135">
        <v>22789.52247408</v>
      </c>
      <c r="N69" s="135">
        <v>236.0024219</v>
      </c>
      <c r="O69" s="135">
        <v>45.688840709999994</v>
      </c>
      <c r="P69" s="135">
        <v>228.48563844999998</v>
      </c>
      <c r="Q69" s="48"/>
      <c r="R69" s="48"/>
      <c r="S69" s="48"/>
      <c r="T69" s="48"/>
      <c r="U69" s="48"/>
      <c r="V69" s="48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44"/>
      <c r="AY69" s="44"/>
      <c r="AZ69" s="44"/>
    </row>
    <row r="70" spans="1:52" ht="13.8" hidden="1" outlineLevel="1">
      <c r="A70" s="16">
        <v>42339</v>
      </c>
      <c r="B70" s="135">
        <v>36912.994297049998</v>
      </c>
      <c r="C70" s="48">
        <v>500.4752600299999</v>
      </c>
      <c r="D70" s="135">
        <v>122.76896101999999</v>
      </c>
      <c r="E70" s="135">
        <v>377.70629901000001</v>
      </c>
      <c r="F70" s="135">
        <v>124.55419223999999</v>
      </c>
      <c r="G70" s="135">
        <v>113.58208171999999</v>
      </c>
      <c r="H70" s="135">
        <v>10.972110519999999</v>
      </c>
      <c r="I70" s="135">
        <v>12292.34041295</v>
      </c>
      <c r="J70" s="135">
        <v>1072.74908379</v>
      </c>
      <c r="K70" s="135">
        <v>11219.591329159999</v>
      </c>
      <c r="L70" s="135">
        <v>23995.624431830001</v>
      </c>
      <c r="M70" s="135">
        <v>23782.343814840002</v>
      </c>
      <c r="N70" s="135">
        <v>213.28061699</v>
      </c>
      <c r="O70" s="135">
        <v>77.302647010000001</v>
      </c>
      <c r="P70" s="135">
        <v>225.59112484999997</v>
      </c>
      <c r="Q70" s="48"/>
      <c r="R70" s="48"/>
      <c r="S70" s="48"/>
      <c r="T70" s="48"/>
      <c r="U70" s="48"/>
      <c r="V70" s="48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</row>
    <row r="71" spans="1:52" ht="13.8" hidden="1" outlineLevel="1">
      <c r="A71" s="16">
        <v>42370</v>
      </c>
      <c r="B71" s="135">
        <v>36669.435422670009</v>
      </c>
      <c r="C71" s="48">
        <v>569.70746323999992</v>
      </c>
      <c r="D71" s="135">
        <v>110.54314359999999</v>
      </c>
      <c r="E71" s="135">
        <v>459.16431963999997</v>
      </c>
      <c r="F71" s="135">
        <v>184.69043464000001</v>
      </c>
      <c r="G71" s="135">
        <v>172.34737569999999</v>
      </c>
      <c r="H71" s="135">
        <v>12.343058940000001</v>
      </c>
      <c r="I71" s="135">
        <v>12022.15609058</v>
      </c>
      <c r="J71" s="135">
        <v>1046.3191298199999</v>
      </c>
      <c r="K71" s="135">
        <v>10975.83696076</v>
      </c>
      <c r="L71" s="135">
        <v>23892.881434210001</v>
      </c>
      <c r="M71" s="135">
        <v>23656.298558580005</v>
      </c>
      <c r="N71" s="135">
        <v>236.58287562999999</v>
      </c>
      <c r="O71" s="135">
        <v>99.888985539999993</v>
      </c>
      <c r="P71" s="135">
        <v>229.38719658999997</v>
      </c>
      <c r="Q71" s="48"/>
      <c r="R71" s="48"/>
      <c r="S71" s="48"/>
      <c r="T71" s="48"/>
      <c r="U71" s="48"/>
      <c r="V71" s="48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</row>
    <row r="72" spans="1:52" ht="13.8" hidden="1" outlineLevel="1">
      <c r="A72" s="16">
        <v>42401</v>
      </c>
      <c r="B72" s="135">
        <v>38264.9811567</v>
      </c>
      <c r="C72" s="48">
        <v>542.48352801999999</v>
      </c>
      <c r="D72" s="135">
        <v>98.370248730000014</v>
      </c>
      <c r="E72" s="135">
        <v>444.11327928999998</v>
      </c>
      <c r="F72" s="135">
        <v>365.04719254999998</v>
      </c>
      <c r="G72" s="135">
        <v>217.58578319999998</v>
      </c>
      <c r="H72" s="135">
        <v>147.46140935</v>
      </c>
      <c r="I72" s="135">
        <v>12493.31398311</v>
      </c>
      <c r="J72" s="135">
        <v>924.3474213799999</v>
      </c>
      <c r="K72" s="135">
        <v>11568.966561729998</v>
      </c>
      <c r="L72" s="135">
        <v>24864.136453020001</v>
      </c>
      <c r="M72" s="135">
        <v>24646.300909170001</v>
      </c>
      <c r="N72" s="135">
        <v>217.83554384999999</v>
      </c>
      <c r="O72" s="135">
        <v>59.259591880000002</v>
      </c>
      <c r="P72" s="135">
        <v>229.80910471000004</v>
      </c>
      <c r="Q72" s="48"/>
      <c r="R72" s="48"/>
      <c r="S72" s="48"/>
      <c r="T72" s="48"/>
      <c r="U72" s="48"/>
      <c r="V72" s="48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</row>
    <row r="73" spans="1:52" ht="13.8" hidden="1" outlineLevel="1">
      <c r="A73" s="16">
        <v>42430</v>
      </c>
      <c r="B73" s="135">
        <v>37386.126122859991</v>
      </c>
      <c r="C73" s="48">
        <v>445.31962400999993</v>
      </c>
      <c r="D73" s="135">
        <v>104.77279418999998</v>
      </c>
      <c r="E73" s="135">
        <v>340.54682981999991</v>
      </c>
      <c r="F73" s="135">
        <v>440.35527322000002</v>
      </c>
      <c r="G73" s="135">
        <v>250.06406704000003</v>
      </c>
      <c r="H73" s="135">
        <v>190.29120618000002</v>
      </c>
      <c r="I73" s="135">
        <v>11652.584715999998</v>
      </c>
      <c r="J73" s="135">
        <v>740.04163195000001</v>
      </c>
      <c r="K73" s="135">
        <v>10912.543084050001</v>
      </c>
      <c r="L73" s="135">
        <v>24847.866509630003</v>
      </c>
      <c r="M73" s="135">
        <v>24625.836302600001</v>
      </c>
      <c r="N73" s="135">
        <v>222.03020702999999</v>
      </c>
      <c r="O73" s="135">
        <v>55.523492470000001</v>
      </c>
      <c r="P73" s="135">
        <v>227.95477447000002</v>
      </c>
      <c r="Q73" s="48"/>
      <c r="R73" s="48"/>
      <c r="S73" s="48"/>
      <c r="T73" s="48"/>
      <c r="U73" s="48"/>
      <c r="V73" s="48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</row>
    <row r="74" spans="1:52" ht="13.8" hidden="1" outlineLevel="1">
      <c r="A74" s="16">
        <v>42461</v>
      </c>
      <c r="B74" s="135">
        <v>38273.939796780003</v>
      </c>
      <c r="C74" s="48">
        <v>464.23298763000008</v>
      </c>
      <c r="D74" s="135">
        <v>96.453091220000005</v>
      </c>
      <c r="E74" s="135">
        <v>367.77989640999999</v>
      </c>
      <c r="F74" s="135">
        <v>439.95851991000006</v>
      </c>
      <c r="G74" s="135">
        <v>248.27836961</v>
      </c>
      <c r="H74" s="135">
        <v>191.68015030000001</v>
      </c>
      <c r="I74" s="135">
        <v>12745.255133429999</v>
      </c>
      <c r="J74" s="135">
        <v>869.80778254999996</v>
      </c>
      <c r="K74" s="135">
        <v>11875.44735088</v>
      </c>
      <c r="L74" s="135">
        <v>24624.49315581</v>
      </c>
      <c r="M74" s="135">
        <v>24386.763467640005</v>
      </c>
      <c r="N74" s="135">
        <v>237.72968817000003</v>
      </c>
      <c r="O74" s="135">
        <v>99.562666140000005</v>
      </c>
      <c r="P74" s="135">
        <v>231.62603905999998</v>
      </c>
      <c r="Q74" s="48"/>
      <c r="R74" s="48"/>
      <c r="S74" s="48"/>
      <c r="T74" s="48"/>
      <c r="U74" s="48"/>
      <c r="V74" s="48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</row>
    <row r="75" spans="1:52" ht="13.8" hidden="1" outlineLevel="1">
      <c r="A75" s="16">
        <v>42491</v>
      </c>
      <c r="B75" s="135">
        <v>37742.665088960013</v>
      </c>
      <c r="C75" s="48">
        <v>416.58570725000004</v>
      </c>
      <c r="D75" s="135">
        <v>95.580680449999988</v>
      </c>
      <c r="E75" s="135">
        <v>321.0050268</v>
      </c>
      <c r="F75" s="135">
        <v>455.00759828999998</v>
      </c>
      <c r="G75" s="135">
        <v>246.32557466999998</v>
      </c>
      <c r="H75" s="135">
        <v>208.68202362</v>
      </c>
      <c r="I75" s="135">
        <v>12045.1892266</v>
      </c>
      <c r="J75" s="135">
        <v>838.11620488000017</v>
      </c>
      <c r="K75" s="135">
        <v>11207.07302172</v>
      </c>
      <c r="L75" s="135">
        <v>24825.882556819997</v>
      </c>
      <c r="M75" s="135">
        <v>24553.082447339999</v>
      </c>
      <c r="N75" s="135">
        <v>272.80010948</v>
      </c>
      <c r="O75" s="135">
        <v>43.690447489999997</v>
      </c>
      <c r="P75" s="135">
        <v>286.94716559</v>
      </c>
      <c r="Q75" s="48"/>
      <c r="R75" s="48"/>
      <c r="S75" s="48"/>
      <c r="T75" s="48"/>
      <c r="U75" s="48"/>
      <c r="V75" s="48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</row>
    <row r="76" spans="1:52" ht="13.8" hidden="1" outlineLevel="1">
      <c r="A76" s="16">
        <v>42522</v>
      </c>
      <c r="B76" s="135">
        <v>38996.742794909987</v>
      </c>
      <c r="C76" s="48">
        <v>452.12230571999999</v>
      </c>
      <c r="D76" s="135">
        <v>99.11726517999999</v>
      </c>
      <c r="E76" s="135">
        <v>353.00504053999998</v>
      </c>
      <c r="F76" s="135">
        <v>891.22354397000004</v>
      </c>
      <c r="G76" s="135">
        <v>229.20750513000002</v>
      </c>
      <c r="H76" s="135">
        <v>662.01603883999996</v>
      </c>
      <c r="I76" s="135">
        <v>12379.500742479999</v>
      </c>
      <c r="J76" s="135">
        <v>2681.8523745500001</v>
      </c>
      <c r="K76" s="135">
        <v>9697.6483679299999</v>
      </c>
      <c r="L76" s="135">
        <v>25273.896202739998</v>
      </c>
      <c r="M76" s="135">
        <v>25024.250560839999</v>
      </c>
      <c r="N76" s="135">
        <v>249.64564189999999</v>
      </c>
      <c r="O76" s="135">
        <v>67.191513299999997</v>
      </c>
      <c r="P76" s="135">
        <v>299.90413501</v>
      </c>
      <c r="Q76" s="48"/>
      <c r="R76" s="48"/>
      <c r="S76" s="48"/>
      <c r="T76" s="48"/>
      <c r="U76" s="48"/>
      <c r="V76" s="48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</row>
    <row r="77" spans="1:52" ht="13.8" hidden="1" outlineLevel="1">
      <c r="A77" s="16">
        <v>42552</v>
      </c>
      <c r="B77" s="135">
        <v>38205.985654180004</v>
      </c>
      <c r="C77" s="48">
        <v>443.55569582000004</v>
      </c>
      <c r="D77" s="135">
        <v>93.54091201</v>
      </c>
      <c r="E77" s="135">
        <v>350.01478380999998</v>
      </c>
      <c r="F77" s="135">
        <v>882.52359262000004</v>
      </c>
      <c r="G77" s="135">
        <v>224.69199538999999</v>
      </c>
      <c r="H77" s="135">
        <v>657.83159723000006</v>
      </c>
      <c r="I77" s="135">
        <v>12066.301734149998</v>
      </c>
      <c r="J77" s="135">
        <v>2559.9066012900003</v>
      </c>
      <c r="K77" s="135">
        <v>9506.3951328599978</v>
      </c>
      <c r="L77" s="135">
        <v>24813.604631590002</v>
      </c>
      <c r="M77" s="135">
        <v>24573.468198120001</v>
      </c>
      <c r="N77" s="135">
        <v>240.13643346999999</v>
      </c>
      <c r="O77" s="135">
        <v>126.81177441</v>
      </c>
      <c r="P77" s="135">
        <v>303.78282919000003</v>
      </c>
      <c r="Q77" s="48"/>
      <c r="R77" s="48"/>
      <c r="S77" s="48"/>
      <c r="T77" s="48"/>
      <c r="U77" s="48"/>
      <c r="V77" s="48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</row>
    <row r="78" spans="1:52" ht="13.8" hidden="1" outlineLevel="1">
      <c r="A78" s="16">
        <v>42583</v>
      </c>
      <c r="B78" s="135">
        <v>38406.7726979</v>
      </c>
      <c r="C78" s="48">
        <v>448.26877696999998</v>
      </c>
      <c r="D78" s="135">
        <v>99.716375729999996</v>
      </c>
      <c r="E78" s="135">
        <v>348.55240123999999</v>
      </c>
      <c r="F78" s="135">
        <v>922.86757245000013</v>
      </c>
      <c r="G78" s="135">
        <v>251.85102902</v>
      </c>
      <c r="H78" s="135">
        <v>671.01654342999996</v>
      </c>
      <c r="I78" s="135">
        <v>11899.320325910001</v>
      </c>
      <c r="J78" s="135">
        <v>2668.7289286099999</v>
      </c>
      <c r="K78" s="135">
        <v>9230.5913973000006</v>
      </c>
      <c r="L78" s="135">
        <v>25136.316022569998</v>
      </c>
      <c r="M78" s="135">
        <v>24895.411821649999</v>
      </c>
      <c r="N78" s="135">
        <v>240.90420091999999</v>
      </c>
      <c r="O78" s="135">
        <v>61.733766000000003</v>
      </c>
      <c r="P78" s="135">
        <v>343.16278967</v>
      </c>
      <c r="Q78" s="48"/>
      <c r="R78" s="48"/>
      <c r="S78" s="48"/>
      <c r="T78" s="48"/>
      <c r="U78" s="48"/>
      <c r="V78" s="48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</row>
    <row r="79" spans="1:52" ht="13.8" hidden="1" outlineLevel="1">
      <c r="A79" s="16">
        <v>42614</v>
      </c>
      <c r="B79" s="135">
        <v>37510.298944640002</v>
      </c>
      <c r="C79" s="48">
        <v>284.63333840000001</v>
      </c>
      <c r="D79" s="135">
        <v>96.733821290000009</v>
      </c>
      <c r="E79" s="135">
        <v>187.89951710999998</v>
      </c>
      <c r="F79" s="135">
        <v>1007.8279670900001</v>
      </c>
      <c r="G79" s="135">
        <v>331.28528518999997</v>
      </c>
      <c r="H79" s="135">
        <v>676.54268190000005</v>
      </c>
      <c r="I79" s="135">
        <v>10502.223716960001</v>
      </c>
      <c r="J79" s="135">
        <v>2745.12259997</v>
      </c>
      <c r="K79" s="135">
        <v>7757.1011169899994</v>
      </c>
      <c r="L79" s="135">
        <v>25715.613922189998</v>
      </c>
      <c r="M79" s="135">
        <v>25468.697994230002</v>
      </c>
      <c r="N79" s="135">
        <v>246.91592795999998</v>
      </c>
      <c r="O79" s="135">
        <v>44.464025379999995</v>
      </c>
      <c r="P79" s="135">
        <v>344.34673758999998</v>
      </c>
      <c r="Q79" s="48"/>
      <c r="R79" s="48"/>
      <c r="S79" s="48"/>
      <c r="T79" s="48"/>
      <c r="U79" s="48"/>
      <c r="V79" s="48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</row>
    <row r="80" spans="1:52" ht="13.8" hidden="1" outlineLevel="1">
      <c r="A80" s="16">
        <v>42644</v>
      </c>
      <c r="B80" s="135">
        <v>37470.865177439999</v>
      </c>
      <c r="C80" s="48">
        <v>410.25236683999998</v>
      </c>
      <c r="D80" s="135">
        <v>91.215091199999989</v>
      </c>
      <c r="E80" s="135">
        <v>319.03727564000002</v>
      </c>
      <c r="F80" s="135">
        <v>1024.9900577600001</v>
      </c>
      <c r="G80" s="135">
        <v>343.00200131999998</v>
      </c>
      <c r="H80" s="135">
        <v>681.98805644000004</v>
      </c>
      <c r="I80" s="135">
        <v>10588.2857919</v>
      </c>
      <c r="J80" s="135">
        <v>2685.2798737100002</v>
      </c>
      <c r="K80" s="135">
        <v>7903.0059181899996</v>
      </c>
      <c r="L80" s="135">
        <v>25447.336960940003</v>
      </c>
      <c r="M80" s="135">
        <v>25203.192883809999</v>
      </c>
      <c r="N80" s="135">
        <v>244.14407713</v>
      </c>
      <c r="O80" s="135">
        <v>35.392912720000005</v>
      </c>
      <c r="P80" s="135">
        <v>340.11137060999999</v>
      </c>
      <c r="Q80" s="48"/>
      <c r="R80" s="48"/>
      <c r="S80" s="48"/>
      <c r="T80" s="48"/>
      <c r="U80" s="48"/>
      <c r="V80" s="48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</row>
    <row r="81" spans="1:52" ht="13.8" hidden="1" outlineLevel="1">
      <c r="A81" s="16">
        <v>42675</v>
      </c>
      <c r="B81" s="135">
        <v>37416.829925409998</v>
      </c>
      <c r="C81" s="48">
        <v>418.23641143999998</v>
      </c>
      <c r="D81" s="135">
        <v>104.41745347</v>
      </c>
      <c r="E81" s="135">
        <v>313.81895796999999</v>
      </c>
      <c r="F81" s="135">
        <v>1046.8321120000001</v>
      </c>
      <c r="G81" s="135">
        <v>373.03334488999997</v>
      </c>
      <c r="H81" s="135">
        <v>673.79876710999997</v>
      </c>
      <c r="I81" s="135">
        <v>10365.09600499</v>
      </c>
      <c r="J81" s="135">
        <v>2700.0290575700001</v>
      </c>
      <c r="K81" s="135">
        <v>7665.0669474199995</v>
      </c>
      <c r="L81" s="135">
        <v>25586.665396979995</v>
      </c>
      <c r="M81" s="135">
        <v>25338.41785849</v>
      </c>
      <c r="N81" s="135">
        <v>248.24753848999998</v>
      </c>
      <c r="O81" s="135">
        <v>29.126722009999998</v>
      </c>
      <c r="P81" s="135">
        <v>335.30389036999998</v>
      </c>
      <c r="Q81" s="48"/>
      <c r="R81" s="48"/>
      <c r="S81" s="48"/>
      <c r="T81" s="48"/>
      <c r="U81" s="48"/>
      <c r="V81" s="48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</row>
    <row r="82" spans="1:52" ht="13.8" hidden="1" outlineLevel="1">
      <c r="A82" s="16">
        <v>42705</v>
      </c>
      <c r="B82" s="135">
        <v>37894.34698504</v>
      </c>
      <c r="C82" s="48">
        <v>246.03503400000002</v>
      </c>
      <c r="D82" s="135">
        <v>111.91475489999999</v>
      </c>
      <c r="E82" s="135">
        <v>134.1202791</v>
      </c>
      <c r="F82" s="135">
        <v>161.34145437000001</v>
      </c>
      <c r="G82" s="135">
        <v>152.39155222000002</v>
      </c>
      <c r="H82" s="135">
        <v>8.9499021499999998</v>
      </c>
      <c r="I82" s="135">
        <v>11090.221802659999</v>
      </c>
      <c r="J82" s="135">
        <v>2725.6854813399996</v>
      </c>
      <c r="K82" s="135">
        <v>8364.5363213199998</v>
      </c>
      <c r="L82" s="135">
        <v>26396.748694009999</v>
      </c>
      <c r="M82" s="135">
        <v>26183.119697229999</v>
      </c>
      <c r="N82" s="135">
        <v>213.62899678000002</v>
      </c>
      <c r="O82" s="135">
        <v>171.34561038000001</v>
      </c>
      <c r="P82" s="135">
        <v>341.39056767</v>
      </c>
      <c r="Q82" s="48"/>
      <c r="R82" s="48"/>
      <c r="S82" s="48"/>
      <c r="T82" s="48"/>
      <c r="U82" s="48"/>
      <c r="V82" s="48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</row>
    <row r="83" spans="1:52" ht="13.8" hidden="1" outlineLevel="1">
      <c r="A83" s="16">
        <v>42736</v>
      </c>
      <c r="B83" s="135">
        <v>37927.989598929998</v>
      </c>
      <c r="C83" s="48">
        <v>400.7434561</v>
      </c>
      <c r="D83" s="135">
        <v>104.87453370999999</v>
      </c>
      <c r="E83" s="135">
        <v>295.86892238999997</v>
      </c>
      <c r="F83" s="135">
        <v>818.14312816999995</v>
      </c>
      <c r="G83" s="135">
        <v>219.97979168000001</v>
      </c>
      <c r="H83" s="135">
        <v>598.16333648999989</v>
      </c>
      <c r="I83" s="135">
        <v>10640.19682725</v>
      </c>
      <c r="J83" s="135">
        <v>3027.2257736600004</v>
      </c>
      <c r="K83" s="135">
        <v>7612.9710535899994</v>
      </c>
      <c r="L83" s="135">
        <v>26068.906187410001</v>
      </c>
      <c r="M83" s="135">
        <v>25834.616241110001</v>
      </c>
      <c r="N83" s="135">
        <v>234.2899463</v>
      </c>
      <c r="O83" s="135">
        <v>36.259549530000001</v>
      </c>
      <c r="P83" s="135">
        <v>380.73158237999996</v>
      </c>
      <c r="Q83" s="48"/>
      <c r="R83" s="48"/>
      <c r="S83" s="48"/>
      <c r="T83" s="48"/>
      <c r="U83" s="48"/>
      <c r="V83" s="48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</row>
    <row r="84" spans="1:52" ht="13.8" hidden="1" outlineLevel="1">
      <c r="A84" s="16">
        <v>42767</v>
      </c>
      <c r="B84" s="135">
        <v>37417.13998444</v>
      </c>
      <c r="C84" s="48">
        <v>323.04248222000001</v>
      </c>
      <c r="D84" s="135">
        <v>104.87686833000001</v>
      </c>
      <c r="E84" s="135">
        <v>218.16561389</v>
      </c>
      <c r="F84" s="135">
        <v>959.17467101000011</v>
      </c>
      <c r="G84" s="135">
        <v>249.36359322999999</v>
      </c>
      <c r="H84" s="135">
        <v>709.81107778000001</v>
      </c>
      <c r="I84" s="135">
        <v>10267.447589799998</v>
      </c>
      <c r="J84" s="135">
        <v>2563.8373496599997</v>
      </c>
      <c r="K84" s="135">
        <v>7703.6102401400003</v>
      </c>
      <c r="L84" s="135">
        <v>25867.47524141</v>
      </c>
      <c r="M84" s="135">
        <v>25612.281581179999</v>
      </c>
      <c r="N84" s="135">
        <v>255.19366023000003</v>
      </c>
      <c r="O84" s="135">
        <v>53.381962379999997</v>
      </c>
      <c r="P84" s="135">
        <v>316.75659509000002</v>
      </c>
      <c r="Q84" s="48"/>
      <c r="R84" s="48"/>
      <c r="S84" s="48"/>
      <c r="T84" s="48"/>
      <c r="U84" s="48"/>
      <c r="V84" s="48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</row>
    <row r="85" spans="1:52" ht="13.8" hidden="1" outlineLevel="1">
      <c r="A85" s="16">
        <v>42795</v>
      </c>
      <c r="B85" s="135">
        <v>38129.516844500002</v>
      </c>
      <c r="C85" s="48">
        <v>346.79973224999998</v>
      </c>
      <c r="D85" s="135">
        <v>125.00335601</v>
      </c>
      <c r="E85" s="135">
        <v>221.79637624</v>
      </c>
      <c r="F85" s="135">
        <v>1042.9881627899999</v>
      </c>
      <c r="G85" s="135">
        <v>317.14784150000003</v>
      </c>
      <c r="H85" s="135">
        <v>725.84032129000002</v>
      </c>
      <c r="I85" s="135">
        <v>10520.41922045</v>
      </c>
      <c r="J85" s="135">
        <v>2788.6565042800003</v>
      </c>
      <c r="K85" s="135">
        <v>7731.7627161700002</v>
      </c>
      <c r="L85" s="135">
        <v>26219.309729009998</v>
      </c>
      <c r="M85" s="135">
        <v>25960.57889103</v>
      </c>
      <c r="N85" s="135">
        <v>258.73083797999999</v>
      </c>
      <c r="O85" s="135">
        <v>51.404236220000001</v>
      </c>
      <c r="P85" s="135">
        <v>318.30704122999998</v>
      </c>
      <c r="Q85" s="48"/>
      <c r="R85" s="48"/>
      <c r="S85" s="48"/>
      <c r="T85" s="48"/>
      <c r="U85" s="48"/>
      <c r="V85" s="48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</row>
    <row r="86" spans="1:52" ht="13.8" hidden="1" outlineLevel="1">
      <c r="A86" s="16">
        <v>42826</v>
      </c>
      <c r="B86" s="135">
        <v>38598.259172700004</v>
      </c>
      <c r="C86" s="48">
        <v>423.66897978000003</v>
      </c>
      <c r="D86" s="135">
        <v>119.02987936</v>
      </c>
      <c r="E86" s="135">
        <v>304.63910041999998</v>
      </c>
      <c r="F86" s="135">
        <v>1320.99475856</v>
      </c>
      <c r="G86" s="135">
        <v>342.29835136000003</v>
      </c>
      <c r="H86" s="135">
        <v>978.69640719999995</v>
      </c>
      <c r="I86" s="135">
        <v>10486.63601962</v>
      </c>
      <c r="J86" s="135">
        <v>2700.8709975500001</v>
      </c>
      <c r="K86" s="135">
        <v>7785.7650220699998</v>
      </c>
      <c r="L86" s="135">
        <v>26366.959414739998</v>
      </c>
      <c r="M86" s="135">
        <v>26088.817824869999</v>
      </c>
      <c r="N86" s="135">
        <v>278.14158986999996</v>
      </c>
      <c r="O86" s="135">
        <v>132.45356870000001</v>
      </c>
      <c r="P86" s="135">
        <v>241.19807938</v>
      </c>
      <c r="Q86" s="48"/>
      <c r="R86" s="48"/>
      <c r="S86" s="48"/>
      <c r="T86" s="48"/>
      <c r="U86" s="48"/>
      <c r="V86" s="48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</row>
    <row r="87" spans="1:52" ht="13.8" hidden="1" outlineLevel="1">
      <c r="A87" s="16">
        <v>42856</v>
      </c>
      <c r="B87" s="135">
        <v>39332.500609139999</v>
      </c>
      <c r="C87" s="48">
        <v>395.73544597000006</v>
      </c>
      <c r="D87" s="135">
        <v>120.19132080999999</v>
      </c>
      <c r="E87" s="135">
        <v>275.54412516000002</v>
      </c>
      <c r="F87" s="135">
        <v>1364.0712450500002</v>
      </c>
      <c r="G87" s="135">
        <v>332.78477267</v>
      </c>
      <c r="H87" s="135">
        <v>1031.2864723799999</v>
      </c>
      <c r="I87" s="135">
        <v>11193.305594459998</v>
      </c>
      <c r="J87" s="135">
        <v>3046.74681835</v>
      </c>
      <c r="K87" s="135">
        <v>8146.5587761100005</v>
      </c>
      <c r="L87" s="135">
        <v>26379.388323660001</v>
      </c>
      <c r="M87" s="135">
        <v>26064.441000179999</v>
      </c>
      <c r="N87" s="135">
        <v>314.94732347999997</v>
      </c>
      <c r="O87" s="135">
        <v>36.947796949999997</v>
      </c>
      <c r="P87" s="135">
        <v>230.36527152000002</v>
      </c>
      <c r="Q87" s="48"/>
      <c r="R87" s="48"/>
      <c r="S87" s="48"/>
      <c r="T87" s="48"/>
      <c r="U87" s="48"/>
      <c r="V87" s="48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</row>
    <row r="88" spans="1:52" ht="13.8" hidden="1" outlineLevel="1">
      <c r="A88" s="16">
        <v>42887</v>
      </c>
      <c r="B88" s="135">
        <v>38950.293822079999</v>
      </c>
      <c r="C88" s="48">
        <v>328.67194094000001</v>
      </c>
      <c r="D88" s="135">
        <v>112.31267104</v>
      </c>
      <c r="E88" s="135">
        <v>216.35926990000002</v>
      </c>
      <c r="F88" s="135">
        <v>1379.0918195500001</v>
      </c>
      <c r="G88" s="135">
        <v>301.39444014999998</v>
      </c>
      <c r="H88" s="135">
        <v>1077.6973794</v>
      </c>
      <c r="I88" s="135">
        <v>10454.169993179999</v>
      </c>
      <c r="J88" s="135">
        <v>2526.6073278200001</v>
      </c>
      <c r="K88" s="135">
        <v>7927.5626653599993</v>
      </c>
      <c r="L88" s="135">
        <v>26788.360068410002</v>
      </c>
      <c r="M88" s="135">
        <v>26494.409830770001</v>
      </c>
      <c r="N88" s="135">
        <v>293.95023764000001</v>
      </c>
      <c r="O88" s="135">
        <v>67.066621040000001</v>
      </c>
      <c r="P88" s="135">
        <v>235.08573244000002</v>
      </c>
      <c r="Q88" s="48"/>
      <c r="R88" s="48"/>
      <c r="S88" s="48"/>
      <c r="T88" s="48"/>
      <c r="U88" s="48"/>
      <c r="V88" s="48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</row>
    <row r="89" spans="1:52" ht="13.8" hidden="1" outlineLevel="1">
      <c r="A89" s="16">
        <v>42917</v>
      </c>
      <c r="B89" s="135">
        <v>39186.346182339999</v>
      </c>
      <c r="C89" s="48">
        <v>309.44076724000001</v>
      </c>
      <c r="D89" s="135">
        <v>117.97745388</v>
      </c>
      <c r="E89" s="135">
        <v>191.46331336000003</v>
      </c>
      <c r="F89" s="135">
        <v>1260.0898423800002</v>
      </c>
      <c r="G89" s="135">
        <v>270.78969752</v>
      </c>
      <c r="H89" s="135">
        <v>989.30014486000005</v>
      </c>
      <c r="I89" s="135">
        <v>11173.22036582</v>
      </c>
      <c r="J89" s="135">
        <v>2888.6741946299999</v>
      </c>
      <c r="K89" s="135">
        <v>8284.5461711899989</v>
      </c>
      <c r="L89" s="135">
        <v>26443.595206900001</v>
      </c>
      <c r="M89" s="135">
        <v>26161.691226480005</v>
      </c>
      <c r="N89" s="135">
        <v>281.90398042000004</v>
      </c>
      <c r="O89" s="135">
        <v>44.780044830000001</v>
      </c>
      <c r="P89" s="135">
        <v>300.74289780000004</v>
      </c>
      <c r="Q89" s="48"/>
      <c r="R89" s="48"/>
      <c r="S89" s="48"/>
      <c r="T89" s="48"/>
      <c r="U89" s="48"/>
      <c r="V89" s="48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</row>
    <row r="90" spans="1:52" ht="13.8" hidden="1" outlineLevel="1">
      <c r="A90" s="16">
        <v>42948</v>
      </c>
      <c r="B90" s="135">
        <v>38626.775482489997</v>
      </c>
      <c r="C90" s="48">
        <v>307.67654838999999</v>
      </c>
      <c r="D90" s="135">
        <v>116.09441960999999</v>
      </c>
      <c r="E90" s="135">
        <v>191.58212878000001</v>
      </c>
      <c r="F90" s="135">
        <v>1248.10605949</v>
      </c>
      <c r="G90" s="135">
        <v>296.47531964999996</v>
      </c>
      <c r="H90" s="135">
        <v>951.63073983999993</v>
      </c>
      <c r="I90" s="135">
        <v>10586.68734013</v>
      </c>
      <c r="J90" s="135">
        <v>2746.8839088999998</v>
      </c>
      <c r="K90" s="135">
        <v>7839.8034312299997</v>
      </c>
      <c r="L90" s="135">
        <v>26484.305534479998</v>
      </c>
      <c r="M90" s="135">
        <v>26206.687735429998</v>
      </c>
      <c r="N90" s="135">
        <v>277.61779905000003</v>
      </c>
      <c r="O90" s="135">
        <v>59.250766349999999</v>
      </c>
      <c r="P90" s="135">
        <v>301.84669309000003</v>
      </c>
      <c r="Q90" s="48"/>
      <c r="R90" s="48"/>
      <c r="S90" s="48"/>
      <c r="T90" s="48"/>
      <c r="U90" s="48"/>
      <c r="V90" s="48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</row>
    <row r="91" spans="1:52" ht="13.8" hidden="1" outlineLevel="1">
      <c r="A91" s="16">
        <v>42979</v>
      </c>
      <c r="B91" s="135">
        <v>39620.392458419999</v>
      </c>
      <c r="C91" s="48">
        <v>376.53683208000001</v>
      </c>
      <c r="D91" s="135">
        <v>191.96151946000001</v>
      </c>
      <c r="E91" s="135">
        <v>184.57531262000001</v>
      </c>
      <c r="F91" s="135">
        <v>1276.8362313300001</v>
      </c>
      <c r="G91" s="135">
        <v>414.69231459000002</v>
      </c>
      <c r="H91" s="135">
        <v>862.14391674000001</v>
      </c>
      <c r="I91" s="135">
        <v>10620.198882090001</v>
      </c>
      <c r="J91" s="135">
        <v>2879.1861759900003</v>
      </c>
      <c r="K91" s="135">
        <v>7741.0127061000003</v>
      </c>
      <c r="L91" s="135">
        <v>27346.82051292</v>
      </c>
      <c r="M91" s="135">
        <v>27076.276591740003</v>
      </c>
      <c r="N91" s="135">
        <v>270.54392117999998</v>
      </c>
      <c r="O91" s="135">
        <v>102.15000984</v>
      </c>
      <c r="P91" s="135">
        <v>312.50532515999998</v>
      </c>
      <c r="Q91" s="48"/>
      <c r="R91" s="48"/>
      <c r="S91" s="48"/>
      <c r="T91" s="48"/>
      <c r="U91" s="48"/>
      <c r="V91" s="48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</row>
    <row r="92" spans="1:52" ht="13.8" hidden="1" outlineLevel="1">
      <c r="A92" s="16">
        <v>43009</v>
      </c>
      <c r="B92" s="135">
        <v>39458.070647289998</v>
      </c>
      <c r="C92" s="48">
        <v>304.61104864000004</v>
      </c>
      <c r="D92" s="135">
        <v>127.62261943999999</v>
      </c>
      <c r="E92" s="135">
        <v>176.98842920000001</v>
      </c>
      <c r="F92" s="135">
        <v>1308.3368869599999</v>
      </c>
      <c r="G92" s="135">
        <v>461.84374441</v>
      </c>
      <c r="H92" s="135">
        <v>846.49314255000013</v>
      </c>
      <c r="I92" s="135">
        <v>10510.400535050001</v>
      </c>
      <c r="J92" s="135">
        <v>2817.94728459</v>
      </c>
      <c r="K92" s="135">
        <v>7692.4532504600002</v>
      </c>
      <c r="L92" s="135">
        <v>27334.722176640003</v>
      </c>
      <c r="M92" s="135">
        <v>27067.837891489999</v>
      </c>
      <c r="N92" s="135">
        <v>266.88428514999998</v>
      </c>
      <c r="O92" s="135">
        <v>42.068594529999999</v>
      </c>
      <c r="P92" s="135">
        <v>333.71493687999998</v>
      </c>
      <c r="Q92" s="48"/>
      <c r="R92" s="48"/>
      <c r="S92" s="48"/>
      <c r="T92" s="48"/>
      <c r="U92" s="48"/>
      <c r="V92" s="48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</row>
    <row r="93" spans="1:52" ht="13.8" hidden="1" outlineLevel="1">
      <c r="A93" s="16">
        <v>43040</v>
      </c>
      <c r="B93" s="135">
        <v>40462.38578561</v>
      </c>
      <c r="C93" s="48">
        <v>315.11808360999999</v>
      </c>
      <c r="D93" s="135">
        <v>130.92267778999999</v>
      </c>
      <c r="E93" s="135">
        <v>184.19540582000002</v>
      </c>
      <c r="F93" s="135">
        <v>1260.6006568</v>
      </c>
      <c r="G93" s="135">
        <v>552.75756666999996</v>
      </c>
      <c r="H93" s="135">
        <v>707.84309013000006</v>
      </c>
      <c r="I93" s="135">
        <v>11040.5554324</v>
      </c>
      <c r="J93" s="135">
        <v>2945.9042781100002</v>
      </c>
      <c r="K93" s="135">
        <v>8094.6511542899989</v>
      </c>
      <c r="L93" s="135">
        <v>27846.111612799999</v>
      </c>
      <c r="M93" s="135">
        <v>27557.61979587</v>
      </c>
      <c r="N93" s="135">
        <v>288.49181693000003</v>
      </c>
      <c r="O93" s="135">
        <v>49.104109489999999</v>
      </c>
      <c r="P93" s="135">
        <v>351.8828709</v>
      </c>
      <c r="Q93" s="48"/>
      <c r="R93" s="48"/>
      <c r="S93" s="48"/>
      <c r="T93" s="48"/>
      <c r="U93" s="48"/>
      <c r="V93" s="48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</row>
    <row r="94" spans="1:52" ht="13.8" hidden="1" outlineLevel="1">
      <c r="A94" s="16">
        <v>43070</v>
      </c>
      <c r="B94" s="135">
        <v>42309.325274620001</v>
      </c>
      <c r="C94" s="48">
        <v>445.36000220000005</v>
      </c>
      <c r="D94" s="135">
        <v>232.05885386000003</v>
      </c>
      <c r="E94" s="135">
        <v>213.30114834</v>
      </c>
      <c r="F94" s="135">
        <v>221.45270341</v>
      </c>
      <c r="G94" s="135">
        <v>220.40081897000002</v>
      </c>
      <c r="H94" s="135">
        <v>1.05188444</v>
      </c>
      <c r="I94" s="135">
        <v>12504.531903809999</v>
      </c>
      <c r="J94" s="135">
        <v>3375.5706462200001</v>
      </c>
      <c r="K94" s="135">
        <v>9128.9612575899991</v>
      </c>
      <c r="L94" s="135">
        <v>29137.980665199997</v>
      </c>
      <c r="M94" s="135">
        <v>28856.154385670001</v>
      </c>
      <c r="N94" s="135">
        <v>281.82627953000002</v>
      </c>
      <c r="O94" s="135">
        <v>316.91869453000004</v>
      </c>
      <c r="P94" s="135">
        <v>374.58599070000002</v>
      </c>
      <c r="Q94" s="48"/>
      <c r="R94" s="48"/>
      <c r="S94" s="48"/>
      <c r="T94" s="48"/>
      <c r="U94" s="48"/>
      <c r="V94" s="48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</row>
    <row r="95" spans="1:52" ht="13.8" hidden="1" outlineLevel="1">
      <c r="A95" s="16">
        <v>43101</v>
      </c>
      <c r="B95" s="135">
        <v>41461.326749870001</v>
      </c>
      <c r="C95" s="48">
        <v>422.90248530999997</v>
      </c>
      <c r="D95" s="135">
        <v>124.49649782</v>
      </c>
      <c r="E95" s="135">
        <v>298.40598748999997</v>
      </c>
      <c r="F95" s="135">
        <v>517.97779177999996</v>
      </c>
      <c r="G95" s="135">
        <v>342.07923173999995</v>
      </c>
      <c r="H95" s="135">
        <v>175.89856004000001</v>
      </c>
      <c r="I95" s="135">
        <v>11485.874503750001</v>
      </c>
      <c r="J95" s="135">
        <v>3217.83682641</v>
      </c>
      <c r="K95" s="135">
        <v>8268.0376773399985</v>
      </c>
      <c r="L95" s="135">
        <v>29034.571969030003</v>
      </c>
      <c r="M95" s="135">
        <v>28706.721813820001</v>
      </c>
      <c r="N95" s="135">
        <v>327.85015521000003</v>
      </c>
      <c r="O95" s="135">
        <v>86.580492859999993</v>
      </c>
      <c r="P95" s="135">
        <v>349.85883204000004</v>
      </c>
      <c r="Q95" s="48"/>
      <c r="R95" s="48"/>
      <c r="S95" s="48"/>
      <c r="T95" s="48"/>
      <c r="U95" s="48"/>
      <c r="V95" s="48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</row>
    <row r="96" spans="1:52" ht="13.8" hidden="1" outlineLevel="1">
      <c r="A96" s="16">
        <v>43132</v>
      </c>
      <c r="B96" s="135">
        <v>42036.30513054</v>
      </c>
      <c r="C96" s="48">
        <v>386.08658151999998</v>
      </c>
      <c r="D96" s="135">
        <v>125.47651431999999</v>
      </c>
      <c r="E96" s="135">
        <v>260.6100672</v>
      </c>
      <c r="F96" s="135">
        <v>1058.32941486</v>
      </c>
      <c r="G96" s="135">
        <v>524.70326734999992</v>
      </c>
      <c r="H96" s="135">
        <v>533.62614751000001</v>
      </c>
      <c r="I96" s="135">
        <v>11601.936653370001</v>
      </c>
      <c r="J96" s="135">
        <v>2960.7441911000001</v>
      </c>
      <c r="K96" s="135">
        <v>8641.1924622700008</v>
      </c>
      <c r="L96" s="135">
        <v>28989.952480790002</v>
      </c>
      <c r="M96" s="135">
        <v>28648.776240760002</v>
      </c>
      <c r="N96" s="135">
        <v>341.17624002999997</v>
      </c>
      <c r="O96" s="135">
        <v>32.158057409999998</v>
      </c>
      <c r="P96" s="135">
        <v>368.35161750999998</v>
      </c>
      <c r="Q96" s="48"/>
      <c r="R96" s="48"/>
      <c r="S96" s="48"/>
      <c r="T96" s="48"/>
      <c r="U96" s="48"/>
      <c r="V96" s="48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</row>
    <row r="97" spans="1:52" ht="13.8" hidden="1" outlineLevel="1">
      <c r="A97" s="16">
        <v>43160</v>
      </c>
      <c r="B97" s="135">
        <v>42008.575908229999</v>
      </c>
      <c r="C97" s="48">
        <v>426.09295751000008</v>
      </c>
      <c r="D97" s="135">
        <v>190.11431119</v>
      </c>
      <c r="E97" s="135">
        <v>235.97864632000002</v>
      </c>
      <c r="F97" s="135">
        <v>1542.5268643100001</v>
      </c>
      <c r="G97" s="135">
        <v>549.98617329000001</v>
      </c>
      <c r="H97" s="135">
        <v>992.54069102000005</v>
      </c>
      <c r="I97" s="135">
        <v>10944.307881799999</v>
      </c>
      <c r="J97" s="135">
        <v>2720.7027461899997</v>
      </c>
      <c r="K97" s="135">
        <v>8223.6051356099997</v>
      </c>
      <c r="L97" s="135">
        <v>29095.648204609999</v>
      </c>
      <c r="M97" s="135">
        <v>28776.792587129999</v>
      </c>
      <c r="N97" s="135">
        <v>318.85561747999992</v>
      </c>
      <c r="O97" s="135">
        <v>86.549095929999993</v>
      </c>
      <c r="P97" s="135">
        <v>334.85131043000001</v>
      </c>
      <c r="Q97" s="48"/>
      <c r="R97" s="48"/>
      <c r="S97" s="48"/>
      <c r="T97" s="48"/>
      <c r="U97" s="48"/>
      <c r="V97" s="48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</row>
    <row r="98" spans="1:52" ht="13.8" hidden="1" outlineLevel="1">
      <c r="A98" s="16">
        <v>43191</v>
      </c>
      <c r="B98" s="135">
        <v>42817.612707840002</v>
      </c>
      <c r="C98" s="48">
        <v>347.86131686999994</v>
      </c>
      <c r="D98" s="135">
        <v>113.1499886</v>
      </c>
      <c r="E98" s="135">
        <v>234.71132827</v>
      </c>
      <c r="F98" s="135">
        <v>1682.19694525</v>
      </c>
      <c r="G98" s="135">
        <v>530.64288731000011</v>
      </c>
      <c r="H98" s="135">
        <v>1151.5540579399999</v>
      </c>
      <c r="I98" s="135">
        <v>11176.918578249999</v>
      </c>
      <c r="J98" s="135">
        <v>2685.2086386999999</v>
      </c>
      <c r="K98" s="135">
        <v>8491.709939549999</v>
      </c>
      <c r="L98" s="135">
        <v>29610.635867470002</v>
      </c>
      <c r="M98" s="135">
        <v>29297.473197539999</v>
      </c>
      <c r="N98" s="135">
        <v>313.16266992999999</v>
      </c>
      <c r="O98" s="135">
        <v>192.07014176000001</v>
      </c>
      <c r="P98" s="135">
        <v>395.88705615000003</v>
      </c>
      <c r="Q98" s="48"/>
      <c r="R98" s="48"/>
      <c r="S98" s="48"/>
      <c r="T98" s="48"/>
      <c r="U98" s="48"/>
      <c r="V98" s="48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</row>
    <row r="99" spans="1:52" ht="13.8" hidden="1" outlineLevel="1">
      <c r="A99" s="16">
        <v>43221</v>
      </c>
      <c r="B99" s="135">
        <v>42715.6240311</v>
      </c>
      <c r="C99" s="48">
        <v>325.40623908999999</v>
      </c>
      <c r="D99" s="135">
        <v>114.02378182000001</v>
      </c>
      <c r="E99" s="135">
        <v>211.38245726999997</v>
      </c>
      <c r="F99" s="135">
        <v>1677.4831335999997</v>
      </c>
      <c r="G99" s="135">
        <v>524.15071732000001</v>
      </c>
      <c r="H99" s="135">
        <v>1153.33241628</v>
      </c>
      <c r="I99" s="135">
        <v>11374.259333349999</v>
      </c>
      <c r="J99" s="135">
        <v>2596.5226232999999</v>
      </c>
      <c r="K99" s="135">
        <v>8777.7367100499996</v>
      </c>
      <c r="L99" s="135">
        <v>29338.475325059997</v>
      </c>
      <c r="M99" s="135">
        <v>29003.535529119996</v>
      </c>
      <c r="N99" s="135">
        <v>334.93979594000001</v>
      </c>
      <c r="O99" s="135">
        <v>44.53204161</v>
      </c>
      <c r="P99" s="135">
        <v>403.84554020999997</v>
      </c>
      <c r="Q99" s="48"/>
      <c r="R99" s="48"/>
      <c r="S99" s="48"/>
      <c r="T99" s="48"/>
      <c r="U99" s="48"/>
      <c r="V99" s="48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</row>
    <row r="100" spans="1:52" ht="13.8" hidden="1" outlineLevel="1">
      <c r="A100" s="16">
        <v>43252</v>
      </c>
      <c r="B100" s="135">
        <v>43476.732152980003</v>
      </c>
      <c r="C100" s="48">
        <v>431.36594961000003</v>
      </c>
      <c r="D100" s="135">
        <v>217.83160423000001</v>
      </c>
      <c r="E100" s="135">
        <v>213.53434538000002</v>
      </c>
      <c r="F100" s="135">
        <v>1541.8228838600003</v>
      </c>
      <c r="G100" s="135">
        <v>545.07631692000007</v>
      </c>
      <c r="H100" s="135">
        <v>996.74656694000009</v>
      </c>
      <c r="I100" s="135">
        <v>10779.44228458</v>
      </c>
      <c r="J100" s="135">
        <v>2088.4702718400004</v>
      </c>
      <c r="K100" s="135">
        <v>8690.9720127399996</v>
      </c>
      <c r="L100" s="135">
        <v>30724.101034929998</v>
      </c>
      <c r="M100" s="135">
        <v>30403.729175019998</v>
      </c>
      <c r="N100" s="135">
        <v>320.37185991000001</v>
      </c>
      <c r="O100" s="135">
        <v>197.66363047000002</v>
      </c>
      <c r="P100" s="135">
        <v>391.18825079999999</v>
      </c>
      <c r="Q100" s="48"/>
      <c r="R100" s="48"/>
      <c r="S100" s="48"/>
      <c r="T100" s="48"/>
      <c r="U100" s="48"/>
      <c r="V100" s="48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</row>
    <row r="101" spans="1:52" ht="13.8" hidden="1" outlineLevel="1">
      <c r="A101" s="16">
        <v>43282</v>
      </c>
      <c r="B101" s="135">
        <v>43662.141227660002</v>
      </c>
      <c r="C101" s="48">
        <v>340.40961456999997</v>
      </c>
      <c r="D101" s="135">
        <v>120.47158923000001</v>
      </c>
      <c r="E101" s="135">
        <v>219.93802533999997</v>
      </c>
      <c r="F101" s="135">
        <v>1425.43479544</v>
      </c>
      <c r="G101" s="135">
        <v>544.20234110000001</v>
      </c>
      <c r="H101" s="135">
        <v>881.23245434</v>
      </c>
      <c r="I101" s="135">
        <v>11493.974753869999</v>
      </c>
      <c r="J101" s="135">
        <v>2296.8227206399997</v>
      </c>
      <c r="K101" s="135">
        <v>9197.1520332299988</v>
      </c>
      <c r="L101" s="135">
        <v>30402.322063779997</v>
      </c>
      <c r="M101" s="135">
        <v>30034.216559569999</v>
      </c>
      <c r="N101" s="135">
        <v>368.10550420999999</v>
      </c>
      <c r="O101" s="135">
        <v>45.79177619</v>
      </c>
      <c r="P101" s="135">
        <v>413.28066303000003</v>
      </c>
      <c r="Q101" s="48"/>
      <c r="R101" s="48"/>
      <c r="S101" s="48"/>
      <c r="T101" s="48"/>
      <c r="U101" s="48"/>
      <c r="V101" s="48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</row>
    <row r="102" spans="1:52" ht="13.8" hidden="1" outlineLevel="1">
      <c r="A102" s="16">
        <v>43313</v>
      </c>
      <c r="B102" s="135">
        <v>44518.584313059997</v>
      </c>
      <c r="C102" s="48">
        <v>359.05959317999998</v>
      </c>
      <c r="D102" s="135">
        <v>160.22420192999999</v>
      </c>
      <c r="E102" s="135">
        <v>198.83539124999999</v>
      </c>
      <c r="F102" s="135">
        <v>1512.5120772700002</v>
      </c>
      <c r="G102" s="135">
        <v>617.61539994000009</v>
      </c>
      <c r="H102" s="135">
        <v>894.89667732999999</v>
      </c>
      <c r="I102" s="135">
        <v>11426.85648701</v>
      </c>
      <c r="J102" s="135">
        <v>2247.6726556399999</v>
      </c>
      <c r="K102" s="135">
        <v>9179.1838313700009</v>
      </c>
      <c r="L102" s="135">
        <v>31220.156155599998</v>
      </c>
      <c r="M102" s="135">
        <v>30850.807652750002</v>
      </c>
      <c r="N102" s="135">
        <v>369.34850284999999</v>
      </c>
      <c r="O102" s="135">
        <v>72.201266099999998</v>
      </c>
      <c r="P102" s="135">
        <v>447.10801864000001</v>
      </c>
      <c r="Q102" s="48"/>
      <c r="R102" s="48"/>
      <c r="S102" s="48"/>
      <c r="T102" s="48"/>
      <c r="U102" s="48"/>
      <c r="V102" s="48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</row>
    <row r="103" spans="1:52" ht="13.8" hidden="1" outlineLevel="1">
      <c r="A103" s="16">
        <v>43344</v>
      </c>
      <c r="B103" s="135">
        <v>45933.912620839998</v>
      </c>
      <c r="C103" s="48">
        <v>467.0634043</v>
      </c>
      <c r="D103" s="135">
        <v>267.63592731000006</v>
      </c>
      <c r="E103" s="135">
        <v>199.42747699</v>
      </c>
      <c r="F103" s="135">
        <v>1576.4286764800001</v>
      </c>
      <c r="G103" s="135">
        <v>687.37774646999992</v>
      </c>
      <c r="H103" s="135">
        <v>889.05093001000012</v>
      </c>
      <c r="I103" s="135">
        <v>11742.09521299</v>
      </c>
      <c r="J103" s="135">
        <v>2551.9842536599999</v>
      </c>
      <c r="K103" s="135">
        <v>9190.1109593299989</v>
      </c>
      <c r="L103" s="135">
        <v>32148.325327070001</v>
      </c>
      <c r="M103" s="135">
        <v>31776.485836370004</v>
      </c>
      <c r="N103" s="135">
        <v>371.8394907</v>
      </c>
      <c r="O103" s="135">
        <v>197.55547616999999</v>
      </c>
      <c r="P103" s="135">
        <v>456.05578749</v>
      </c>
      <c r="Q103" s="48"/>
      <c r="R103" s="48"/>
      <c r="S103" s="48"/>
      <c r="T103" s="48"/>
      <c r="U103" s="48"/>
      <c r="V103" s="48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</row>
    <row r="104" spans="1:52" ht="13.8" hidden="1" outlineLevel="1">
      <c r="A104" s="16">
        <v>43374</v>
      </c>
      <c r="B104" s="135">
        <v>46330.749987429997</v>
      </c>
      <c r="C104" s="48">
        <v>365.29104675000008</v>
      </c>
      <c r="D104" s="135">
        <v>156.74148106000001</v>
      </c>
      <c r="E104" s="135">
        <v>208.54956568999998</v>
      </c>
      <c r="F104" s="135">
        <v>1608.94353621</v>
      </c>
      <c r="G104" s="135">
        <v>741.73358510000003</v>
      </c>
      <c r="H104" s="135">
        <v>867.20995111000002</v>
      </c>
      <c r="I104" s="135">
        <v>12384.2300387</v>
      </c>
      <c r="J104" s="135">
        <v>2705.2028012000001</v>
      </c>
      <c r="K104" s="135">
        <v>9679.0272375000004</v>
      </c>
      <c r="L104" s="135">
        <v>31972.28536577</v>
      </c>
      <c r="M104" s="135">
        <v>31637.593925200003</v>
      </c>
      <c r="N104" s="135">
        <v>334.69144057</v>
      </c>
      <c r="O104" s="135">
        <v>53.07897234</v>
      </c>
      <c r="P104" s="135">
        <v>468.69270861000001</v>
      </c>
      <c r="Q104" s="48"/>
      <c r="R104" s="48"/>
      <c r="S104" s="48"/>
      <c r="T104" s="48"/>
      <c r="U104" s="48"/>
      <c r="V104" s="48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</row>
    <row r="105" spans="1:52" ht="13.8" hidden="1" outlineLevel="1">
      <c r="A105" s="16">
        <v>43405</v>
      </c>
      <c r="B105" s="135">
        <v>45713.802825229999</v>
      </c>
      <c r="C105" s="48">
        <v>327.84208132999993</v>
      </c>
      <c r="D105" s="135">
        <v>127.56122567999999</v>
      </c>
      <c r="E105" s="135">
        <v>200.28085564999998</v>
      </c>
      <c r="F105" s="135">
        <v>1598.1479830899998</v>
      </c>
      <c r="G105" s="135">
        <v>752.6495031899999</v>
      </c>
      <c r="H105" s="135">
        <v>845.49847989999989</v>
      </c>
      <c r="I105" s="135">
        <v>11889.458724650001</v>
      </c>
      <c r="J105" s="135">
        <v>2847.5753439200003</v>
      </c>
      <c r="K105" s="135">
        <v>9041.8833807299998</v>
      </c>
      <c r="L105" s="135">
        <v>31898.354036160003</v>
      </c>
      <c r="M105" s="135">
        <v>31576.013376340001</v>
      </c>
      <c r="N105" s="135">
        <v>322.34065981999998</v>
      </c>
      <c r="O105" s="135">
        <v>61.332830270000002</v>
      </c>
      <c r="P105" s="135">
        <v>507.52480635000001</v>
      </c>
      <c r="Q105" s="48"/>
      <c r="R105" s="48"/>
      <c r="S105" s="48"/>
      <c r="T105" s="48"/>
      <c r="U105" s="48"/>
      <c r="V105" s="48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</row>
    <row r="106" spans="1:52" ht="13.8" hidden="1" outlineLevel="1">
      <c r="A106" s="16">
        <v>43435</v>
      </c>
      <c r="B106" s="135">
        <v>46120.596169290002</v>
      </c>
      <c r="C106" s="48">
        <v>411.00811604</v>
      </c>
      <c r="D106" s="135">
        <v>214.86775151000001</v>
      </c>
      <c r="E106" s="135">
        <v>196.14036453</v>
      </c>
      <c r="F106" s="135">
        <v>326.98946448999999</v>
      </c>
      <c r="G106" s="135">
        <v>315.47770128000002</v>
      </c>
      <c r="H106" s="135">
        <v>11.51176321</v>
      </c>
      <c r="I106" s="135">
        <v>13237.535312419999</v>
      </c>
      <c r="J106" s="135">
        <v>3238.8937216499999</v>
      </c>
      <c r="K106" s="135">
        <v>9998.6415907700011</v>
      </c>
      <c r="L106" s="135">
        <v>32145.063276339999</v>
      </c>
      <c r="M106" s="135">
        <v>31851.713999669999</v>
      </c>
      <c r="N106" s="135">
        <v>293.34927666999999</v>
      </c>
      <c r="O106" s="135">
        <v>388.65536089</v>
      </c>
      <c r="P106" s="135">
        <v>462.55874914000003</v>
      </c>
      <c r="Q106" s="48"/>
      <c r="R106" s="48"/>
      <c r="S106" s="48"/>
      <c r="T106" s="48"/>
      <c r="U106" s="48"/>
      <c r="V106" s="48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</row>
    <row r="107" spans="1:52" ht="13.8" hidden="1" outlineLevel="1">
      <c r="A107" s="16">
        <v>43466</v>
      </c>
      <c r="B107" s="135">
        <v>45900.918811919997</v>
      </c>
      <c r="C107" s="48">
        <v>302.56643425999999</v>
      </c>
      <c r="D107" s="135">
        <v>131.33254435000001</v>
      </c>
      <c r="E107" s="135">
        <v>171.23388990999999</v>
      </c>
      <c r="F107" s="135">
        <v>649.10227795000003</v>
      </c>
      <c r="G107" s="135">
        <v>494.13912075999997</v>
      </c>
      <c r="H107" s="135">
        <v>154.96315718999998</v>
      </c>
      <c r="I107" s="135">
        <v>12871.50222495</v>
      </c>
      <c r="J107" s="135">
        <v>3037.8690443799997</v>
      </c>
      <c r="K107" s="135">
        <v>9833.6331805700011</v>
      </c>
      <c r="L107" s="135">
        <v>32077.74787476</v>
      </c>
      <c r="M107" s="135">
        <v>31731.028074080001</v>
      </c>
      <c r="N107" s="135">
        <v>346.71980067999999</v>
      </c>
      <c r="O107" s="135">
        <v>99.608736769999993</v>
      </c>
      <c r="P107" s="135">
        <v>459.10911592999997</v>
      </c>
      <c r="Q107" s="48"/>
      <c r="R107" s="48"/>
      <c r="S107" s="48"/>
      <c r="T107" s="48"/>
      <c r="U107" s="48"/>
      <c r="V107" s="48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</row>
    <row r="108" spans="1:52" ht="13.8" hidden="1" outlineLevel="1">
      <c r="A108" s="16">
        <v>43497</v>
      </c>
      <c r="B108" s="135">
        <v>45743.018080950002</v>
      </c>
      <c r="C108" s="48">
        <v>278.47188912999997</v>
      </c>
      <c r="D108" s="135">
        <v>123.09232293000001</v>
      </c>
      <c r="E108" s="135">
        <v>155.3795662</v>
      </c>
      <c r="F108" s="135">
        <v>844.54967169999998</v>
      </c>
      <c r="G108" s="135">
        <v>676.03218780999998</v>
      </c>
      <c r="H108" s="135">
        <v>168.51748389000002</v>
      </c>
      <c r="I108" s="135">
        <v>12284.674616250002</v>
      </c>
      <c r="J108" s="135">
        <v>2817.9067568400001</v>
      </c>
      <c r="K108" s="135">
        <v>9466.7678594099998</v>
      </c>
      <c r="L108" s="135">
        <v>32335.321903870001</v>
      </c>
      <c r="M108" s="135">
        <v>32006.62648648</v>
      </c>
      <c r="N108" s="135">
        <v>328.69541738999999</v>
      </c>
      <c r="O108" s="135">
        <v>83.63462681</v>
      </c>
      <c r="P108" s="135">
        <v>454.96451150000001</v>
      </c>
      <c r="Q108" s="48"/>
      <c r="R108" s="48"/>
      <c r="S108" s="48"/>
      <c r="T108" s="48"/>
      <c r="U108" s="48"/>
      <c r="V108" s="48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</row>
    <row r="109" spans="1:52" ht="13.8" hidden="1" outlineLevel="1">
      <c r="A109" s="16">
        <v>43525</v>
      </c>
      <c r="B109" s="135">
        <v>46307.456315149997</v>
      </c>
      <c r="C109" s="48">
        <v>394.11814148000002</v>
      </c>
      <c r="D109" s="135">
        <v>228.69482909999999</v>
      </c>
      <c r="E109" s="135">
        <v>165.42331238</v>
      </c>
      <c r="F109" s="135">
        <v>1013.42450715</v>
      </c>
      <c r="G109" s="135">
        <v>839.97982182999999</v>
      </c>
      <c r="H109" s="135">
        <v>173.44468531999999</v>
      </c>
      <c r="I109" s="135">
        <v>12211.063013430001</v>
      </c>
      <c r="J109" s="135">
        <v>2812.7307488799997</v>
      </c>
      <c r="K109" s="135">
        <v>9398.3322645499993</v>
      </c>
      <c r="L109" s="135">
        <v>32688.850653090001</v>
      </c>
      <c r="M109" s="135">
        <v>32363.961867850005</v>
      </c>
      <c r="N109" s="135">
        <v>324.88878524</v>
      </c>
      <c r="O109" s="135">
        <v>170.14281738</v>
      </c>
      <c r="P109" s="135">
        <v>456.33436157999995</v>
      </c>
      <c r="Q109" s="48"/>
      <c r="R109" s="48"/>
      <c r="S109" s="48"/>
      <c r="T109" s="48"/>
      <c r="U109" s="48"/>
      <c r="V109" s="48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</row>
    <row r="110" spans="1:52" ht="13.8" hidden="1" outlineLevel="1">
      <c r="A110" s="16">
        <v>43556</v>
      </c>
      <c r="B110" s="135">
        <v>45718.058529859998</v>
      </c>
      <c r="C110" s="48">
        <v>269.07977546000001</v>
      </c>
      <c r="D110" s="135">
        <v>112.87715135999998</v>
      </c>
      <c r="E110" s="135">
        <v>156.20262410000001</v>
      </c>
      <c r="F110" s="135">
        <v>1007.2269164200001</v>
      </c>
      <c r="G110" s="135">
        <v>831.24279991000003</v>
      </c>
      <c r="H110" s="135">
        <v>175.98411651000001</v>
      </c>
      <c r="I110" s="135">
        <v>11808.552616780002</v>
      </c>
      <c r="J110" s="135">
        <v>2690.4576441700001</v>
      </c>
      <c r="K110" s="135">
        <v>9118.0949726100007</v>
      </c>
      <c r="L110" s="135">
        <v>32633.1992212</v>
      </c>
      <c r="M110" s="135">
        <v>32290.491699570004</v>
      </c>
      <c r="N110" s="135">
        <v>342.70752162999997</v>
      </c>
      <c r="O110" s="135">
        <v>255.33665936</v>
      </c>
      <c r="P110" s="135">
        <v>443.54305082999997</v>
      </c>
      <c r="Q110" s="48"/>
      <c r="R110" s="48"/>
      <c r="S110" s="48"/>
      <c r="T110" s="48"/>
      <c r="U110" s="48"/>
      <c r="V110" s="48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</row>
    <row r="111" spans="1:52" ht="13.8" hidden="1" outlineLevel="1">
      <c r="A111" s="16">
        <v>43586</v>
      </c>
      <c r="B111" s="135">
        <v>46292.929215370001</v>
      </c>
      <c r="C111" s="48">
        <v>310.57695719999998</v>
      </c>
      <c r="D111" s="135">
        <v>114.07101897</v>
      </c>
      <c r="E111" s="135">
        <v>196.50593823000003</v>
      </c>
      <c r="F111" s="135">
        <v>999.07525693000002</v>
      </c>
      <c r="G111" s="135">
        <v>818.69505617000004</v>
      </c>
      <c r="H111" s="135">
        <v>180.38020076000001</v>
      </c>
      <c r="I111" s="135">
        <v>12558.429874829999</v>
      </c>
      <c r="J111" s="135">
        <v>2814.4852993500003</v>
      </c>
      <c r="K111" s="135">
        <v>9743.9445754799999</v>
      </c>
      <c r="L111" s="135">
        <v>32424.847126410001</v>
      </c>
      <c r="M111" s="135">
        <v>32064.735112599999</v>
      </c>
      <c r="N111" s="135">
        <v>360.11201380999995</v>
      </c>
      <c r="O111" s="135">
        <v>69.821234109999992</v>
      </c>
      <c r="P111" s="135">
        <v>444.43037475999995</v>
      </c>
      <c r="Q111" s="48"/>
      <c r="R111" s="48"/>
      <c r="S111" s="48"/>
      <c r="T111" s="48"/>
      <c r="U111" s="48"/>
      <c r="V111" s="48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</row>
    <row r="112" spans="1:52" ht="13.8" hidden="1" outlineLevel="1">
      <c r="A112" s="16">
        <v>43617</v>
      </c>
      <c r="B112" s="135">
        <v>47365.993977339996</v>
      </c>
      <c r="C112" s="48">
        <v>513.26049605999992</v>
      </c>
      <c r="D112" s="135">
        <v>286.81196260000002</v>
      </c>
      <c r="E112" s="135">
        <v>226.44853346000002</v>
      </c>
      <c r="F112" s="135">
        <v>880.29465393999999</v>
      </c>
      <c r="G112" s="135">
        <v>703.54351046000011</v>
      </c>
      <c r="H112" s="135">
        <v>176.75114348</v>
      </c>
      <c r="I112" s="135">
        <v>12230.98195066</v>
      </c>
      <c r="J112" s="135">
        <v>2270.12409729</v>
      </c>
      <c r="K112" s="135">
        <v>9960.8578533700002</v>
      </c>
      <c r="L112" s="135">
        <v>33741.456876680008</v>
      </c>
      <c r="M112" s="135">
        <v>33380.121438169997</v>
      </c>
      <c r="N112" s="135">
        <v>361.33543851000007</v>
      </c>
      <c r="O112" s="135">
        <v>195.18542341</v>
      </c>
      <c r="P112" s="135">
        <v>426.96359164</v>
      </c>
      <c r="Q112" s="48"/>
      <c r="R112" s="48"/>
      <c r="S112" s="48"/>
      <c r="T112" s="48"/>
      <c r="U112" s="48"/>
      <c r="V112" s="48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</row>
    <row r="113" spans="1:52" ht="13.8" hidden="1" outlineLevel="1">
      <c r="A113" s="16">
        <v>43647</v>
      </c>
      <c r="B113" s="135">
        <v>46947.221772240002</v>
      </c>
      <c r="C113" s="48">
        <v>333.40923705</v>
      </c>
      <c r="D113" s="135">
        <v>122.93194198</v>
      </c>
      <c r="E113" s="135">
        <v>210.47729507000003</v>
      </c>
      <c r="F113" s="135">
        <v>901.41051842000002</v>
      </c>
      <c r="G113" s="135">
        <v>671.19589844000006</v>
      </c>
      <c r="H113" s="135">
        <v>230.21461997999998</v>
      </c>
      <c r="I113" s="135">
        <v>13010.161910749999</v>
      </c>
      <c r="J113" s="135">
        <v>2369.0627599700001</v>
      </c>
      <c r="K113" s="135">
        <v>10641.099150779999</v>
      </c>
      <c r="L113" s="135">
        <v>32702.240106019999</v>
      </c>
      <c r="M113" s="135">
        <v>32362.278659569998</v>
      </c>
      <c r="N113" s="135">
        <v>339.96144645000004</v>
      </c>
      <c r="O113" s="135">
        <v>57.190583349999997</v>
      </c>
      <c r="P113" s="135">
        <v>493.05389224999999</v>
      </c>
      <c r="Q113" s="48"/>
      <c r="R113" s="48"/>
      <c r="S113" s="48"/>
      <c r="T113" s="48"/>
      <c r="U113" s="48"/>
      <c r="V113" s="48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</row>
    <row r="114" spans="1:52" ht="13.8" hidden="1" outlineLevel="1">
      <c r="A114" s="16">
        <v>43678</v>
      </c>
      <c r="B114" s="135">
        <v>47764.147211520001</v>
      </c>
      <c r="C114" s="48">
        <v>317.13874104000001</v>
      </c>
      <c r="D114" s="135">
        <v>122.04880118999999</v>
      </c>
      <c r="E114" s="135">
        <v>195.08993985000004</v>
      </c>
      <c r="F114" s="135">
        <v>956.30580971999996</v>
      </c>
      <c r="G114" s="135">
        <v>723.17815571000006</v>
      </c>
      <c r="H114" s="135">
        <v>233.12765401000001</v>
      </c>
      <c r="I114" s="135">
        <v>13253.552826809999</v>
      </c>
      <c r="J114" s="135">
        <v>2374.7774725299996</v>
      </c>
      <c r="K114" s="135">
        <v>10878.77535428</v>
      </c>
      <c r="L114" s="135">
        <v>33237.149833950003</v>
      </c>
      <c r="M114" s="135">
        <v>32902.832314660001</v>
      </c>
      <c r="N114" s="135">
        <v>334.31751929000001</v>
      </c>
      <c r="O114" s="135">
        <v>111.47955021999999</v>
      </c>
      <c r="P114" s="135">
        <v>508.10859028999994</v>
      </c>
      <c r="Q114" s="48"/>
      <c r="R114" s="48"/>
      <c r="S114" s="48"/>
      <c r="T114" s="48"/>
      <c r="U114" s="48"/>
      <c r="V114" s="48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</row>
    <row r="115" spans="1:52" ht="13.8" hidden="1" outlineLevel="1">
      <c r="A115" s="16">
        <v>43709</v>
      </c>
      <c r="B115" s="135">
        <v>48470.58339639</v>
      </c>
      <c r="C115" s="48">
        <v>548.53106752999997</v>
      </c>
      <c r="D115" s="135">
        <v>354.00850701000002</v>
      </c>
      <c r="E115" s="135">
        <v>194.52256052000001</v>
      </c>
      <c r="F115" s="135">
        <v>1157.1752185099999</v>
      </c>
      <c r="G115" s="135">
        <v>827.48076665000008</v>
      </c>
      <c r="H115" s="135">
        <v>329.69445186000002</v>
      </c>
      <c r="I115" s="135">
        <v>13539.489776049999</v>
      </c>
      <c r="J115" s="135">
        <v>2216.7073027400002</v>
      </c>
      <c r="K115" s="135">
        <v>11322.782473309999</v>
      </c>
      <c r="L115" s="135">
        <v>33225.387334300001</v>
      </c>
      <c r="M115" s="135">
        <v>32904.93548195</v>
      </c>
      <c r="N115" s="135">
        <v>320.45185234999997</v>
      </c>
      <c r="O115" s="135">
        <v>70.022393190000003</v>
      </c>
      <c r="P115" s="135">
        <v>480.24258221000002</v>
      </c>
      <c r="Q115" s="48"/>
      <c r="R115" s="48"/>
      <c r="S115" s="48"/>
      <c r="T115" s="48"/>
      <c r="U115" s="48"/>
      <c r="V115" s="48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</row>
    <row r="116" spans="1:52" ht="13.8" hidden="1" outlineLevel="1">
      <c r="A116" s="16">
        <v>43739</v>
      </c>
      <c r="B116" s="135">
        <v>49717.297170849997</v>
      </c>
      <c r="C116" s="48">
        <v>361.66939298000005</v>
      </c>
      <c r="D116" s="135">
        <v>148.94415438000001</v>
      </c>
      <c r="E116" s="135">
        <v>212.72523860000001</v>
      </c>
      <c r="F116" s="135">
        <v>1228.3287553499999</v>
      </c>
      <c r="G116" s="135">
        <v>894.98982792000004</v>
      </c>
      <c r="H116" s="135">
        <v>333.33892743000001</v>
      </c>
      <c r="I116" s="135">
        <v>13975.05120482</v>
      </c>
      <c r="J116" s="135">
        <v>2192.7808230299997</v>
      </c>
      <c r="K116" s="135">
        <v>11782.27038179</v>
      </c>
      <c r="L116" s="135">
        <v>34152.247817700001</v>
      </c>
      <c r="M116" s="135">
        <v>33820.012937170002</v>
      </c>
      <c r="N116" s="135">
        <v>332.23488053</v>
      </c>
      <c r="O116" s="135">
        <v>70.651159110000009</v>
      </c>
      <c r="P116" s="135">
        <v>628.15517079999995</v>
      </c>
      <c r="Q116" s="48"/>
      <c r="R116" s="48"/>
      <c r="S116" s="48"/>
      <c r="T116" s="48"/>
      <c r="U116" s="48"/>
      <c r="V116" s="48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44"/>
      <c r="AY116" s="44"/>
      <c r="AZ116" s="44"/>
    </row>
    <row r="117" spans="1:52" ht="13.8" hidden="1" outlineLevel="1">
      <c r="A117" s="16">
        <v>43770</v>
      </c>
      <c r="B117" s="135">
        <v>49310.205100380001</v>
      </c>
      <c r="C117" s="48">
        <v>340.51280758999997</v>
      </c>
      <c r="D117" s="135">
        <v>141.44369195000002</v>
      </c>
      <c r="E117" s="135">
        <v>199.06911564000001</v>
      </c>
      <c r="F117" s="135">
        <v>1126.2716508999999</v>
      </c>
      <c r="G117" s="135">
        <v>893.94171918999996</v>
      </c>
      <c r="H117" s="135">
        <v>232.32993170999998</v>
      </c>
      <c r="I117" s="135">
        <v>13249.21775996</v>
      </c>
      <c r="J117" s="135">
        <v>2098.1381050399996</v>
      </c>
      <c r="K117" s="135">
        <v>11151.079654919999</v>
      </c>
      <c r="L117" s="135">
        <v>34594.202881930003</v>
      </c>
      <c r="M117" s="135">
        <v>34257.994283309999</v>
      </c>
      <c r="N117" s="135">
        <v>336.20859861999998</v>
      </c>
      <c r="O117" s="135">
        <v>162.38102807999999</v>
      </c>
      <c r="P117" s="135">
        <v>620.07616661999998</v>
      </c>
      <c r="Q117" s="48"/>
      <c r="R117" s="48"/>
      <c r="S117" s="48"/>
      <c r="T117" s="48"/>
      <c r="U117" s="48"/>
      <c r="V117" s="48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</row>
    <row r="118" spans="1:52" ht="13.8" hidden="1" outlineLevel="1">
      <c r="A118" s="16">
        <v>43800</v>
      </c>
      <c r="B118" s="135">
        <v>51063.444125410002</v>
      </c>
      <c r="C118" s="48">
        <v>580.12334138000006</v>
      </c>
      <c r="D118" s="135">
        <v>355.64089704000003</v>
      </c>
      <c r="E118" s="135">
        <v>224.48244434</v>
      </c>
      <c r="F118" s="135">
        <v>446.37822834000002</v>
      </c>
      <c r="G118" s="135">
        <v>422.52772034999998</v>
      </c>
      <c r="H118" s="135">
        <v>23.850507989999997</v>
      </c>
      <c r="I118" s="135">
        <v>14620.11142148</v>
      </c>
      <c r="J118" s="135">
        <v>2285.9790966999999</v>
      </c>
      <c r="K118" s="135">
        <v>12334.132324780001</v>
      </c>
      <c r="L118" s="135">
        <v>35416.831134209999</v>
      </c>
      <c r="M118" s="135">
        <v>35110.873355849995</v>
      </c>
      <c r="N118" s="135">
        <v>305.95777836000002</v>
      </c>
      <c r="O118" s="135">
        <v>305.33388201999998</v>
      </c>
      <c r="P118" s="135">
        <v>611.45790822999993</v>
      </c>
      <c r="Q118" s="48"/>
      <c r="R118" s="48"/>
      <c r="S118" s="48"/>
      <c r="T118" s="48"/>
      <c r="U118" s="48"/>
      <c r="V118" s="48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44"/>
      <c r="AY118" s="44"/>
      <c r="AZ118" s="44"/>
    </row>
    <row r="119" spans="1:52" ht="13.8" hidden="1" outlineLevel="1">
      <c r="A119" s="16">
        <v>43831</v>
      </c>
      <c r="B119" s="135">
        <v>51642.952856190001</v>
      </c>
      <c r="C119" s="48">
        <v>379.39986411000001</v>
      </c>
      <c r="D119" s="135">
        <v>138.41846688999999</v>
      </c>
      <c r="E119" s="135">
        <v>240.98139721999999</v>
      </c>
      <c r="F119" s="135">
        <v>864.74390736999999</v>
      </c>
      <c r="G119" s="135">
        <v>527.46615872999996</v>
      </c>
      <c r="H119" s="135">
        <v>337.27774864000003</v>
      </c>
      <c r="I119" s="135">
        <v>14328.379836329997</v>
      </c>
      <c r="J119" s="135">
        <v>2246.8928146300004</v>
      </c>
      <c r="K119" s="135">
        <v>12081.487021700001</v>
      </c>
      <c r="L119" s="135">
        <v>36070.429248379995</v>
      </c>
      <c r="M119" s="135">
        <v>35708.935333479996</v>
      </c>
      <c r="N119" s="135">
        <v>361.49391489999999</v>
      </c>
      <c r="O119" s="135">
        <v>72.292308939999998</v>
      </c>
      <c r="P119" s="135">
        <v>564.76980592999996</v>
      </c>
      <c r="Q119" s="48"/>
      <c r="R119" s="48"/>
      <c r="S119" s="48"/>
      <c r="T119" s="48"/>
      <c r="U119" s="48"/>
      <c r="V119" s="48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</row>
    <row r="120" spans="1:52" ht="13.8" hidden="1" outlineLevel="1">
      <c r="A120" s="16">
        <v>43862</v>
      </c>
      <c r="B120" s="135">
        <v>52531.489900499997</v>
      </c>
      <c r="C120" s="48">
        <v>382.81906285999997</v>
      </c>
      <c r="D120" s="135">
        <v>139.06107372</v>
      </c>
      <c r="E120" s="135">
        <v>243.75798914000001</v>
      </c>
      <c r="F120" s="135">
        <v>1461.65366268</v>
      </c>
      <c r="G120" s="135">
        <v>521.03213687000004</v>
      </c>
      <c r="H120" s="135">
        <v>940.62152580999998</v>
      </c>
      <c r="I120" s="135">
        <v>14040.333979380002</v>
      </c>
      <c r="J120" s="135">
        <v>2068.40554307</v>
      </c>
      <c r="K120" s="135">
        <v>11971.928436310001</v>
      </c>
      <c r="L120" s="135">
        <v>36646.683195580001</v>
      </c>
      <c r="M120" s="135">
        <v>36286.347449320005</v>
      </c>
      <c r="N120" s="135">
        <v>360.33574625999995</v>
      </c>
      <c r="O120" s="135">
        <v>154.38731761</v>
      </c>
      <c r="P120" s="135">
        <v>547.75614730000007</v>
      </c>
      <c r="Q120" s="48"/>
      <c r="R120" s="48"/>
      <c r="S120" s="48"/>
      <c r="T120" s="48"/>
      <c r="U120" s="48"/>
      <c r="V120" s="48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</row>
    <row r="121" spans="1:52" ht="13.8" hidden="1" outlineLevel="1">
      <c r="A121" s="16">
        <v>43891</v>
      </c>
      <c r="B121" s="135">
        <v>55786.552482239997</v>
      </c>
      <c r="C121" s="48">
        <v>558.48612024999989</v>
      </c>
      <c r="D121" s="135">
        <v>308.64860354999996</v>
      </c>
      <c r="E121" s="135">
        <v>249.83751669999998</v>
      </c>
      <c r="F121" s="135">
        <v>1866.60399444</v>
      </c>
      <c r="G121" s="135">
        <v>610.11476017999996</v>
      </c>
      <c r="H121" s="135">
        <v>1256.4892342599999</v>
      </c>
      <c r="I121" s="135">
        <v>15348.696854469999</v>
      </c>
      <c r="J121" s="135">
        <v>2373.0958112099997</v>
      </c>
      <c r="K121" s="135">
        <v>12975.60104326</v>
      </c>
      <c r="L121" s="135">
        <v>38012.765513079998</v>
      </c>
      <c r="M121" s="135">
        <v>37671.214613759999</v>
      </c>
      <c r="N121" s="135">
        <v>341.55089932000004</v>
      </c>
      <c r="O121" s="135">
        <v>164.95372116999999</v>
      </c>
      <c r="P121" s="135">
        <v>502.75827358999999</v>
      </c>
      <c r="Q121" s="48"/>
      <c r="R121" s="48"/>
      <c r="S121" s="48"/>
      <c r="T121" s="48"/>
      <c r="U121" s="48"/>
      <c r="V121" s="48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</row>
    <row r="122" spans="1:52" ht="13.8" hidden="1" outlineLevel="1">
      <c r="A122" s="16">
        <v>43922</v>
      </c>
      <c r="B122" s="135">
        <v>56540.729586950001</v>
      </c>
      <c r="C122" s="48">
        <v>384.46521288999992</v>
      </c>
      <c r="D122" s="135">
        <v>145.91446925</v>
      </c>
      <c r="E122" s="135">
        <v>238.55074364000001</v>
      </c>
      <c r="F122" s="135">
        <v>1815.9456813400002</v>
      </c>
      <c r="G122" s="135">
        <v>546.77768577000006</v>
      </c>
      <c r="H122" s="135">
        <v>1269.1679955699999</v>
      </c>
      <c r="I122" s="135">
        <v>15970.69453667</v>
      </c>
      <c r="J122" s="135">
        <v>2765.0230025199999</v>
      </c>
      <c r="K122" s="135">
        <v>13205.67153415</v>
      </c>
      <c r="L122" s="135">
        <v>38369.624156049998</v>
      </c>
      <c r="M122" s="135">
        <v>37982.327229119997</v>
      </c>
      <c r="N122" s="135">
        <v>387.29692692999998</v>
      </c>
      <c r="O122" s="135">
        <v>76.777577310000012</v>
      </c>
      <c r="P122" s="135">
        <v>552.33799264000004</v>
      </c>
      <c r="Q122" s="48"/>
      <c r="R122" s="48"/>
      <c r="S122" s="48"/>
      <c r="T122" s="48"/>
      <c r="U122" s="48"/>
      <c r="V122" s="48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</row>
    <row r="123" spans="1:52" ht="13.8" hidden="1" outlineLevel="1">
      <c r="A123" s="16">
        <v>43952</v>
      </c>
      <c r="B123" s="135">
        <v>57128.721583619998</v>
      </c>
      <c r="C123" s="48">
        <v>404.63968613000003</v>
      </c>
      <c r="D123" s="135">
        <v>165.36394376999999</v>
      </c>
      <c r="E123" s="135">
        <v>239.27574236000001</v>
      </c>
      <c r="F123" s="135">
        <v>1996.3244887799999</v>
      </c>
      <c r="G123" s="135">
        <v>511.33273269</v>
      </c>
      <c r="H123" s="135">
        <v>1484.9917560900001</v>
      </c>
      <c r="I123" s="135">
        <v>15908.901475800001</v>
      </c>
      <c r="J123" s="135">
        <v>2510.1887869900002</v>
      </c>
      <c r="K123" s="135">
        <v>13398.712688810001</v>
      </c>
      <c r="L123" s="135">
        <v>38818.855932909995</v>
      </c>
      <c r="M123" s="135">
        <v>38426.880487269998</v>
      </c>
      <c r="N123" s="135">
        <v>391.97544563999998</v>
      </c>
      <c r="O123" s="135">
        <v>152.43258623</v>
      </c>
      <c r="P123" s="135">
        <v>574.47066833999997</v>
      </c>
      <c r="Q123" s="48"/>
      <c r="R123" s="48"/>
      <c r="S123" s="48"/>
      <c r="T123" s="48"/>
      <c r="U123" s="48"/>
      <c r="V123" s="48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</row>
    <row r="124" spans="1:52" ht="13.8" hidden="1" outlineLevel="1">
      <c r="A124" s="16">
        <v>43983</v>
      </c>
      <c r="B124" s="135">
        <v>58665.764708870003</v>
      </c>
      <c r="C124" s="48">
        <v>634.12387500999989</v>
      </c>
      <c r="D124" s="135">
        <v>359.56584322999998</v>
      </c>
      <c r="E124" s="135">
        <v>274.55803178000002</v>
      </c>
      <c r="F124" s="135">
        <v>1834.8422792699998</v>
      </c>
      <c r="G124" s="135">
        <v>413.91985951000004</v>
      </c>
      <c r="H124" s="135">
        <v>1420.9224197599999</v>
      </c>
      <c r="I124" s="135">
        <v>16481.508920749999</v>
      </c>
      <c r="J124" s="135">
        <v>2584.8883524000003</v>
      </c>
      <c r="K124" s="135">
        <v>13896.620568349999</v>
      </c>
      <c r="L124" s="135">
        <v>39715.289633840002</v>
      </c>
      <c r="M124" s="135">
        <v>39314.866983889995</v>
      </c>
      <c r="N124" s="135">
        <v>400.42264994999994</v>
      </c>
      <c r="O124" s="135">
        <v>81.654987849999998</v>
      </c>
      <c r="P124" s="135">
        <v>577.97137801999997</v>
      </c>
      <c r="Q124" s="48"/>
      <c r="R124" s="48"/>
      <c r="S124" s="48"/>
      <c r="T124" s="48"/>
      <c r="U124" s="48"/>
      <c r="V124" s="48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</row>
    <row r="125" spans="1:52" ht="13.8" hidden="1" outlineLevel="1">
      <c r="A125" s="16">
        <v>44013</v>
      </c>
      <c r="B125" s="135">
        <v>60116.180333160002</v>
      </c>
      <c r="C125" s="48">
        <v>520.00445175000004</v>
      </c>
      <c r="D125" s="135">
        <v>175.60355623000001</v>
      </c>
      <c r="E125" s="135">
        <v>344.40089551999995</v>
      </c>
      <c r="F125" s="135">
        <v>2459.6704779499996</v>
      </c>
      <c r="G125" s="135">
        <v>427.75198941999997</v>
      </c>
      <c r="H125" s="135">
        <v>2031.9184885299999</v>
      </c>
      <c r="I125" s="135">
        <v>16930.885524429999</v>
      </c>
      <c r="J125" s="135">
        <v>2727.4580430400001</v>
      </c>
      <c r="K125" s="135">
        <v>14203.427481389997</v>
      </c>
      <c r="L125" s="135">
        <v>40205.619879029997</v>
      </c>
      <c r="M125" s="135">
        <v>39803.432407920001</v>
      </c>
      <c r="N125" s="135">
        <v>402.18747110999993</v>
      </c>
      <c r="O125" s="135">
        <v>89.806824110000008</v>
      </c>
      <c r="P125" s="135">
        <v>567.52769874000001</v>
      </c>
      <c r="Q125" s="48"/>
      <c r="R125" s="48"/>
      <c r="S125" s="48"/>
      <c r="T125" s="48"/>
      <c r="U125" s="48"/>
      <c r="V125" s="48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</row>
    <row r="126" spans="1:52" ht="13.8" hidden="1" outlineLevel="1">
      <c r="A126" s="16">
        <v>44044</v>
      </c>
      <c r="B126" s="135">
        <v>60311.788006199997</v>
      </c>
      <c r="C126" s="48">
        <v>529.2901415</v>
      </c>
      <c r="D126" s="135">
        <v>173.09593235</v>
      </c>
      <c r="E126" s="135">
        <v>356.19420914999995</v>
      </c>
      <c r="F126" s="135">
        <v>2539.3217836700001</v>
      </c>
      <c r="G126" s="135">
        <v>457.48883706000004</v>
      </c>
      <c r="H126" s="135">
        <v>2081.8329466100004</v>
      </c>
      <c r="I126" s="135">
        <v>17217.600842300002</v>
      </c>
      <c r="J126" s="135">
        <v>2773.38338548</v>
      </c>
      <c r="K126" s="135">
        <v>14444.217456820001</v>
      </c>
      <c r="L126" s="135">
        <v>40025.575238730002</v>
      </c>
      <c r="M126" s="135">
        <v>39622.932296390005</v>
      </c>
      <c r="N126" s="135">
        <v>402.64294233999999</v>
      </c>
      <c r="O126" s="135">
        <v>73.230262830000001</v>
      </c>
      <c r="P126" s="135">
        <v>636.64739568000005</v>
      </c>
      <c r="Q126" s="48"/>
      <c r="R126" s="48"/>
      <c r="S126" s="48"/>
      <c r="T126" s="48"/>
      <c r="U126" s="48"/>
      <c r="V126" s="48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</row>
    <row r="127" spans="1:52" ht="13.8" hidden="1" outlineLevel="1">
      <c r="A127" s="16">
        <v>44075</v>
      </c>
      <c r="B127" s="135">
        <v>63460.447651479997</v>
      </c>
      <c r="C127" s="48">
        <v>787.52238733000002</v>
      </c>
      <c r="D127" s="135">
        <v>390.56178572999994</v>
      </c>
      <c r="E127" s="135">
        <v>396.96060159999996</v>
      </c>
      <c r="F127" s="135">
        <v>3121.5831839699999</v>
      </c>
      <c r="G127" s="135">
        <v>606.14902401999996</v>
      </c>
      <c r="H127" s="135">
        <v>2515.4341599500003</v>
      </c>
      <c r="I127" s="135">
        <v>18421.229170070001</v>
      </c>
      <c r="J127" s="135">
        <v>3031.98048307</v>
      </c>
      <c r="K127" s="135">
        <v>15389.248687000001</v>
      </c>
      <c r="L127" s="135">
        <v>41130.112910110001</v>
      </c>
      <c r="M127" s="135">
        <v>40669.097400430001</v>
      </c>
      <c r="N127" s="135">
        <v>461.01550967999998</v>
      </c>
      <c r="O127" s="135">
        <v>85.246519800000002</v>
      </c>
      <c r="P127" s="135">
        <v>574.24190830999999</v>
      </c>
      <c r="Q127" s="48"/>
      <c r="R127" s="48"/>
      <c r="S127" s="48"/>
      <c r="T127" s="48"/>
      <c r="U127" s="48"/>
      <c r="V127" s="48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</row>
    <row r="128" spans="1:52" ht="13.8" hidden="1" outlineLevel="1">
      <c r="A128" s="16">
        <v>44105</v>
      </c>
      <c r="B128" s="135">
        <v>64195.329378740003</v>
      </c>
      <c r="C128" s="48">
        <v>674.91889406999996</v>
      </c>
      <c r="D128" s="135">
        <v>216.38565333000003</v>
      </c>
      <c r="E128" s="135">
        <v>458.53324074</v>
      </c>
      <c r="F128" s="135">
        <v>2978.1256076899995</v>
      </c>
      <c r="G128" s="135">
        <v>680.32153984000001</v>
      </c>
      <c r="H128" s="135">
        <v>2297.8040678499997</v>
      </c>
      <c r="I128" s="135">
        <v>19026.175512760001</v>
      </c>
      <c r="J128" s="135">
        <v>3233.1240845799998</v>
      </c>
      <c r="K128" s="135">
        <v>15793.051428179999</v>
      </c>
      <c r="L128" s="135">
        <v>41516.109364219999</v>
      </c>
      <c r="M128" s="135">
        <v>41091.226167399996</v>
      </c>
      <c r="N128" s="135">
        <v>424.88319682000002</v>
      </c>
      <c r="O128" s="135">
        <v>137.99978858999998</v>
      </c>
      <c r="P128" s="135">
        <v>532.47308821000001</v>
      </c>
      <c r="Q128" s="48"/>
      <c r="R128" s="48"/>
      <c r="S128" s="48"/>
      <c r="T128" s="48"/>
      <c r="U128" s="48"/>
      <c r="V128" s="48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</row>
    <row r="129" spans="1:52" ht="13.8" hidden="1" outlineLevel="1">
      <c r="A129" s="16">
        <v>44136</v>
      </c>
      <c r="B129" s="135">
        <v>64789.177807120002</v>
      </c>
      <c r="C129" s="48">
        <v>685.09666154000001</v>
      </c>
      <c r="D129" s="135">
        <v>193.28957206999999</v>
      </c>
      <c r="E129" s="135">
        <v>491.80708946999999</v>
      </c>
      <c r="F129" s="135">
        <v>2896.9347230399999</v>
      </c>
      <c r="G129" s="135">
        <v>720.21052066000004</v>
      </c>
      <c r="H129" s="135">
        <v>2176.7242023799995</v>
      </c>
      <c r="I129" s="135">
        <v>19037.006475729999</v>
      </c>
      <c r="J129" s="135">
        <v>3323.8314125899997</v>
      </c>
      <c r="K129" s="135">
        <v>15713.175063139999</v>
      </c>
      <c r="L129" s="135">
        <v>42170.139946809999</v>
      </c>
      <c r="M129" s="135">
        <v>41758.224798629992</v>
      </c>
      <c r="N129" s="135">
        <v>411.91514817999996</v>
      </c>
      <c r="O129" s="135">
        <v>78.11046626000001</v>
      </c>
      <c r="P129" s="135">
        <v>566.84828353</v>
      </c>
      <c r="Q129" s="48"/>
      <c r="R129" s="48"/>
      <c r="S129" s="48"/>
      <c r="T129" s="48"/>
      <c r="U129" s="48"/>
      <c r="V129" s="48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44"/>
      <c r="AY129" s="44"/>
      <c r="AZ129" s="44"/>
    </row>
    <row r="130" spans="1:52" ht="13.8" hidden="1" outlineLevel="1">
      <c r="A130" s="16">
        <v>44166</v>
      </c>
      <c r="B130" s="135">
        <v>67229.454894819995</v>
      </c>
      <c r="C130" s="48">
        <v>921.39049055999999</v>
      </c>
      <c r="D130" s="135">
        <v>407.14024464999994</v>
      </c>
      <c r="E130" s="135">
        <v>514.25024590999999</v>
      </c>
      <c r="F130" s="135">
        <v>679.5363679699999</v>
      </c>
      <c r="G130" s="135">
        <v>570.54217271999994</v>
      </c>
      <c r="H130" s="135">
        <v>108.99419525</v>
      </c>
      <c r="I130" s="135">
        <v>21285.172141210001</v>
      </c>
      <c r="J130" s="135">
        <v>3918.4415100899996</v>
      </c>
      <c r="K130" s="135">
        <v>17366.730631120001</v>
      </c>
      <c r="L130" s="135">
        <v>44343.35589508</v>
      </c>
      <c r="M130" s="135">
        <v>43928.534598300001</v>
      </c>
      <c r="N130" s="135">
        <v>414.82129678000001</v>
      </c>
      <c r="O130" s="135">
        <v>89.467752759999996</v>
      </c>
      <c r="P130" s="135">
        <v>557.89173473000005</v>
      </c>
      <c r="Q130" s="48"/>
      <c r="R130" s="48"/>
      <c r="S130" s="48"/>
      <c r="T130" s="48"/>
      <c r="U130" s="48"/>
      <c r="V130" s="48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/>
      <c r="AY130" s="44"/>
      <c r="AZ130" s="44"/>
    </row>
    <row r="131" spans="1:52" ht="13.8" hidden="1" outlineLevel="1">
      <c r="A131" s="16">
        <v>44197</v>
      </c>
      <c r="B131" s="135">
        <v>67026.988537380006</v>
      </c>
      <c r="C131" s="48">
        <v>764.30583819000003</v>
      </c>
      <c r="D131" s="135">
        <v>187.58822530999998</v>
      </c>
      <c r="E131" s="135">
        <v>576.71761288000005</v>
      </c>
      <c r="F131" s="135">
        <v>2021.0085337500002</v>
      </c>
      <c r="G131" s="135">
        <v>754.0199179</v>
      </c>
      <c r="H131" s="135">
        <v>1266.9886158500001</v>
      </c>
      <c r="I131" s="135">
        <v>20311.441721129999</v>
      </c>
      <c r="J131" s="135">
        <v>3648.7409216199999</v>
      </c>
      <c r="K131" s="135">
        <v>16662.700799509999</v>
      </c>
      <c r="L131" s="135">
        <v>43930.232444310001</v>
      </c>
      <c r="M131" s="135">
        <v>43485.561405979999</v>
      </c>
      <c r="N131" s="135">
        <v>444.67103833000004</v>
      </c>
      <c r="O131" s="135">
        <v>205.16529467000001</v>
      </c>
      <c r="P131" s="135">
        <v>545.35399108000001</v>
      </c>
      <c r="Q131" s="48"/>
      <c r="R131" s="48"/>
      <c r="S131" s="48"/>
      <c r="T131" s="48"/>
      <c r="U131" s="48"/>
      <c r="V131" s="48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</row>
    <row r="132" spans="1:52" ht="13.8" hidden="1" outlineLevel="1">
      <c r="A132" s="16">
        <v>44228</v>
      </c>
      <c r="B132" s="135">
        <v>67434.157160229995</v>
      </c>
      <c r="C132" s="48">
        <v>705.2279485900001</v>
      </c>
      <c r="D132" s="135">
        <v>174.10570038000003</v>
      </c>
      <c r="E132" s="135">
        <v>531.12224820999995</v>
      </c>
      <c r="F132" s="135">
        <v>2132.59728391</v>
      </c>
      <c r="G132" s="135">
        <v>806.79804682999998</v>
      </c>
      <c r="H132" s="135">
        <v>1325.79923708</v>
      </c>
      <c r="I132" s="135">
        <v>20277.133636570004</v>
      </c>
      <c r="J132" s="135">
        <v>3580.9989297299999</v>
      </c>
      <c r="K132" s="135">
        <v>16696.134706839999</v>
      </c>
      <c r="L132" s="135">
        <v>44319.198291160006</v>
      </c>
      <c r="M132" s="135">
        <v>43877.749033619999</v>
      </c>
      <c r="N132" s="135">
        <v>441.44925754000002</v>
      </c>
      <c r="O132" s="135">
        <v>337.63180556999998</v>
      </c>
      <c r="P132" s="135">
        <v>548.21763136999994</v>
      </c>
      <c r="Q132" s="48"/>
      <c r="R132" s="48"/>
      <c r="S132" s="48"/>
      <c r="T132" s="48"/>
      <c r="U132" s="48"/>
      <c r="V132" s="48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</row>
    <row r="133" spans="1:52" ht="13.8">
      <c r="A133" s="16">
        <v>44256</v>
      </c>
      <c r="B133" s="135">
        <v>68675.676973430003</v>
      </c>
      <c r="C133" s="48">
        <v>1098.1899664500002</v>
      </c>
      <c r="D133" s="135">
        <v>462.93201112000008</v>
      </c>
      <c r="E133" s="135">
        <v>635.25795532999996</v>
      </c>
      <c r="F133" s="135">
        <v>2819.6940309400002</v>
      </c>
      <c r="G133" s="135">
        <v>868.05770905999998</v>
      </c>
      <c r="H133" s="135">
        <v>1951.63632188</v>
      </c>
      <c r="I133" s="135">
        <v>20308.350916629999</v>
      </c>
      <c r="J133" s="135">
        <v>3430.4074308700001</v>
      </c>
      <c r="K133" s="135">
        <v>16877.943485759999</v>
      </c>
      <c r="L133" s="135">
        <v>44449.442059409994</v>
      </c>
      <c r="M133" s="135">
        <v>44000.812853020005</v>
      </c>
      <c r="N133" s="135">
        <v>448.62920638999992</v>
      </c>
      <c r="O133" s="135">
        <v>130.99907815</v>
      </c>
      <c r="P133" s="135">
        <v>572.70321508999996</v>
      </c>
      <c r="Q133" s="48"/>
      <c r="R133" s="48"/>
      <c r="S133" s="48"/>
      <c r="T133" s="48"/>
      <c r="U133" s="48"/>
      <c r="V133" s="48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</row>
    <row r="134" spans="1:52" ht="13.8">
      <c r="A134" s="16">
        <v>44287</v>
      </c>
      <c r="B134" s="135">
        <v>70459.187229589996</v>
      </c>
      <c r="C134" s="48">
        <v>807.85120481999991</v>
      </c>
      <c r="D134" s="135">
        <v>233.27989549999998</v>
      </c>
      <c r="E134" s="135">
        <v>574.57130931999995</v>
      </c>
      <c r="F134" s="135">
        <v>2898.0751208400002</v>
      </c>
      <c r="G134" s="135">
        <v>898.55418855999994</v>
      </c>
      <c r="H134" s="135">
        <v>1999.5209322800001</v>
      </c>
      <c r="I134" s="135">
        <v>21475.341519460002</v>
      </c>
      <c r="J134" s="135">
        <v>3291.7341577300003</v>
      </c>
      <c r="K134" s="135">
        <v>18183.607361729999</v>
      </c>
      <c r="L134" s="135">
        <v>45277.919384470006</v>
      </c>
      <c r="M134" s="135">
        <v>44818.906809420005</v>
      </c>
      <c r="N134" s="135">
        <v>459.01257505000001</v>
      </c>
      <c r="O134" s="135">
        <v>154.83185951999999</v>
      </c>
      <c r="P134" s="135">
        <v>577.30807888000004</v>
      </c>
      <c r="Q134" s="48"/>
      <c r="R134" s="48"/>
      <c r="S134" s="48"/>
      <c r="T134" s="48"/>
      <c r="U134" s="48"/>
      <c r="V134" s="48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</row>
    <row r="135" spans="1:52" ht="13.8">
      <c r="A135" s="16">
        <v>44317</v>
      </c>
      <c r="B135" s="135">
        <v>71635.132153140003</v>
      </c>
      <c r="C135" s="48">
        <v>865.21451769999999</v>
      </c>
      <c r="D135" s="135">
        <v>198.76564625999998</v>
      </c>
      <c r="E135" s="135">
        <v>666.44887143999995</v>
      </c>
      <c r="F135" s="135">
        <v>2910.9222803000002</v>
      </c>
      <c r="G135" s="135">
        <v>899.94455740000001</v>
      </c>
      <c r="H135" s="135">
        <v>2010.9777228999999</v>
      </c>
      <c r="I135" s="135">
        <v>23219.667228689999</v>
      </c>
      <c r="J135" s="135">
        <v>3464.9472876699992</v>
      </c>
      <c r="K135" s="135">
        <v>19754.719941019997</v>
      </c>
      <c r="L135" s="135">
        <v>44639.328126449996</v>
      </c>
      <c r="M135" s="135">
        <v>44186.502719230004</v>
      </c>
      <c r="N135" s="135">
        <v>452.82540721999999</v>
      </c>
      <c r="O135" s="135">
        <v>133.93391849999998</v>
      </c>
      <c r="P135" s="135">
        <v>563.12335270999995</v>
      </c>
      <c r="Q135" s="48"/>
      <c r="R135" s="48"/>
      <c r="S135" s="48"/>
      <c r="T135" s="48"/>
      <c r="U135" s="48"/>
      <c r="V135" s="48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44"/>
      <c r="AY135" s="44"/>
      <c r="AZ135" s="44"/>
    </row>
    <row r="136" spans="1:52" ht="13.8">
      <c r="A136" s="16">
        <v>44348</v>
      </c>
      <c r="B136" s="135">
        <v>72470.026855599994</v>
      </c>
      <c r="C136" s="48">
        <v>1024.6492073700001</v>
      </c>
      <c r="D136" s="135">
        <v>335.91736959999997</v>
      </c>
      <c r="E136" s="135">
        <v>688.73183777000008</v>
      </c>
      <c r="F136" s="135">
        <v>2604.9472212900005</v>
      </c>
      <c r="G136" s="135">
        <v>693.85385586999996</v>
      </c>
      <c r="H136" s="135">
        <v>1911.0933654200001</v>
      </c>
      <c r="I136" s="135">
        <v>23239.546392969998</v>
      </c>
      <c r="J136" s="135">
        <v>3198.0056663500004</v>
      </c>
      <c r="K136" s="135">
        <v>20041.540726619998</v>
      </c>
      <c r="L136" s="135">
        <v>45600.884033969996</v>
      </c>
      <c r="M136" s="135">
        <v>45117.125999210002</v>
      </c>
      <c r="N136" s="135">
        <v>483.75803475999999</v>
      </c>
      <c r="O136" s="135">
        <v>107.86566798999999</v>
      </c>
      <c r="P136" s="135">
        <v>549.63262568999994</v>
      </c>
      <c r="Q136" s="48"/>
      <c r="R136" s="48"/>
      <c r="S136" s="48"/>
      <c r="T136" s="48"/>
      <c r="U136" s="48"/>
      <c r="V136" s="48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</row>
    <row r="137" spans="1:52" ht="13.8">
      <c r="A137" s="16">
        <v>44378</v>
      </c>
      <c r="B137" s="135">
        <v>72170.493169280002</v>
      </c>
      <c r="C137" s="48">
        <v>1095.40663148</v>
      </c>
      <c r="D137" s="135">
        <v>141.15197737</v>
      </c>
      <c r="E137" s="135">
        <v>954.25465410999993</v>
      </c>
      <c r="F137" s="135">
        <v>2499.9174023</v>
      </c>
      <c r="G137" s="135">
        <v>679.88339321000001</v>
      </c>
      <c r="H137" s="135">
        <v>1820.0340090899999</v>
      </c>
      <c r="I137" s="135">
        <v>23616.521777130001</v>
      </c>
      <c r="J137" s="135">
        <v>3198.9582242099996</v>
      </c>
      <c r="K137" s="135">
        <v>20417.563552920001</v>
      </c>
      <c r="L137" s="135">
        <v>44958.647358369999</v>
      </c>
      <c r="M137" s="135">
        <v>44494.46181529</v>
      </c>
      <c r="N137" s="135">
        <v>464.18554308</v>
      </c>
      <c r="O137" s="135">
        <v>208.05003105999998</v>
      </c>
      <c r="P137" s="135">
        <v>523.84089022000001</v>
      </c>
      <c r="Q137" s="48"/>
      <c r="R137" s="48"/>
      <c r="S137" s="48"/>
      <c r="T137" s="48"/>
      <c r="U137" s="48"/>
      <c r="V137" s="48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</row>
    <row r="138" spans="1:52" ht="13.8">
      <c r="A138" s="16">
        <v>44409</v>
      </c>
      <c r="B138" s="135">
        <v>70852.385177839999</v>
      </c>
      <c r="C138" s="48">
        <v>995.43266213000004</v>
      </c>
      <c r="D138" s="135">
        <v>131.61444322999998</v>
      </c>
      <c r="E138" s="135">
        <v>863.81821889999992</v>
      </c>
      <c r="F138" s="135">
        <v>2512.0168887200002</v>
      </c>
      <c r="G138" s="135">
        <v>711.96904113999994</v>
      </c>
      <c r="H138" s="135">
        <v>1800.0478475800001</v>
      </c>
      <c r="I138" s="135">
        <v>22726.024151950001</v>
      </c>
      <c r="J138" s="135">
        <v>3198.1295363099998</v>
      </c>
      <c r="K138" s="135">
        <v>19527.894615639998</v>
      </c>
      <c r="L138" s="135">
        <v>44618.911475039997</v>
      </c>
      <c r="M138" s="135">
        <v>44155.294239640003</v>
      </c>
      <c r="N138" s="135">
        <v>463.61723539999997</v>
      </c>
      <c r="O138" s="135">
        <v>136.79802788999999</v>
      </c>
      <c r="P138" s="135">
        <v>525.71405454000001</v>
      </c>
      <c r="Q138" s="48"/>
      <c r="R138" s="48"/>
      <c r="S138" s="48"/>
      <c r="T138" s="48"/>
      <c r="U138" s="48"/>
      <c r="V138" s="48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</row>
    <row r="139" spans="1:52" ht="13.8">
      <c r="A139" s="16">
        <v>44440</v>
      </c>
      <c r="B139" s="135">
        <v>72281.200390869999</v>
      </c>
      <c r="C139" s="48">
        <v>1331.3141614699998</v>
      </c>
      <c r="D139" s="135">
        <v>321.02516711999994</v>
      </c>
      <c r="E139" s="135">
        <v>1010.2889943500001</v>
      </c>
      <c r="F139" s="135">
        <v>2522.21200193</v>
      </c>
      <c r="G139" s="135">
        <v>829.95342177999999</v>
      </c>
      <c r="H139" s="135">
        <v>1692.2585801499999</v>
      </c>
      <c r="I139" s="135">
        <v>23013.63757794</v>
      </c>
      <c r="J139" s="135">
        <v>3229.5724926300004</v>
      </c>
      <c r="K139" s="135">
        <v>19784.065085309998</v>
      </c>
      <c r="L139" s="135">
        <v>45414.036649530004</v>
      </c>
      <c r="M139" s="135">
        <v>44942.99648188</v>
      </c>
      <c r="N139" s="135">
        <v>471.04016765</v>
      </c>
      <c r="O139" s="135">
        <v>127.02674793</v>
      </c>
      <c r="P139" s="135">
        <v>532.32703185000003</v>
      </c>
      <c r="Q139" s="48"/>
      <c r="R139" s="48"/>
      <c r="S139" s="48"/>
      <c r="T139" s="48"/>
      <c r="U139" s="48"/>
      <c r="V139" s="48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</row>
    <row r="140" spans="1:52" ht="13.8">
      <c r="A140" s="16">
        <v>44470</v>
      </c>
      <c r="B140" s="135">
        <v>72822.769505549993</v>
      </c>
      <c r="C140" s="48">
        <v>1237.32206468</v>
      </c>
      <c r="D140" s="135">
        <v>263.19548012000001</v>
      </c>
      <c r="E140" s="135">
        <v>974.12658455999997</v>
      </c>
      <c r="F140" s="135">
        <v>2518.9630171399999</v>
      </c>
      <c r="G140" s="135">
        <v>921.00183297000001</v>
      </c>
      <c r="H140" s="135">
        <v>1597.96118417</v>
      </c>
      <c r="I140" s="135">
        <v>23737.540890650002</v>
      </c>
      <c r="J140" s="135">
        <v>3429.5305825099999</v>
      </c>
      <c r="K140" s="135">
        <v>20308.010308140001</v>
      </c>
      <c r="L140" s="135">
        <v>45328.943533079997</v>
      </c>
      <c r="M140" s="135">
        <v>44884.762426350004</v>
      </c>
      <c r="N140" s="135">
        <v>444.18110673000001</v>
      </c>
      <c r="O140" s="135">
        <v>279.51625899000004</v>
      </c>
      <c r="P140" s="135">
        <v>730.60635879999995</v>
      </c>
      <c r="Q140" s="48"/>
      <c r="R140" s="48"/>
      <c r="S140" s="48"/>
      <c r="T140" s="48"/>
      <c r="U140" s="48"/>
      <c r="V140" s="48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</row>
    <row r="141" spans="1:52" ht="13.8">
      <c r="A141" s="16">
        <v>44501</v>
      </c>
      <c r="B141" s="135">
        <v>73320.13370002</v>
      </c>
      <c r="C141" s="48">
        <v>1227.5984946999997</v>
      </c>
      <c r="D141" s="135">
        <v>305.4330238</v>
      </c>
      <c r="E141" s="135">
        <v>922.16547089999995</v>
      </c>
      <c r="F141" s="135">
        <v>2286.9421402500002</v>
      </c>
      <c r="G141" s="135">
        <v>927.97950768999999</v>
      </c>
      <c r="H141" s="135">
        <v>1358.96263256</v>
      </c>
      <c r="I141" s="135">
        <v>23607.677611659998</v>
      </c>
      <c r="J141" s="135">
        <v>3464.2199914599996</v>
      </c>
      <c r="K141" s="135">
        <v>20143.457620199999</v>
      </c>
      <c r="L141" s="135">
        <v>46197.915453409994</v>
      </c>
      <c r="M141" s="135">
        <v>45733.106434419999</v>
      </c>
      <c r="N141" s="135">
        <v>464.80901899000003</v>
      </c>
      <c r="O141" s="135">
        <v>90.673867419999993</v>
      </c>
      <c r="P141" s="135">
        <v>727.99982612999997</v>
      </c>
      <c r="Q141" s="48"/>
      <c r="R141" s="48"/>
      <c r="S141" s="48"/>
      <c r="T141" s="48"/>
      <c r="U141" s="48"/>
      <c r="V141" s="48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44"/>
      <c r="AY141" s="44"/>
      <c r="AZ141" s="44"/>
    </row>
    <row r="142" spans="1:52" ht="13.8">
      <c r="A142" s="16">
        <v>44531</v>
      </c>
      <c r="B142" s="135">
        <v>76096.711350829995</v>
      </c>
      <c r="C142" s="48">
        <v>1472.0362263900001</v>
      </c>
      <c r="D142" s="135">
        <v>308.34765908000003</v>
      </c>
      <c r="E142" s="135">
        <v>1163.6885673100001</v>
      </c>
      <c r="F142" s="135">
        <v>687.99906064000004</v>
      </c>
      <c r="G142" s="135">
        <v>612.47293662000004</v>
      </c>
      <c r="H142" s="135">
        <v>75.526124020000012</v>
      </c>
      <c r="I142" s="135">
        <v>25115.355314939996</v>
      </c>
      <c r="J142" s="135">
        <v>3894.0087695100001</v>
      </c>
      <c r="K142" s="135">
        <v>21221.346545429999</v>
      </c>
      <c r="L142" s="135">
        <v>48821.320748860002</v>
      </c>
      <c r="M142" s="135">
        <v>48379.174150120001</v>
      </c>
      <c r="N142" s="135">
        <v>442.14659874</v>
      </c>
      <c r="O142" s="135">
        <v>71.980145179999994</v>
      </c>
      <c r="P142" s="135">
        <v>1006.80295325</v>
      </c>
      <c r="Q142" s="48"/>
      <c r="R142" s="48"/>
      <c r="S142" s="48"/>
      <c r="T142" s="48"/>
      <c r="U142" s="48"/>
      <c r="V142" s="48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</row>
    <row r="143" spans="1:52" ht="13.8">
      <c r="A143" s="16">
        <v>44562</v>
      </c>
      <c r="B143" s="135">
        <v>74093.603193140007</v>
      </c>
      <c r="C143" s="48">
        <v>1399.7956016099999</v>
      </c>
      <c r="D143" s="135">
        <v>317.00730439</v>
      </c>
      <c r="E143" s="135">
        <v>1082.78829722</v>
      </c>
      <c r="F143" s="135">
        <v>1320.44356047</v>
      </c>
      <c r="G143" s="135">
        <v>1020.2839830099999</v>
      </c>
      <c r="H143" s="135">
        <v>300.15957745999998</v>
      </c>
      <c r="I143" s="135">
        <v>23992.789422380003</v>
      </c>
      <c r="J143" s="135">
        <v>3162.8063509200001</v>
      </c>
      <c r="K143" s="135">
        <v>20829.983071459999</v>
      </c>
      <c r="L143" s="135">
        <v>47380.574608680006</v>
      </c>
      <c r="M143" s="135">
        <v>46898.563153460003</v>
      </c>
      <c r="N143" s="135">
        <v>482.01145522000002</v>
      </c>
      <c r="O143" s="135">
        <v>85.834915670000001</v>
      </c>
      <c r="P143" s="135">
        <v>914.94471522000003</v>
      </c>
      <c r="Q143" s="48"/>
      <c r="R143" s="48"/>
      <c r="S143" s="48"/>
      <c r="T143" s="48"/>
      <c r="U143" s="48"/>
      <c r="V143" s="48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</row>
    <row r="144" spans="1:52" ht="13.8">
      <c r="A144" s="16">
        <v>44593</v>
      </c>
      <c r="B144" s="135">
        <v>74608.567366860007</v>
      </c>
      <c r="C144" s="48">
        <v>1265.3055926000002</v>
      </c>
      <c r="D144" s="135">
        <v>304.66067942000001</v>
      </c>
      <c r="E144" s="135">
        <v>960.64491318</v>
      </c>
      <c r="F144" s="135">
        <v>1500.99901396</v>
      </c>
      <c r="G144" s="135">
        <v>1104.25619345</v>
      </c>
      <c r="H144" s="135">
        <v>396.74282051</v>
      </c>
      <c r="I144" s="135">
        <v>24018.327178969994</v>
      </c>
      <c r="J144" s="135">
        <v>3728.2309133099998</v>
      </c>
      <c r="K144" s="135">
        <v>20290.096265660002</v>
      </c>
      <c r="L144" s="135">
        <v>47823.935581329999</v>
      </c>
      <c r="M144" s="135">
        <v>47325.417092670003</v>
      </c>
      <c r="N144" s="135">
        <v>498.51848866</v>
      </c>
      <c r="O144" s="135">
        <v>135.59695851000001</v>
      </c>
      <c r="P144" s="135">
        <v>615.79309940999997</v>
      </c>
      <c r="Q144" s="48"/>
      <c r="R144" s="48"/>
      <c r="S144" s="48"/>
      <c r="T144" s="48"/>
      <c r="U144" s="48"/>
      <c r="V144" s="48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44"/>
      <c r="AZ144" s="44"/>
    </row>
    <row r="145" spans="1:52" ht="13.8">
      <c r="A145" s="16">
        <v>44621</v>
      </c>
      <c r="B145" s="135">
        <v>81428.422883530002</v>
      </c>
      <c r="C145" s="48">
        <v>1129.0577251499999</v>
      </c>
      <c r="D145" s="135">
        <v>299.43297524000002</v>
      </c>
      <c r="E145" s="135">
        <v>829.62474990999999</v>
      </c>
      <c r="F145" s="135">
        <v>1363.0144787899999</v>
      </c>
      <c r="G145" s="135">
        <v>1065.5949619799999</v>
      </c>
      <c r="H145" s="135">
        <v>297.41951681</v>
      </c>
      <c r="I145" s="135">
        <v>24023.830401030002</v>
      </c>
      <c r="J145" s="135">
        <v>4557.2117293699994</v>
      </c>
      <c r="K145" s="135">
        <v>19466.618671659999</v>
      </c>
      <c r="L145" s="135">
        <v>54912.520278559998</v>
      </c>
      <c r="M145" s="135">
        <v>54403.134071160006</v>
      </c>
      <c r="N145" s="135">
        <v>509.38620739999993</v>
      </c>
      <c r="O145" s="135">
        <v>60.509393599999996</v>
      </c>
      <c r="P145" s="135">
        <v>570.24589782999999</v>
      </c>
      <c r="Q145" s="48"/>
      <c r="R145" s="48"/>
      <c r="S145" s="48"/>
      <c r="T145" s="48"/>
      <c r="U145" s="48"/>
      <c r="V145" s="48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</row>
  </sheetData>
  <mergeCells count="11">
    <mergeCell ref="A4:D4"/>
    <mergeCell ref="B6:N6"/>
    <mergeCell ref="A6:A9"/>
    <mergeCell ref="O6:O9"/>
    <mergeCell ref="P6:P9"/>
    <mergeCell ref="B7:B9"/>
    <mergeCell ref="C7:N7"/>
    <mergeCell ref="C8:E8"/>
    <mergeCell ref="F8:H8"/>
    <mergeCell ref="I8:K8"/>
    <mergeCell ref="L8:N8"/>
  </mergeCells>
  <hyperlinks>
    <hyperlink ref="A1" location="Зміст!A1" display="Зміст"/>
    <hyperlink ref="A3" location="'на звітну дату'!A1" display="Депозити, залучені депозитними корпораціями (крім Національного банку України), за секторами економіки"/>
  </hyperlinks>
  <pageMargins left="0.39370078740157483" right="0.19685039370078741" top="0.39370078740157483" bottom="0.39370078740157483" header="0.19685039370078741" footer="0.19685039370078741"/>
  <pageSetup paperSize="9"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theme="9" tint="0.39997558519241921"/>
  </sheetPr>
  <dimension ref="A1:X145"/>
  <sheetViews>
    <sheetView showGridLines="0" zoomScaleNormal="100" zoomScaleSheetLayoutView="89" workbookViewId="0">
      <selection activeCell="A2" sqref="A2"/>
    </sheetView>
  </sheetViews>
  <sheetFormatPr defaultColWidth="9.109375" defaultRowHeight="13.2" outlineLevelRow="1"/>
  <cols>
    <col min="1" max="1" width="9.44140625" style="7" customWidth="1"/>
    <col min="2" max="2" width="9.109375" style="7" customWidth="1"/>
    <col min="3" max="3" width="7.109375" style="7" customWidth="1"/>
    <col min="4" max="4" width="8.6640625" style="7" bestFit="1" customWidth="1"/>
    <col min="5" max="9" width="7.109375" style="7" customWidth="1"/>
    <col min="10" max="10" width="8.6640625" style="7" bestFit="1" customWidth="1"/>
    <col min="11" max="15" width="7.109375" style="7" customWidth="1"/>
    <col min="16" max="16" width="8.6640625" style="7" bestFit="1" customWidth="1"/>
    <col min="17" max="19" width="7.109375" style="7" customWidth="1"/>
    <col min="20" max="16384" width="9.109375" style="7"/>
  </cols>
  <sheetData>
    <row r="1" spans="1:24" s="27" customFormat="1" ht="14.4">
      <c r="A1" s="11" t="s">
        <v>132</v>
      </c>
    </row>
    <row r="2" spans="1:24" s="27" customFormat="1" ht="5.25" customHeight="1"/>
    <row r="3" spans="1:24" s="24" customFormat="1" ht="27" customHeight="1">
      <c r="A3" s="232" t="s">
        <v>82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32"/>
      <c r="S3" s="232"/>
    </row>
    <row r="4" spans="1:24" s="24" customFormat="1" ht="12.75" customHeight="1">
      <c r="A4" s="219" t="s">
        <v>131</v>
      </c>
      <c r="B4" s="230"/>
      <c r="C4" s="230"/>
      <c r="D4" s="230"/>
      <c r="E4" s="230"/>
      <c r="F4" s="230"/>
    </row>
    <row r="5" spans="1:24" s="24" customFormat="1" ht="12.75" customHeight="1">
      <c r="A5" s="45" t="s">
        <v>238</v>
      </c>
      <c r="B5" s="45"/>
      <c r="C5" s="45"/>
      <c r="D5" s="44"/>
      <c r="E5" s="44"/>
      <c r="F5" s="44"/>
    </row>
    <row r="6" spans="1:24" s="25" customFormat="1" ht="12.75" customHeight="1">
      <c r="A6" s="202" t="s">
        <v>0</v>
      </c>
      <c r="B6" s="191" t="s">
        <v>15</v>
      </c>
      <c r="C6" s="205" t="s">
        <v>7</v>
      </c>
      <c r="D6" s="205"/>
      <c r="E6" s="205"/>
      <c r="F6" s="205"/>
      <c r="G6" s="205"/>
      <c r="H6" s="26"/>
      <c r="I6" s="205" t="s">
        <v>2</v>
      </c>
      <c r="J6" s="205"/>
      <c r="K6" s="205"/>
      <c r="L6" s="205"/>
      <c r="M6" s="205"/>
      <c r="N6" s="205"/>
      <c r="O6" s="205"/>
      <c r="P6" s="205"/>
      <c r="Q6" s="205"/>
      <c r="R6" s="205"/>
      <c r="S6" s="205"/>
    </row>
    <row r="7" spans="1:24" s="25" customFormat="1" ht="12.75" customHeight="1">
      <c r="A7" s="203"/>
      <c r="B7" s="191"/>
      <c r="C7" s="205"/>
      <c r="D7" s="205"/>
      <c r="E7" s="205"/>
      <c r="F7" s="205"/>
      <c r="G7" s="205"/>
      <c r="H7" s="233" t="s">
        <v>13</v>
      </c>
      <c r="I7" s="207" t="s">
        <v>17</v>
      </c>
      <c r="J7" s="208"/>
      <c r="K7" s="208"/>
      <c r="L7" s="208"/>
      <c r="M7" s="209"/>
      <c r="N7" s="233" t="s">
        <v>13</v>
      </c>
      <c r="O7" s="207" t="s">
        <v>9</v>
      </c>
      <c r="P7" s="208"/>
      <c r="Q7" s="208"/>
      <c r="R7" s="208"/>
      <c r="S7" s="209"/>
    </row>
    <row r="8" spans="1:24" s="25" customFormat="1" ht="88.5" customHeight="1">
      <c r="A8" s="204"/>
      <c r="B8" s="191"/>
      <c r="C8" s="23" t="s">
        <v>18</v>
      </c>
      <c r="D8" s="23" t="s">
        <v>19</v>
      </c>
      <c r="E8" s="26" t="s">
        <v>10</v>
      </c>
      <c r="F8" s="26" t="s">
        <v>20</v>
      </c>
      <c r="G8" s="26" t="s">
        <v>21</v>
      </c>
      <c r="H8" s="234"/>
      <c r="I8" s="26" t="s">
        <v>18</v>
      </c>
      <c r="J8" s="26" t="s">
        <v>19</v>
      </c>
      <c r="K8" s="26" t="s">
        <v>10</v>
      </c>
      <c r="L8" s="26" t="s">
        <v>20</v>
      </c>
      <c r="M8" s="26" t="s">
        <v>21</v>
      </c>
      <c r="N8" s="234"/>
      <c r="O8" s="26" t="s">
        <v>18</v>
      </c>
      <c r="P8" s="26" t="s">
        <v>19</v>
      </c>
      <c r="Q8" s="26" t="s">
        <v>10</v>
      </c>
      <c r="R8" s="26" t="s">
        <v>20</v>
      </c>
      <c r="S8" s="26" t="s">
        <v>21</v>
      </c>
    </row>
    <row r="9" spans="1:24" s="25" customFormat="1" ht="13.8" hidden="1">
      <c r="A9" s="120"/>
      <c r="B9" s="119"/>
      <c r="C9" s="119"/>
      <c r="D9" s="119"/>
      <c r="E9" s="121"/>
      <c r="F9" s="121"/>
      <c r="G9" s="121"/>
      <c r="H9" s="126"/>
      <c r="I9" s="121"/>
      <c r="J9" s="121"/>
      <c r="K9" s="121"/>
      <c r="L9" s="121"/>
      <c r="M9" s="121"/>
      <c r="N9" s="126"/>
      <c r="O9" s="121"/>
      <c r="P9" s="121"/>
      <c r="Q9" s="121"/>
      <c r="R9" s="121"/>
      <c r="S9" s="121"/>
    </row>
    <row r="10" spans="1:24" s="25" customFormat="1" ht="13.8">
      <c r="A10" s="35">
        <v>1</v>
      </c>
      <c r="B10" s="23">
        <v>2</v>
      </c>
      <c r="C10" s="35">
        <v>3</v>
      </c>
      <c r="D10" s="23">
        <v>4</v>
      </c>
      <c r="E10" s="35">
        <v>5</v>
      </c>
      <c r="F10" s="23">
        <v>6</v>
      </c>
      <c r="G10" s="35">
        <v>7</v>
      </c>
      <c r="H10" s="23">
        <v>8</v>
      </c>
      <c r="I10" s="35">
        <v>9</v>
      </c>
      <c r="J10" s="23">
        <v>10</v>
      </c>
      <c r="K10" s="35">
        <v>11</v>
      </c>
      <c r="L10" s="23">
        <v>12</v>
      </c>
      <c r="M10" s="35">
        <v>13</v>
      </c>
      <c r="N10" s="23">
        <v>14</v>
      </c>
      <c r="O10" s="35">
        <v>15</v>
      </c>
      <c r="P10" s="23">
        <v>16</v>
      </c>
      <c r="Q10" s="35">
        <v>17</v>
      </c>
      <c r="R10" s="23">
        <v>18</v>
      </c>
      <c r="S10" s="35">
        <v>19</v>
      </c>
    </row>
    <row r="11" spans="1:24" s="24" customFormat="1" ht="13.8" hidden="1" outlineLevel="1">
      <c r="A11" s="16">
        <v>40544</v>
      </c>
      <c r="B11" s="50">
        <v>4273.7804658799996</v>
      </c>
      <c r="C11" s="50">
        <f>I11+O11</f>
        <v>2976.3447462900003</v>
      </c>
      <c r="D11" s="50">
        <f>J11+P11</f>
        <v>1297.4357195900002</v>
      </c>
      <c r="E11" s="50">
        <f>K11+Q11</f>
        <v>670.18642411999997</v>
      </c>
      <c r="F11" s="50">
        <f>L11+R11</f>
        <v>361.92403956999999</v>
      </c>
      <c r="G11" s="50">
        <f>M11+S11</f>
        <v>265.3252559</v>
      </c>
      <c r="H11" s="50">
        <f>SUM(I11:J11)</f>
        <v>3120.9242799600001</v>
      </c>
      <c r="I11" s="50">
        <v>2452.6344668500001</v>
      </c>
      <c r="J11" s="50">
        <f>SUM(K11:M11)</f>
        <v>668.28981311000007</v>
      </c>
      <c r="K11" s="50">
        <v>455.64837093999995</v>
      </c>
      <c r="L11" s="50">
        <v>167.31650164000001</v>
      </c>
      <c r="M11" s="50">
        <v>45.324940529999999</v>
      </c>
      <c r="N11" s="50">
        <f>SUM(O11:P11)</f>
        <v>1152.8561859199999</v>
      </c>
      <c r="O11" s="50">
        <v>523.71027944000002</v>
      </c>
      <c r="P11" s="50">
        <f>SUM(Q11:S11)</f>
        <v>629.14590648000001</v>
      </c>
      <c r="Q11" s="50">
        <v>214.53805317999999</v>
      </c>
      <c r="R11" s="50">
        <v>194.60753793000001</v>
      </c>
      <c r="S11" s="50">
        <v>220.00031537000001</v>
      </c>
      <c r="T11" s="50"/>
      <c r="U11" s="50"/>
      <c r="V11" s="50"/>
      <c r="W11" s="50"/>
      <c r="X11" s="50"/>
    </row>
    <row r="12" spans="1:24" s="24" customFormat="1" ht="13.8" hidden="1" outlineLevel="1">
      <c r="A12" s="16">
        <v>40575</v>
      </c>
      <c r="B12" s="50">
        <v>4217.4486754999998</v>
      </c>
      <c r="C12" s="50">
        <f t="shared" ref="C12:C67" si="0">I12+O12</f>
        <v>2867.7712643300001</v>
      </c>
      <c r="D12" s="50">
        <f t="shared" ref="D12:D67" si="1">J12+P12</f>
        <v>1349.6774111700001</v>
      </c>
      <c r="E12" s="50">
        <f t="shared" ref="E12:E67" si="2">K12+Q12</f>
        <v>701.35972115000004</v>
      </c>
      <c r="F12" s="50">
        <f t="shared" ref="F12:F67" si="3">L12+R12</f>
        <v>382.93935521000003</v>
      </c>
      <c r="G12" s="50">
        <f t="shared" ref="G12:G67" si="4">M12+S12</f>
        <v>265.37833481000001</v>
      </c>
      <c r="H12" s="50">
        <f t="shared" ref="H12:H67" si="5">SUM(I12:J12)</f>
        <v>2949.6329951799999</v>
      </c>
      <c r="I12" s="50">
        <v>2227.1449102199999</v>
      </c>
      <c r="J12" s="50">
        <f t="shared" ref="J12:J67" si="6">SUM(K12:M12)</f>
        <v>722.48808496000004</v>
      </c>
      <c r="K12" s="50">
        <v>484.16694892999999</v>
      </c>
      <c r="L12" s="50">
        <v>191.61373902</v>
      </c>
      <c r="M12" s="50">
        <v>46.707397010000001</v>
      </c>
      <c r="N12" s="50">
        <f t="shared" ref="N12:N67" si="7">SUM(O12:P12)</f>
        <v>1267.81568032</v>
      </c>
      <c r="O12" s="50">
        <v>640.62635410999997</v>
      </c>
      <c r="P12" s="50">
        <f t="shared" ref="P12:P67" si="8">SUM(Q12:S12)</f>
        <v>627.18932620999999</v>
      </c>
      <c r="Q12" s="50">
        <v>217.19277221999999</v>
      </c>
      <c r="R12" s="50">
        <v>191.32561619000001</v>
      </c>
      <c r="S12" s="50">
        <v>218.67093779999999</v>
      </c>
      <c r="T12" s="50"/>
      <c r="U12" s="50"/>
      <c r="V12" s="50"/>
      <c r="W12" s="50"/>
      <c r="X12" s="50"/>
    </row>
    <row r="13" spans="1:24" s="24" customFormat="1" ht="13.8" hidden="1" outlineLevel="1">
      <c r="A13" s="16">
        <v>40603</v>
      </c>
      <c r="B13" s="50">
        <v>4325.8376245999998</v>
      </c>
      <c r="C13" s="50">
        <f t="shared" si="0"/>
        <v>2816.9703995</v>
      </c>
      <c r="D13" s="50">
        <f t="shared" si="1"/>
        <v>1508.8672250999998</v>
      </c>
      <c r="E13" s="50">
        <f t="shared" si="2"/>
        <v>879.48746243999994</v>
      </c>
      <c r="F13" s="50">
        <f t="shared" si="3"/>
        <v>391.04347673999996</v>
      </c>
      <c r="G13" s="50">
        <f t="shared" si="4"/>
        <v>238.33628591999999</v>
      </c>
      <c r="H13" s="50">
        <f t="shared" si="5"/>
        <v>3038.8817528599998</v>
      </c>
      <c r="I13" s="50">
        <v>2368.3509656699998</v>
      </c>
      <c r="J13" s="50">
        <f t="shared" si="6"/>
        <v>670.53078718999996</v>
      </c>
      <c r="K13" s="50">
        <v>479.16736682999999</v>
      </c>
      <c r="L13" s="50">
        <v>146.34457459999999</v>
      </c>
      <c r="M13" s="50">
        <v>45.018845760000005</v>
      </c>
      <c r="N13" s="50">
        <f t="shared" si="7"/>
        <v>1286.95587174</v>
      </c>
      <c r="O13" s="50">
        <v>448.61943383000005</v>
      </c>
      <c r="P13" s="50">
        <f t="shared" si="8"/>
        <v>838.33643790999986</v>
      </c>
      <c r="Q13" s="50">
        <v>400.32009561000001</v>
      </c>
      <c r="R13" s="50">
        <v>244.69890213999997</v>
      </c>
      <c r="S13" s="50">
        <v>193.31744015999999</v>
      </c>
      <c r="T13" s="50"/>
      <c r="U13" s="50"/>
      <c r="V13" s="50"/>
      <c r="W13" s="50"/>
      <c r="X13" s="50"/>
    </row>
    <row r="14" spans="1:24" s="24" customFormat="1" ht="13.8" hidden="1" outlineLevel="1">
      <c r="A14" s="16">
        <v>40634</v>
      </c>
      <c r="B14" s="50">
        <v>4208.4504569800001</v>
      </c>
      <c r="C14" s="50">
        <f t="shared" si="0"/>
        <v>2785.5408274900001</v>
      </c>
      <c r="D14" s="50">
        <f t="shared" si="1"/>
        <v>1422.90962949</v>
      </c>
      <c r="E14" s="50">
        <f t="shared" si="2"/>
        <v>796.99333283999999</v>
      </c>
      <c r="F14" s="50">
        <f t="shared" si="3"/>
        <v>407.85384562000002</v>
      </c>
      <c r="G14" s="50">
        <f t="shared" si="4"/>
        <v>218.06245103000001</v>
      </c>
      <c r="H14" s="50">
        <f t="shared" si="5"/>
        <v>2856.7238659800005</v>
      </c>
      <c r="I14" s="50">
        <v>2184.5996744900003</v>
      </c>
      <c r="J14" s="50">
        <f t="shared" si="6"/>
        <v>672.12419149000004</v>
      </c>
      <c r="K14" s="50">
        <v>407.12176872999999</v>
      </c>
      <c r="L14" s="50">
        <v>221.85146598</v>
      </c>
      <c r="M14" s="50">
        <v>43.150956780000001</v>
      </c>
      <c r="N14" s="50">
        <f t="shared" si="7"/>
        <v>1351.7265910000001</v>
      </c>
      <c r="O14" s="50">
        <v>600.94115299999999</v>
      </c>
      <c r="P14" s="50">
        <f t="shared" si="8"/>
        <v>750.78543800000011</v>
      </c>
      <c r="Q14" s="50">
        <v>389.87156411000001</v>
      </c>
      <c r="R14" s="50">
        <v>186.00237964000002</v>
      </c>
      <c r="S14" s="50">
        <v>174.91149425</v>
      </c>
      <c r="T14" s="50"/>
      <c r="U14" s="50"/>
      <c r="V14" s="50"/>
      <c r="W14" s="50"/>
      <c r="X14" s="50"/>
    </row>
    <row r="15" spans="1:24" s="24" customFormat="1" ht="13.8" hidden="1" outlineLevel="1">
      <c r="A15" s="16">
        <v>40664</v>
      </c>
      <c r="B15" s="50">
        <v>4449.3723244699995</v>
      </c>
      <c r="C15" s="50">
        <f t="shared" si="0"/>
        <v>2976.5582715799997</v>
      </c>
      <c r="D15" s="50">
        <f t="shared" si="1"/>
        <v>1472.8140528899999</v>
      </c>
      <c r="E15" s="50">
        <f t="shared" si="2"/>
        <v>800.03059746999998</v>
      </c>
      <c r="F15" s="50">
        <f t="shared" si="3"/>
        <v>397.67718580999997</v>
      </c>
      <c r="G15" s="50">
        <f t="shared" si="4"/>
        <v>275.10626961000003</v>
      </c>
      <c r="H15" s="50">
        <f t="shared" si="5"/>
        <v>2997.4870977099999</v>
      </c>
      <c r="I15" s="50">
        <v>2338.8566720999997</v>
      </c>
      <c r="J15" s="50">
        <f t="shared" si="6"/>
        <v>658.63042560999997</v>
      </c>
      <c r="K15" s="50">
        <v>371.89246895999997</v>
      </c>
      <c r="L15" s="50">
        <v>238.69225774</v>
      </c>
      <c r="M15" s="50">
        <v>48.045698910000006</v>
      </c>
      <c r="N15" s="50">
        <f t="shared" si="7"/>
        <v>1451.88522676</v>
      </c>
      <c r="O15" s="50">
        <v>637.70159948000003</v>
      </c>
      <c r="P15" s="50">
        <f t="shared" si="8"/>
        <v>814.18362728</v>
      </c>
      <c r="Q15" s="50">
        <v>428.13812851</v>
      </c>
      <c r="R15" s="50">
        <v>158.98492807</v>
      </c>
      <c r="S15" s="50">
        <v>227.0605707</v>
      </c>
      <c r="T15" s="50"/>
      <c r="U15" s="50"/>
      <c r="V15" s="50"/>
      <c r="W15" s="50"/>
      <c r="X15" s="50"/>
    </row>
    <row r="16" spans="1:24" s="24" customFormat="1" ht="13.8" hidden="1" outlineLevel="1">
      <c r="A16" s="16">
        <v>40695</v>
      </c>
      <c r="B16" s="50">
        <v>4591.66077589</v>
      </c>
      <c r="C16" s="50">
        <f t="shared" si="0"/>
        <v>3066.5806203300003</v>
      </c>
      <c r="D16" s="50">
        <f t="shared" si="1"/>
        <v>1525.0801555599999</v>
      </c>
      <c r="E16" s="50">
        <f t="shared" si="2"/>
        <v>818.18333059999998</v>
      </c>
      <c r="F16" s="50">
        <f t="shared" si="3"/>
        <v>431.11951190000002</v>
      </c>
      <c r="G16" s="50">
        <f t="shared" si="4"/>
        <v>275.77731305999998</v>
      </c>
      <c r="H16" s="50">
        <f t="shared" si="5"/>
        <v>3173.4958473400002</v>
      </c>
      <c r="I16" s="50">
        <v>2491.2225423200002</v>
      </c>
      <c r="J16" s="50">
        <f t="shared" si="6"/>
        <v>682.27330501999984</v>
      </c>
      <c r="K16" s="50">
        <v>369.89194175999995</v>
      </c>
      <c r="L16" s="50">
        <v>263.87813850999999</v>
      </c>
      <c r="M16" s="50">
        <v>48.503224749999994</v>
      </c>
      <c r="N16" s="50">
        <f t="shared" si="7"/>
        <v>1418.16492855</v>
      </c>
      <c r="O16" s="50">
        <v>575.35807800999999</v>
      </c>
      <c r="P16" s="50">
        <f t="shared" si="8"/>
        <v>842.80685054000003</v>
      </c>
      <c r="Q16" s="50">
        <v>448.29138884000002</v>
      </c>
      <c r="R16" s="50">
        <v>167.24137339000001</v>
      </c>
      <c r="S16" s="50">
        <v>227.27408831</v>
      </c>
      <c r="T16" s="50"/>
      <c r="U16" s="50"/>
      <c r="V16" s="50"/>
      <c r="W16" s="50"/>
      <c r="X16" s="50"/>
    </row>
    <row r="17" spans="1:24" s="24" customFormat="1" ht="13.8" hidden="1" outlineLevel="1">
      <c r="A17" s="16">
        <v>40725</v>
      </c>
      <c r="B17" s="50">
        <v>4748.3618931499996</v>
      </c>
      <c r="C17" s="50">
        <f t="shared" si="0"/>
        <v>3063.5116636700004</v>
      </c>
      <c r="D17" s="50">
        <f t="shared" si="1"/>
        <v>1684.8502294800001</v>
      </c>
      <c r="E17" s="50">
        <f t="shared" si="2"/>
        <v>912.43193158999998</v>
      </c>
      <c r="F17" s="50">
        <f t="shared" si="3"/>
        <v>479.44473743000003</v>
      </c>
      <c r="G17" s="50">
        <f t="shared" si="4"/>
        <v>292.97356046000004</v>
      </c>
      <c r="H17" s="50">
        <f t="shared" si="5"/>
        <v>3115.0322155500003</v>
      </c>
      <c r="I17" s="50">
        <v>2445.3962368000002</v>
      </c>
      <c r="J17" s="50">
        <f t="shared" si="6"/>
        <v>669.63597874999994</v>
      </c>
      <c r="K17" s="50">
        <v>351.23585163999996</v>
      </c>
      <c r="L17" s="50">
        <v>261.35069761</v>
      </c>
      <c r="M17" s="50">
        <v>57.049429500000002</v>
      </c>
      <c r="N17" s="50">
        <f t="shared" si="7"/>
        <v>1633.3296776</v>
      </c>
      <c r="O17" s="50">
        <v>618.11542686999996</v>
      </c>
      <c r="P17" s="50">
        <f t="shared" si="8"/>
        <v>1015.21425073</v>
      </c>
      <c r="Q17" s="50">
        <v>561.19607995000001</v>
      </c>
      <c r="R17" s="50">
        <v>218.09403982000001</v>
      </c>
      <c r="S17" s="50">
        <v>235.92413096000001</v>
      </c>
      <c r="T17" s="50"/>
      <c r="U17" s="50"/>
      <c r="V17" s="50"/>
      <c r="W17" s="50"/>
      <c r="X17" s="50"/>
    </row>
    <row r="18" spans="1:24" s="24" customFormat="1" ht="13.8" hidden="1" outlineLevel="1">
      <c r="A18" s="16">
        <v>40756</v>
      </c>
      <c r="B18" s="50">
        <v>4732.17928235</v>
      </c>
      <c r="C18" s="50">
        <f t="shared" si="0"/>
        <v>3100.0143564800001</v>
      </c>
      <c r="D18" s="50">
        <f t="shared" si="1"/>
        <v>1632.1649258699999</v>
      </c>
      <c r="E18" s="50">
        <f t="shared" si="2"/>
        <v>877.59756876999995</v>
      </c>
      <c r="F18" s="50">
        <f t="shared" si="3"/>
        <v>468.82624344999999</v>
      </c>
      <c r="G18" s="50">
        <f t="shared" si="4"/>
        <v>285.74111364999999</v>
      </c>
      <c r="H18" s="50">
        <f t="shared" si="5"/>
        <v>3090.6482301199999</v>
      </c>
      <c r="I18" s="50">
        <v>2451.0793816999999</v>
      </c>
      <c r="J18" s="50">
        <f t="shared" si="6"/>
        <v>639.56884841999999</v>
      </c>
      <c r="K18" s="50">
        <v>340.22998785999999</v>
      </c>
      <c r="L18" s="50">
        <v>249.69716753</v>
      </c>
      <c r="M18" s="50">
        <v>49.641693029999999</v>
      </c>
      <c r="N18" s="50">
        <f t="shared" si="7"/>
        <v>1641.5310522299999</v>
      </c>
      <c r="O18" s="50">
        <v>648.93497477999995</v>
      </c>
      <c r="P18" s="50">
        <f t="shared" si="8"/>
        <v>992.59607744999994</v>
      </c>
      <c r="Q18" s="50">
        <v>537.36758091000002</v>
      </c>
      <c r="R18" s="50">
        <v>219.12907592000002</v>
      </c>
      <c r="S18" s="50">
        <v>236.09942061999999</v>
      </c>
      <c r="T18" s="50"/>
      <c r="U18" s="50"/>
      <c r="V18" s="50"/>
      <c r="W18" s="50"/>
      <c r="X18" s="50"/>
    </row>
    <row r="19" spans="1:24" s="24" customFormat="1" ht="13.8" hidden="1" outlineLevel="1">
      <c r="A19" s="16">
        <v>40787</v>
      </c>
      <c r="B19" s="50">
        <v>5313.4445046600003</v>
      </c>
      <c r="C19" s="50">
        <f t="shared" si="0"/>
        <v>3587.1674588400001</v>
      </c>
      <c r="D19" s="50">
        <f t="shared" si="1"/>
        <v>1726.27704582</v>
      </c>
      <c r="E19" s="50">
        <f t="shared" si="2"/>
        <v>958.38030223999999</v>
      </c>
      <c r="F19" s="50">
        <f t="shared" si="3"/>
        <v>487.93625416999998</v>
      </c>
      <c r="G19" s="50">
        <f t="shared" si="4"/>
        <v>279.96048941000004</v>
      </c>
      <c r="H19" s="50">
        <f t="shared" si="5"/>
        <v>3416.0940399000001</v>
      </c>
      <c r="I19" s="50">
        <v>2693.76940285</v>
      </c>
      <c r="J19" s="50">
        <f t="shared" si="6"/>
        <v>722.32463704999986</v>
      </c>
      <c r="K19" s="50">
        <v>400.58665387999997</v>
      </c>
      <c r="L19" s="50">
        <v>275.16212482999998</v>
      </c>
      <c r="M19" s="50">
        <v>46.575858339999996</v>
      </c>
      <c r="N19" s="50">
        <f t="shared" si="7"/>
        <v>1897.3504647600002</v>
      </c>
      <c r="O19" s="50">
        <v>893.3980559900001</v>
      </c>
      <c r="P19" s="50">
        <f t="shared" si="8"/>
        <v>1003.9524087700001</v>
      </c>
      <c r="Q19" s="50">
        <v>557.79364836000002</v>
      </c>
      <c r="R19" s="50">
        <v>212.77412934</v>
      </c>
      <c r="S19" s="50">
        <v>233.38463107000001</v>
      </c>
      <c r="T19" s="50"/>
      <c r="U19" s="50"/>
      <c r="V19" s="50"/>
      <c r="W19" s="50"/>
      <c r="X19" s="50"/>
    </row>
    <row r="20" spans="1:24" s="24" customFormat="1" ht="13.8" hidden="1" outlineLevel="1">
      <c r="A20" s="16">
        <v>40817</v>
      </c>
      <c r="B20" s="50">
        <v>5029.2670182299989</v>
      </c>
      <c r="C20" s="50">
        <f t="shared" si="0"/>
        <v>3390.4388307700001</v>
      </c>
      <c r="D20" s="50">
        <f t="shared" si="1"/>
        <v>1638.82818746</v>
      </c>
      <c r="E20" s="50">
        <f t="shared" si="2"/>
        <v>892.95504039999992</v>
      </c>
      <c r="F20" s="50">
        <f t="shared" si="3"/>
        <v>475.09152492999999</v>
      </c>
      <c r="G20" s="50">
        <f t="shared" si="4"/>
        <v>270.78162213000002</v>
      </c>
      <c r="H20" s="50">
        <f t="shared" si="5"/>
        <v>3495.4012540399999</v>
      </c>
      <c r="I20" s="50">
        <v>2707.98403878</v>
      </c>
      <c r="J20" s="50">
        <f t="shared" si="6"/>
        <v>787.41721525999992</v>
      </c>
      <c r="K20" s="50">
        <v>460.21685828999995</v>
      </c>
      <c r="L20" s="50">
        <v>285.38100632999999</v>
      </c>
      <c r="M20" s="50">
        <v>41.819350639999996</v>
      </c>
      <c r="N20" s="50">
        <f t="shared" si="7"/>
        <v>1533.8657641899999</v>
      </c>
      <c r="O20" s="50">
        <v>682.45479198999999</v>
      </c>
      <c r="P20" s="50">
        <f t="shared" si="8"/>
        <v>851.41097220000006</v>
      </c>
      <c r="Q20" s="50">
        <v>432.73818211000003</v>
      </c>
      <c r="R20" s="50">
        <v>189.7105186</v>
      </c>
      <c r="S20" s="50">
        <v>228.96227149000001</v>
      </c>
      <c r="T20" s="50"/>
      <c r="U20" s="50"/>
      <c r="V20" s="50"/>
      <c r="W20" s="50"/>
      <c r="X20" s="50"/>
    </row>
    <row r="21" spans="1:24" s="24" customFormat="1" ht="13.8" hidden="1" outlineLevel="1">
      <c r="A21" s="16">
        <v>40848</v>
      </c>
      <c r="B21" s="50">
        <v>5106.9687688100003</v>
      </c>
      <c r="C21" s="50">
        <f t="shared" si="0"/>
        <v>3389.5482378100005</v>
      </c>
      <c r="D21" s="50">
        <f t="shared" si="1"/>
        <v>1717.420531</v>
      </c>
      <c r="E21" s="50">
        <f t="shared" si="2"/>
        <v>1006.13710808</v>
      </c>
      <c r="F21" s="50">
        <f t="shared" si="3"/>
        <v>450.91448891000005</v>
      </c>
      <c r="G21" s="50">
        <f t="shared" si="4"/>
        <v>260.36893400999998</v>
      </c>
      <c r="H21" s="50">
        <f t="shared" si="5"/>
        <v>3596.0687358000005</v>
      </c>
      <c r="I21" s="50">
        <v>2727.4015274100002</v>
      </c>
      <c r="J21" s="50">
        <f t="shared" si="6"/>
        <v>868.66720839000004</v>
      </c>
      <c r="K21" s="50">
        <v>584.52666619000001</v>
      </c>
      <c r="L21" s="50">
        <v>254.58410911000001</v>
      </c>
      <c r="M21" s="50">
        <v>29.556433089999999</v>
      </c>
      <c r="N21" s="50">
        <f t="shared" si="7"/>
        <v>1510.90003301</v>
      </c>
      <c r="O21" s="50">
        <v>662.14671040000007</v>
      </c>
      <c r="P21" s="50">
        <f t="shared" si="8"/>
        <v>848.75332260999994</v>
      </c>
      <c r="Q21" s="50">
        <v>421.61044189</v>
      </c>
      <c r="R21" s="50">
        <v>196.3303798</v>
      </c>
      <c r="S21" s="50">
        <v>230.81250091999999</v>
      </c>
      <c r="T21" s="50"/>
      <c r="U21" s="50"/>
      <c r="V21" s="50"/>
      <c r="W21" s="50"/>
      <c r="X21" s="50"/>
    </row>
    <row r="22" spans="1:24" s="24" customFormat="1" ht="13.8" hidden="1" outlineLevel="1">
      <c r="A22" s="16">
        <v>40878</v>
      </c>
      <c r="B22" s="50">
        <v>5237.0800100599999</v>
      </c>
      <c r="C22" s="50">
        <f t="shared" si="0"/>
        <v>3386.3775744199997</v>
      </c>
      <c r="D22" s="50">
        <f t="shared" si="1"/>
        <v>1850.7024356400002</v>
      </c>
      <c r="E22" s="50">
        <f t="shared" si="2"/>
        <v>1197.08301618</v>
      </c>
      <c r="F22" s="50">
        <f t="shared" si="3"/>
        <v>447.15111349000006</v>
      </c>
      <c r="G22" s="50">
        <f t="shared" si="4"/>
        <v>206.46830597000002</v>
      </c>
      <c r="H22" s="50">
        <f t="shared" si="5"/>
        <v>3625.9380873700002</v>
      </c>
      <c r="I22" s="50">
        <v>2641.7363697999999</v>
      </c>
      <c r="J22" s="50">
        <f t="shared" si="6"/>
        <v>984.20171757000003</v>
      </c>
      <c r="K22" s="50">
        <v>697.13261364000005</v>
      </c>
      <c r="L22" s="50">
        <v>258.31745605000003</v>
      </c>
      <c r="M22" s="50">
        <v>28.75164788</v>
      </c>
      <c r="N22" s="50">
        <f t="shared" si="7"/>
        <v>1611.14192269</v>
      </c>
      <c r="O22" s="50">
        <v>744.64120461999994</v>
      </c>
      <c r="P22" s="50">
        <f t="shared" si="8"/>
        <v>866.50071807000006</v>
      </c>
      <c r="Q22" s="50">
        <v>499.95040254000003</v>
      </c>
      <c r="R22" s="50">
        <v>188.83365744000002</v>
      </c>
      <c r="S22" s="50">
        <v>177.71665809000001</v>
      </c>
      <c r="T22" s="50"/>
      <c r="U22" s="50"/>
      <c r="V22" s="50"/>
      <c r="W22" s="50"/>
      <c r="X22" s="50"/>
    </row>
    <row r="23" spans="1:24" s="24" customFormat="1" ht="13.8" hidden="1" outlineLevel="1">
      <c r="A23" s="16">
        <v>40909</v>
      </c>
      <c r="B23" s="50">
        <v>5607.3875394899997</v>
      </c>
      <c r="C23" s="50">
        <f t="shared" si="0"/>
        <v>3881.5606108500001</v>
      </c>
      <c r="D23" s="50">
        <f t="shared" si="1"/>
        <v>1725.82692864</v>
      </c>
      <c r="E23" s="50">
        <f t="shared" si="2"/>
        <v>1055.2294339099999</v>
      </c>
      <c r="F23" s="50">
        <f t="shared" si="3"/>
        <v>468.37146498000004</v>
      </c>
      <c r="G23" s="50">
        <f t="shared" si="4"/>
        <v>202.22602975000001</v>
      </c>
      <c r="H23" s="50">
        <f t="shared" si="5"/>
        <v>3870.7153722900002</v>
      </c>
      <c r="I23" s="50">
        <v>3021.4272019</v>
      </c>
      <c r="J23" s="50">
        <f t="shared" si="6"/>
        <v>849.28817039</v>
      </c>
      <c r="K23" s="50">
        <v>531.02054280000004</v>
      </c>
      <c r="L23" s="50">
        <v>292.82442151000004</v>
      </c>
      <c r="M23" s="50">
        <v>25.443206080000003</v>
      </c>
      <c r="N23" s="50">
        <f t="shared" si="7"/>
        <v>1736.6721672000001</v>
      </c>
      <c r="O23" s="50">
        <v>860.1334089500001</v>
      </c>
      <c r="P23" s="50">
        <f t="shared" si="8"/>
        <v>876.53875825</v>
      </c>
      <c r="Q23" s="50">
        <v>524.20889110999997</v>
      </c>
      <c r="R23" s="50">
        <v>175.54704347000001</v>
      </c>
      <c r="S23" s="50">
        <v>176.78282367</v>
      </c>
      <c r="T23" s="50"/>
      <c r="U23" s="50"/>
      <c r="V23" s="50"/>
      <c r="W23" s="50"/>
      <c r="X23" s="50"/>
    </row>
    <row r="24" spans="1:24" s="24" customFormat="1" ht="13.8" hidden="1" outlineLevel="1">
      <c r="A24" s="16">
        <v>40940</v>
      </c>
      <c r="B24" s="50">
        <v>5099.9046199499999</v>
      </c>
      <c r="C24" s="50">
        <f t="shared" si="0"/>
        <v>3330.1548780000003</v>
      </c>
      <c r="D24" s="50">
        <f t="shared" si="1"/>
        <v>1769.74974195</v>
      </c>
      <c r="E24" s="50">
        <f t="shared" si="2"/>
        <v>1123.88768701</v>
      </c>
      <c r="F24" s="50">
        <f t="shared" si="3"/>
        <v>443.93955029000006</v>
      </c>
      <c r="G24" s="50">
        <f t="shared" si="4"/>
        <v>201.92250465000001</v>
      </c>
      <c r="H24" s="50">
        <f t="shared" si="5"/>
        <v>3504.9629645</v>
      </c>
      <c r="I24" s="50">
        <v>2547.70049552</v>
      </c>
      <c r="J24" s="50">
        <f t="shared" si="6"/>
        <v>957.26246897999999</v>
      </c>
      <c r="K24" s="50">
        <v>628.30466041</v>
      </c>
      <c r="L24" s="50">
        <v>304.02457959000003</v>
      </c>
      <c r="M24" s="50">
        <v>24.933228980000003</v>
      </c>
      <c r="N24" s="50">
        <f t="shared" si="7"/>
        <v>1594.9416554499999</v>
      </c>
      <c r="O24" s="50">
        <v>782.45438248000005</v>
      </c>
      <c r="P24" s="50">
        <f t="shared" si="8"/>
        <v>812.48727296999994</v>
      </c>
      <c r="Q24" s="50">
        <v>495.58302659999998</v>
      </c>
      <c r="R24" s="50">
        <v>139.9149707</v>
      </c>
      <c r="S24" s="50">
        <v>176.98927567000001</v>
      </c>
      <c r="T24" s="50"/>
      <c r="U24" s="50"/>
      <c r="V24" s="50"/>
      <c r="W24" s="50"/>
      <c r="X24" s="50"/>
    </row>
    <row r="25" spans="1:24" s="24" customFormat="1" ht="13.8" hidden="1" outlineLevel="1">
      <c r="A25" s="16">
        <v>40969</v>
      </c>
      <c r="B25" s="50">
        <v>5201.4828947200003</v>
      </c>
      <c r="C25" s="50">
        <f t="shared" si="0"/>
        <v>3386.3761505100001</v>
      </c>
      <c r="D25" s="50">
        <f t="shared" si="1"/>
        <v>1815.10674421</v>
      </c>
      <c r="E25" s="50">
        <f t="shared" si="2"/>
        <v>1171.90796834</v>
      </c>
      <c r="F25" s="50">
        <f t="shared" si="3"/>
        <v>444.96658260000004</v>
      </c>
      <c r="G25" s="50">
        <f t="shared" si="4"/>
        <v>198.23219327000001</v>
      </c>
      <c r="H25" s="50">
        <f t="shared" si="5"/>
        <v>3654.5921867300003</v>
      </c>
      <c r="I25" s="50">
        <v>2639.0767119900001</v>
      </c>
      <c r="J25" s="50">
        <f t="shared" si="6"/>
        <v>1015.5154747399999</v>
      </c>
      <c r="K25" s="50">
        <v>680.97586381999997</v>
      </c>
      <c r="L25" s="50">
        <v>313.15046597000003</v>
      </c>
      <c r="M25" s="50">
        <v>21.389144950000002</v>
      </c>
      <c r="N25" s="50">
        <f t="shared" si="7"/>
        <v>1546.89070799</v>
      </c>
      <c r="O25" s="50">
        <v>747.29943852000008</v>
      </c>
      <c r="P25" s="50">
        <f t="shared" si="8"/>
        <v>799.59126947000004</v>
      </c>
      <c r="Q25" s="50">
        <v>490.93210452</v>
      </c>
      <c r="R25" s="50">
        <v>131.81611663000001</v>
      </c>
      <c r="S25" s="50">
        <v>176.84304832000001</v>
      </c>
      <c r="T25" s="50"/>
      <c r="U25" s="50"/>
      <c r="V25" s="50"/>
      <c r="W25" s="50"/>
      <c r="X25" s="50"/>
    </row>
    <row r="26" spans="1:24" s="24" customFormat="1" ht="13.8" hidden="1" outlineLevel="1">
      <c r="A26" s="16">
        <v>41000</v>
      </c>
      <c r="B26" s="50">
        <v>5155.8373826699999</v>
      </c>
      <c r="C26" s="50">
        <f t="shared" si="0"/>
        <v>3333.2704622699998</v>
      </c>
      <c r="D26" s="50">
        <f t="shared" si="1"/>
        <v>1822.5669204000001</v>
      </c>
      <c r="E26" s="50">
        <f t="shared" si="2"/>
        <v>1172.7662911299999</v>
      </c>
      <c r="F26" s="50">
        <f t="shared" si="3"/>
        <v>453.52509980000002</v>
      </c>
      <c r="G26" s="50">
        <f t="shared" si="4"/>
        <v>196.27552947000001</v>
      </c>
      <c r="H26" s="50">
        <f t="shared" si="5"/>
        <v>3570.6688618999997</v>
      </c>
      <c r="I26" s="50">
        <v>2633.5764873099997</v>
      </c>
      <c r="J26" s="50">
        <f t="shared" si="6"/>
        <v>937.09237458999996</v>
      </c>
      <c r="K26" s="50">
        <v>593.47990553</v>
      </c>
      <c r="L26" s="50">
        <v>321.26133953999999</v>
      </c>
      <c r="M26" s="50">
        <v>22.351129520000001</v>
      </c>
      <c r="N26" s="50">
        <f t="shared" si="7"/>
        <v>1585.1685207700002</v>
      </c>
      <c r="O26" s="50">
        <v>699.69397495999999</v>
      </c>
      <c r="P26" s="50">
        <f t="shared" si="8"/>
        <v>885.47454581000011</v>
      </c>
      <c r="Q26" s="50">
        <v>579.28638560000002</v>
      </c>
      <c r="R26" s="50">
        <v>132.26376026</v>
      </c>
      <c r="S26" s="50">
        <v>173.92439995000001</v>
      </c>
      <c r="T26" s="50"/>
      <c r="U26" s="50"/>
      <c r="V26" s="50"/>
      <c r="W26" s="50"/>
      <c r="X26" s="50"/>
    </row>
    <row r="27" spans="1:24" s="24" customFormat="1" ht="13.8" hidden="1" outlineLevel="1">
      <c r="A27" s="16">
        <v>41030</v>
      </c>
      <c r="B27" s="50">
        <v>5412.6636382100005</v>
      </c>
      <c r="C27" s="50">
        <f t="shared" si="0"/>
        <v>3407.5637908399999</v>
      </c>
      <c r="D27" s="50">
        <f t="shared" si="1"/>
        <v>2005.0998473700001</v>
      </c>
      <c r="E27" s="50">
        <f t="shared" si="2"/>
        <v>1366.6844071300002</v>
      </c>
      <c r="F27" s="50">
        <f t="shared" si="3"/>
        <v>473.41210208999996</v>
      </c>
      <c r="G27" s="50">
        <f t="shared" si="4"/>
        <v>165.00333814999999</v>
      </c>
      <c r="H27" s="50">
        <f t="shared" si="5"/>
        <v>3730.4135312999997</v>
      </c>
      <c r="I27" s="50">
        <v>2666.9231227099999</v>
      </c>
      <c r="J27" s="50">
        <f t="shared" si="6"/>
        <v>1063.49040859</v>
      </c>
      <c r="K27" s="50">
        <v>711.68105000000003</v>
      </c>
      <c r="L27" s="50">
        <v>329.44890143999999</v>
      </c>
      <c r="M27" s="50">
        <v>22.360457150000002</v>
      </c>
      <c r="N27" s="50">
        <f t="shared" si="7"/>
        <v>1682.2501069099999</v>
      </c>
      <c r="O27" s="50">
        <v>740.64066812999999</v>
      </c>
      <c r="P27" s="50">
        <f t="shared" si="8"/>
        <v>941.60943878</v>
      </c>
      <c r="Q27" s="50">
        <v>655.00335713000004</v>
      </c>
      <c r="R27" s="50">
        <v>143.96320065</v>
      </c>
      <c r="S27" s="50">
        <v>142.64288099999999</v>
      </c>
      <c r="T27" s="50"/>
      <c r="U27" s="50"/>
      <c r="V27" s="50"/>
      <c r="W27" s="50"/>
      <c r="X27" s="50"/>
    </row>
    <row r="28" spans="1:24" s="24" customFormat="1" ht="13.8" hidden="1" outlineLevel="1">
      <c r="A28" s="16">
        <v>41061</v>
      </c>
      <c r="B28" s="50">
        <v>5326.7663264399998</v>
      </c>
      <c r="C28" s="50">
        <f t="shared" si="0"/>
        <v>2921.2874937799997</v>
      </c>
      <c r="D28" s="50">
        <f t="shared" si="1"/>
        <v>2405.4788326600001</v>
      </c>
      <c r="E28" s="50">
        <f t="shared" si="2"/>
        <v>1704.6200803900001</v>
      </c>
      <c r="F28" s="50">
        <f t="shared" si="3"/>
        <v>479.59864557999998</v>
      </c>
      <c r="G28" s="50">
        <f t="shared" si="4"/>
        <v>221.26010669000001</v>
      </c>
      <c r="H28" s="50">
        <f t="shared" si="5"/>
        <v>3659.9365176399997</v>
      </c>
      <c r="I28" s="50">
        <v>2252.6990274</v>
      </c>
      <c r="J28" s="50">
        <f t="shared" si="6"/>
        <v>1407.2374902399999</v>
      </c>
      <c r="K28" s="50">
        <v>1048.02804681</v>
      </c>
      <c r="L28" s="50">
        <v>337.84584125999999</v>
      </c>
      <c r="M28" s="50">
        <v>21.36360217</v>
      </c>
      <c r="N28" s="50">
        <f t="shared" si="7"/>
        <v>1666.8298088000001</v>
      </c>
      <c r="O28" s="50">
        <v>668.58846638</v>
      </c>
      <c r="P28" s="50">
        <f t="shared" si="8"/>
        <v>998.24134242000002</v>
      </c>
      <c r="Q28" s="50">
        <v>656.59203358000002</v>
      </c>
      <c r="R28" s="50">
        <v>141.75280432</v>
      </c>
      <c r="S28" s="50">
        <v>199.89650452000001</v>
      </c>
      <c r="T28" s="50"/>
      <c r="U28" s="50"/>
      <c r="V28" s="50"/>
      <c r="W28" s="50"/>
      <c r="X28" s="50"/>
    </row>
    <row r="29" spans="1:24" s="24" customFormat="1" ht="13.8" hidden="1" outlineLevel="1">
      <c r="A29" s="16">
        <v>41091</v>
      </c>
      <c r="B29" s="50">
        <v>5561.2141928599995</v>
      </c>
      <c r="C29" s="50">
        <f t="shared" si="0"/>
        <v>3330.4384607399998</v>
      </c>
      <c r="D29" s="50">
        <f t="shared" si="1"/>
        <v>2230.7757321200002</v>
      </c>
      <c r="E29" s="50">
        <f t="shared" si="2"/>
        <v>1552.7157659700001</v>
      </c>
      <c r="F29" s="50">
        <f t="shared" si="3"/>
        <v>452.28104516000008</v>
      </c>
      <c r="G29" s="50">
        <f t="shared" si="4"/>
        <v>225.77892099000002</v>
      </c>
      <c r="H29" s="50">
        <f t="shared" si="5"/>
        <v>3821.4340744700003</v>
      </c>
      <c r="I29" s="50">
        <v>2606.29557785</v>
      </c>
      <c r="J29" s="50">
        <f t="shared" si="6"/>
        <v>1215.1384966200001</v>
      </c>
      <c r="K29" s="50">
        <v>888.18631741000002</v>
      </c>
      <c r="L29" s="50">
        <v>305.21569959000004</v>
      </c>
      <c r="M29" s="50">
        <v>21.736479619999997</v>
      </c>
      <c r="N29" s="50">
        <f t="shared" si="7"/>
        <v>1739.7801183900001</v>
      </c>
      <c r="O29" s="50">
        <v>724.14288289000001</v>
      </c>
      <c r="P29" s="50">
        <f t="shared" si="8"/>
        <v>1015.6372355</v>
      </c>
      <c r="Q29" s="50">
        <v>664.52944855999999</v>
      </c>
      <c r="R29" s="50">
        <v>147.06534557000001</v>
      </c>
      <c r="S29" s="50">
        <v>204.04244137000001</v>
      </c>
      <c r="T29" s="50"/>
      <c r="U29" s="50"/>
      <c r="V29" s="50"/>
      <c r="W29" s="50"/>
      <c r="X29" s="50"/>
    </row>
    <row r="30" spans="1:24" s="24" customFormat="1" ht="13.8" hidden="1" outlineLevel="1">
      <c r="A30" s="16">
        <v>41122</v>
      </c>
      <c r="B30" s="50">
        <v>5224.0134973699996</v>
      </c>
      <c r="C30" s="50">
        <f t="shared" si="0"/>
        <v>3137.9194354399997</v>
      </c>
      <c r="D30" s="50">
        <f t="shared" si="1"/>
        <v>2086.09406193</v>
      </c>
      <c r="E30" s="50">
        <f t="shared" si="2"/>
        <v>1494.5924097699999</v>
      </c>
      <c r="F30" s="50">
        <f t="shared" si="3"/>
        <v>416.99274038999999</v>
      </c>
      <c r="G30" s="50">
        <f t="shared" si="4"/>
        <v>174.50891177</v>
      </c>
      <c r="H30" s="50">
        <f t="shared" si="5"/>
        <v>3425.0573113299997</v>
      </c>
      <c r="I30" s="50">
        <v>2255.9449729899998</v>
      </c>
      <c r="J30" s="50">
        <f t="shared" si="6"/>
        <v>1169.11233834</v>
      </c>
      <c r="K30" s="50">
        <v>883.88528823999991</v>
      </c>
      <c r="L30" s="50">
        <v>267.94911473000002</v>
      </c>
      <c r="M30" s="50">
        <v>17.277935370000002</v>
      </c>
      <c r="N30" s="50">
        <f t="shared" si="7"/>
        <v>1798.9561860399999</v>
      </c>
      <c r="O30" s="50">
        <v>881.97446245000003</v>
      </c>
      <c r="P30" s="50">
        <f t="shared" si="8"/>
        <v>916.98172359</v>
      </c>
      <c r="Q30" s="50">
        <v>610.70712152999999</v>
      </c>
      <c r="R30" s="50">
        <v>149.04362566</v>
      </c>
      <c r="S30" s="50">
        <v>157.2309764</v>
      </c>
      <c r="T30" s="50"/>
      <c r="U30" s="50"/>
      <c r="V30" s="50"/>
      <c r="W30" s="50"/>
      <c r="X30" s="50"/>
    </row>
    <row r="31" spans="1:24" s="24" customFormat="1" ht="13.8" hidden="1" outlineLevel="1">
      <c r="A31" s="16">
        <v>41153</v>
      </c>
      <c r="B31" s="50">
        <v>5316.7447177499998</v>
      </c>
      <c r="C31" s="50">
        <f t="shared" si="0"/>
        <v>3269.2868081000001</v>
      </c>
      <c r="D31" s="50">
        <f t="shared" si="1"/>
        <v>2047.4579096499999</v>
      </c>
      <c r="E31" s="50">
        <f t="shared" si="2"/>
        <v>1429.5320589600001</v>
      </c>
      <c r="F31" s="50">
        <f t="shared" si="3"/>
        <v>444.32812016999998</v>
      </c>
      <c r="G31" s="50">
        <f t="shared" si="4"/>
        <v>173.59773052</v>
      </c>
      <c r="H31" s="50">
        <f t="shared" si="5"/>
        <v>3636.7203142999997</v>
      </c>
      <c r="I31" s="50">
        <v>2480.28848569</v>
      </c>
      <c r="J31" s="50">
        <f t="shared" si="6"/>
        <v>1156.4318286099999</v>
      </c>
      <c r="K31" s="50">
        <v>873.55509351000001</v>
      </c>
      <c r="L31" s="50">
        <v>266.80327717</v>
      </c>
      <c r="M31" s="50">
        <v>16.07345793</v>
      </c>
      <c r="N31" s="50">
        <f t="shared" si="7"/>
        <v>1680.0244034500001</v>
      </c>
      <c r="O31" s="50">
        <v>788.99832241000001</v>
      </c>
      <c r="P31" s="50">
        <f t="shared" si="8"/>
        <v>891.02608104000001</v>
      </c>
      <c r="Q31" s="50">
        <v>555.97696544999997</v>
      </c>
      <c r="R31" s="50">
        <v>177.52484299999998</v>
      </c>
      <c r="S31" s="50">
        <v>157.52427259000001</v>
      </c>
      <c r="T31" s="50"/>
      <c r="U31" s="50"/>
      <c r="V31" s="50"/>
      <c r="W31" s="50"/>
      <c r="X31" s="50"/>
    </row>
    <row r="32" spans="1:24" s="24" customFormat="1" ht="13.8" hidden="1" outlineLevel="1">
      <c r="A32" s="16">
        <v>41183</v>
      </c>
      <c r="B32" s="50">
        <v>5719.7552614699998</v>
      </c>
      <c r="C32" s="50">
        <f t="shared" si="0"/>
        <v>3611.31206544</v>
      </c>
      <c r="D32" s="50">
        <f t="shared" si="1"/>
        <v>2108.4431960299999</v>
      </c>
      <c r="E32" s="50">
        <f t="shared" si="2"/>
        <v>1535.7471776299999</v>
      </c>
      <c r="F32" s="50">
        <f t="shared" si="3"/>
        <v>400.67568657999999</v>
      </c>
      <c r="G32" s="50">
        <f t="shared" si="4"/>
        <v>172.02033182</v>
      </c>
      <c r="H32" s="50">
        <f t="shared" si="5"/>
        <v>3913.5256241500001</v>
      </c>
      <c r="I32" s="50">
        <v>2703.7841100999999</v>
      </c>
      <c r="J32" s="50">
        <f t="shared" si="6"/>
        <v>1209.74151405</v>
      </c>
      <c r="K32" s="50">
        <v>941.56880003000003</v>
      </c>
      <c r="L32" s="50">
        <v>251.79593076999998</v>
      </c>
      <c r="M32" s="50">
        <v>16.376783249999999</v>
      </c>
      <c r="N32" s="50">
        <f t="shared" si="7"/>
        <v>1806.2296373200002</v>
      </c>
      <c r="O32" s="50">
        <v>907.52795534000006</v>
      </c>
      <c r="P32" s="50">
        <f t="shared" si="8"/>
        <v>898.70168197999999</v>
      </c>
      <c r="Q32" s="50">
        <v>594.17837759999998</v>
      </c>
      <c r="R32" s="50">
        <v>148.87975581000001</v>
      </c>
      <c r="S32" s="50">
        <v>155.64354857000001</v>
      </c>
      <c r="T32" s="50"/>
      <c r="U32" s="50"/>
      <c r="V32" s="50"/>
      <c r="W32" s="50"/>
      <c r="X32" s="50"/>
    </row>
    <row r="33" spans="1:24" s="24" customFormat="1" ht="13.8" hidden="1" outlineLevel="1">
      <c r="A33" s="16">
        <v>41214</v>
      </c>
      <c r="B33" s="50">
        <v>5329.8212570100004</v>
      </c>
      <c r="C33" s="50">
        <f t="shared" si="0"/>
        <v>3407.7760588200003</v>
      </c>
      <c r="D33" s="50">
        <f t="shared" si="1"/>
        <v>1922.0451981900001</v>
      </c>
      <c r="E33" s="50">
        <f t="shared" si="2"/>
        <v>1344.11613685</v>
      </c>
      <c r="F33" s="50">
        <f t="shared" si="3"/>
        <v>397.72986987999997</v>
      </c>
      <c r="G33" s="50">
        <f t="shared" si="4"/>
        <v>180.19919146000001</v>
      </c>
      <c r="H33" s="50">
        <f t="shared" si="5"/>
        <v>3581.1966129100001</v>
      </c>
      <c r="I33" s="50">
        <v>2515.9912662300003</v>
      </c>
      <c r="J33" s="50">
        <f t="shared" si="6"/>
        <v>1065.20534668</v>
      </c>
      <c r="K33" s="50">
        <v>786.20854610000004</v>
      </c>
      <c r="L33" s="50">
        <v>266.45712164999998</v>
      </c>
      <c r="M33" s="50">
        <v>12.539678930000001</v>
      </c>
      <c r="N33" s="50">
        <f t="shared" si="7"/>
        <v>1748.6246440999998</v>
      </c>
      <c r="O33" s="50">
        <v>891.78479258999994</v>
      </c>
      <c r="P33" s="50">
        <f t="shared" si="8"/>
        <v>856.83985151000002</v>
      </c>
      <c r="Q33" s="50">
        <v>557.90759074999994</v>
      </c>
      <c r="R33" s="50">
        <v>131.27274822999999</v>
      </c>
      <c r="S33" s="50">
        <v>167.65951253</v>
      </c>
      <c r="T33" s="50"/>
      <c r="U33" s="50"/>
      <c r="V33" s="50"/>
      <c r="W33" s="50"/>
      <c r="X33" s="50"/>
    </row>
    <row r="34" spans="1:24" s="24" customFormat="1" ht="13.8" hidden="1" outlineLevel="1">
      <c r="A34" s="16">
        <v>41244</v>
      </c>
      <c r="B34" s="50">
        <v>5647.8111449500002</v>
      </c>
      <c r="C34" s="50">
        <f t="shared" si="0"/>
        <v>3549.12165134</v>
      </c>
      <c r="D34" s="50">
        <f t="shared" si="1"/>
        <v>2098.6894936099998</v>
      </c>
      <c r="E34" s="50">
        <f t="shared" si="2"/>
        <v>1469.69957759</v>
      </c>
      <c r="F34" s="50">
        <f t="shared" si="3"/>
        <v>436.30768531000001</v>
      </c>
      <c r="G34" s="50">
        <f t="shared" si="4"/>
        <v>192.68223071000003</v>
      </c>
      <c r="H34" s="50">
        <f t="shared" si="5"/>
        <v>3945.0844903500001</v>
      </c>
      <c r="I34" s="50">
        <v>2719.4836737400001</v>
      </c>
      <c r="J34" s="50">
        <f t="shared" si="6"/>
        <v>1225.6008166099998</v>
      </c>
      <c r="K34" s="50">
        <v>908.47944271999995</v>
      </c>
      <c r="L34" s="50">
        <v>292.24971572999999</v>
      </c>
      <c r="M34" s="50">
        <v>24.871658159999999</v>
      </c>
      <c r="N34" s="50">
        <f t="shared" si="7"/>
        <v>1702.7266546000001</v>
      </c>
      <c r="O34" s="50">
        <v>829.6379776</v>
      </c>
      <c r="P34" s="50">
        <f t="shared" si="8"/>
        <v>873.08867699999996</v>
      </c>
      <c r="Q34" s="50">
        <v>561.22013487000004</v>
      </c>
      <c r="R34" s="50">
        <v>144.05796957999999</v>
      </c>
      <c r="S34" s="50">
        <v>167.81057255000002</v>
      </c>
      <c r="T34" s="50"/>
      <c r="U34" s="50"/>
      <c r="V34" s="50"/>
      <c r="W34" s="50"/>
      <c r="X34" s="50"/>
    </row>
    <row r="35" spans="1:24" s="24" customFormat="1" ht="13.8" hidden="1" outlineLevel="1">
      <c r="A35" s="16">
        <v>41275</v>
      </c>
      <c r="B35" s="50">
        <v>5692.7999424099999</v>
      </c>
      <c r="C35" s="50">
        <f t="shared" si="0"/>
        <v>3924.0324442800002</v>
      </c>
      <c r="D35" s="50">
        <f t="shared" si="1"/>
        <v>1768.7674981299999</v>
      </c>
      <c r="E35" s="50">
        <f t="shared" si="2"/>
        <v>1093.8125263299999</v>
      </c>
      <c r="F35" s="50">
        <f t="shared" si="3"/>
        <v>482.02556867999999</v>
      </c>
      <c r="G35" s="50">
        <f t="shared" si="4"/>
        <v>192.92940312000002</v>
      </c>
      <c r="H35" s="50">
        <f t="shared" si="5"/>
        <v>3957.1045155499996</v>
      </c>
      <c r="I35" s="50">
        <v>3069.5572267299999</v>
      </c>
      <c r="J35" s="50">
        <f t="shared" si="6"/>
        <v>887.54728881999995</v>
      </c>
      <c r="K35" s="50">
        <v>574.62968982999996</v>
      </c>
      <c r="L35" s="50">
        <v>288.06704367999998</v>
      </c>
      <c r="M35" s="50">
        <v>24.850555309999997</v>
      </c>
      <c r="N35" s="50">
        <f t="shared" si="7"/>
        <v>1735.69542686</v>
      </c>
      <c r="O35" s="50">
        <v>854.47521755000002</v>
      </c>
      <c r="P35" s="50">
        <f t="shared" si="8"/>
        <v>881.22020930999997</v>
      </c>
      <c r="Q35" s="50">
        <v>519.18283650000001</v>
      </c>
      <c r="R35" s="50">
        <v>193.95852500000001</v>
      </c>
      <c r="S35" s="50">
        <v>168.07884781000001</v>
      </c>
      <c r="T35" s="50"/>
      <c r="U35" s="50"/>
      <c r="V35" s="50"/>
      <c r="W35" s="50"/>
      <c r="X35" s="50"/>
    </row>
    <row r="36" spans="1:24" s="24" customFormat="1" ht="13.8" hidden="1" outlineLevel="1">
      <c r="A36" s="16">
        <v>41306</v>
      </c>
      <c r="B36" s="50">
        <v>5319.52488911</v>
      </c>
      <c r="C36" s="50">
        <f t="shared" si="0"/>
        <v>3675.4836721500001</v>
      </c>
      <c r="D36" s="50">
        <f t="shared" si="1"/>
        <v>1644.0412169599999</v>
      </c>
      <c r="E36" s="50">
        <f t="shared" si="2"/>
        <v>1058.57118345</v>
      </c>
      <c r="F36" s="50">
        <f t="shared" si="3"/>
        <v>406.42256436000002</v>
      </c>
      <c r="G36" s="50">
        <f t="shared" si="4"/>
        <v>179.04746915000001</v>
      </c>
      <c r="H36" s="50">
        <f t="shared" si="5"/>
        <v>3641.3644997599999</v>
      </c>
      <c r="I36" s="50">
        <v>2772.83750229</v>
      </c>
      <c r="J36" s="50">
        <f t="shared" si="6"/>
        <v>868.52699746999997</v>
      </c>
      <c r="K36" s="50">
        <v>568.67697901999998</v>
      </c>
      <c r="L36" s="50">
        <v>282.25751665000001</v>
      </c>
      <c r="M36" s="50">
        <v>17.592501799999997</v>
      </c>
      <c r="N36" s="50">
        <f t="shared" si="7"/>
        <v>1678.1603893500001</v>
      </c>
      <c r="O36" s="50">
        <v>902.6461698600001</v>
      </c>
      <c r="P36" s="50">
        <f t="shared" si="8"/>
        <v>775.51421948999996</v>
      </c>
      <c r="Q36" s="50">
        <v>489.89420443</v>
      </c>
      <c r="R36" s="50">
        <v>124.16504771</v>
      </c>
      <c r="S36" s="50">
        <v>161.45496735</v>
      </c>
      <c r="T36" s="50"/>
      <c r="U36" s="50"/>
      <c r="V36" s="50"/>
      <c r="W36" s="50"/>
      <c r="X36" s="50"/>
    </row>
    <row r="37" spans="1:24" s="24" customFormat="1" ht="13.8" hidden="1" outlineLevel="1">
      <c r="A37" s="16">
        <v>41334</v>
      </c>
      <c r="B37" s="50">
        <v>5550.2342229000005</v>
      </c>
      <c r="C37" s="50">
        <f t="shared" si="0"/>
        <v>3869.6972570300004</v>
      </c>
      <c r="D37" s="50">
        <f t="shared" si="1"/>
        <v>1680.5369658699999</v>
      </c>
      <c r="E37" s="50">
        <f t="shared" si="2"/>
        <v>1093.0666412999999</v>
      </c>
      <c r="F37" s="50">
        <f t="shared" si="3"/>
        <v>408.71744624000007</v>
      </c>
      <c r="G37" s="50">
        <f t="shared" si="4"/>
        <v>178.75287832999999</v>
      </c>
      <c r="H37" s="50">
        <f t="shared" si="5"/>
        <v>3866.1537515500004</v>
      </c>
      <c r="I37" s="50">
        <v>2973.4072701100004</v>
      </c>
      <c r="J37" s="50">
        <f t="shared" si="6"/>
        <v>892.74648144000003</v>
      </c>
      <c r="K37" s="50">
        <v>605.11302104000004</v>
      </c>
      <c r="L37" s="50">
        <v>270.00088036000005</v>
      </c>
      <c r="M37" s="50">
        <v>17.632580039999997</v>
      </c>
      <c r="N37" s="50">
        <f t="shared" si="7"/>
        <v>1684.0804713499999</v>
      </c>
      <c r="O37" s="50">
        <v>896.28998692000005</v>
      </c>
      <c r="P37" s="50">
        <f t="shared" si="8"/>
        <v>787.79048442999988</v>
      </c>
      <c r="Q37" s="50">
        <v>487.95362025999998</v>
      </c>
      <c r="R37" s="50">
        <v>138.71656587999999</v>
      </c>
      <c r="S37" s="50">
        <v>161.12029828999999</v>
      </c>
      <c r="T37" s="50"/>
      <c r="U37" s="50"/>
      <c r="V37" s="50"/>
      <c r="W37" s="50"/>
      <c r="X37" s="50"/>
    </row>
    <row r="38" spans="1:24" s="24" customFormat="1" ht="13.8" hidden="1" outlineLevel="1">
      <c r="A38" s="16">
        <v>41365</v>
      </c>
      <c r="B38" s="50">
        <v>5899.2768794100011</v>
      </c>
      <c r="C38" s="50">
        <f t="shared" si="0"/>
        <v>3818.11833037</v>
      </c>
      <c r="D38" s="50">
        <f t="shared" si="1"/>
        <v>2081.1585490399998</v>
      </c>
      <c r="E38" s="50">
        <f t="shared" si="2"/>
        <v>1485.6134286500001</v>
      </c>
      <c r="F38" s="50">
        <f t="shared" si="3"/>
        <v>416.32663565000001</v>
      </c>
      <c r="G38" s="50">
        <f t="shared" si="4"/>
        <v>179.21848473999998</v>
      </c>
      <c r="H38" s="50">
        <f t="shared" si="5"/>
        <v>4335.0670299399999</v>
      </c>
      <c r="I38" s="50">
        <v>3035.22173496</v>
      </c>
      <c r="J38" s="50">
        <f t="shared" si="6"/>
        <v>1299.8452949799998</v>
      </c>
      <c r="K38" s="50">
        <v>1000.32713662</v>
      </c>
      <c r="L38" s="50">
        <v>280.82855653000001</v>
      </c>
      <c r="M38" s="50">
        <v>18.689601829999997</v>
      </c>
      <c r="N38" s="50">
        <f t="shared" si="7"/>
        <v>1564.2098494699999</v>
      </c>
      <c r="O38" s="50">
        <v>782.89659540999992</v>
      </c>
      <c r="P38" s="50">
        <f t="shared" si="8"/>
        <v>781.31325405999996</v>
      </c>
      <c r="Q38" s="50">
        <v>485.28629202999997</v>
      </c>
      <c r="R38" s="50">
        <v>135.49807912</v>
      </c>
      <c r="S38" s="50">
        <v>160.52888290999999</v>
      </c>
      <c r="T38" s="50"/>
      <c r="U38" s="50"/>
      <c r="V38" s="50"/>
      <c r="W38" s="50"/>
      <c r="X38" s="50"/>
    </row>
    <row r="39" spans="1:24" s="24" customFormat="1" ht="13.8" hidden="1" outlineLevel="1">
      <c r="A39" s="16">
        <v>41395</v>
      </c>
      <c r="B39" s="50">
        <v>6030.5608497199992</v>
      </c>
      <c r="C39" s="50">
        <f t="shared" si="0"/>
        <v>3910.2200101200001</v>
      </c>
      <c r="D39" s="50">
        <f t="shared" si="1"/>
        <v>2120.3408396</v>
      </c>
      <c r="E39" s="50">
        <f t="shared" si="2"/>
        <v>1503.59227882</v>
      </c>
      <c r="F39" s="50">
        <f t="shared" si="3"/>
        <v>442.10840728000005</v>
      </c>
      <c r="G39" s="50">
        <f t="shared" si="4"/>
        <v>174.6401535</v>
      </c>
      <c r="H39" s="50">
        <f t="shared" si="5"/>
        <v>4419.3962573500003</v>
      </c>
      <c r="I39" s="50">
        <v>3103.32056969</v>
      </c>
      <c r="J39" s="50">
        <f t="shared" si="6"/>
        <v>1316.0756876600001</v>
      </c>
      <c r="K39" s="50">
        <v>991.79075448999993</v>
      </c>
      <c r="L39" s="50">
        <v>306.72733736000004</v>
      </c>
      <c r="M39" s="50">
        <v>17.557595809999999</v>
      </c>
      <c r="N39" s="50">
        <f t="shared" si="7"/>
        <v>1611.1645923699998</v>
      </c>
      <c r="O39" s="50">
        <v>806.89944043000003</v>
      </c>
      <c r="P39" s="50">
        <f t="shared" si="8"/>
        <v>804.2651519399999</v>
      </c>
      <c r="Q39" s="50">
        <v>511.80152433000001</v>
      </c>
      <c r="R39" s="50">
        <v>135.38106991999999</v>
      </c>
      <c r="S39" s="50">
        <v>157.08255768999999</v>
      </c>
      <c r="T39" s="50"/>
      <c r="U39" s="50"/>
      <c r="V39" s="50"/>
      <c r="W39" s="50"/>
      <c r="X39" s="50"/>
    </row>
    <row r="40" spans="1:24" s="24" customFormat="1" ht="13.8" hidden="1" outlineLevel="1">
      <c r="A40" s="16">
        <v>41426</v>
      </c>
      <c r="B40" s="50">
        <v>5769.8609803099998</v>
      </c>
      <c r="C40" s="50">
        <f t="shared" si="0"/>
        <v>3498.1870290799998</v>
      </c>
      <c r="D40" s="50">
        <f t="shared" si="1"/>
        <v>2271.6739512300001</v>
      </c>
      <c r="E40" s="50">
        <f t="shared" si="2"/>
        <v>1618.0068983199999</v>
      </c>
      <c r="F40" s="50">
        <f t="shared" si="3"/>
        <v>463.28318623000001</v>
      </c>
      <c r="G40" s="50">
        <f t="shared" si="4"/>
        <v>190.38386667999998</v>
      </c>
      <c r="H40" s="50">
        <f t="shared" si="5"/>
        <v>4117.6598158699999</v>
      </c>
      <c r="I40" s="50">
        <v>2668.8424809799999</v>
      </c>
      <c r="J40" s="50">
        <f t="shared" si="6"/>
        <v>1448.81733489</v>
      </c>
      <c r="K40" s="50">
        <v>1085.2701853799999</v>
      </c>
      <c r="L40" s="50">
        <v>330.87797423000001</v>
      </c>
      <c r="M40" s="50">
        <v>32.669175279999997</v>
      </c>
      <c r="N40" s="50">
        <f t="shared" si="7"/>
        <v>1652.20116444</v>
      </c>
      <c r="O40" s="50">
        <v>829.3445481</v>
      </c>
      <c r="P40" s="50">
        <f t="shared" si="8"/>
        <v>822.85661633999996</v>
      </c>
      <c r="Q40" s="50">
        <v>532.73671293999996</v>
      </c>
      <c r="R40" s="50">
        <v>132.40521200000001</v>
      </c>
      <c r="S40" s="50">
        <v>157.71469139999999</v>
      </c>
      <c r="T40" s="50"/>
      <c r="U40" s="50"/>
      <c r="V40" s="50"/>
      <c r="W40" s="50"/>
      <c r="X40" s="50"/>
    </row>
    <row r="41" spans="1:24" s="24" customFormat="1" ht="13.8" hidden="1" outlineLevel="1">
      <c r="A41" s="16">
        <v>41456</v>
      </c>
      <c r="B41" s="50">
        <v>6613.2144866199997</v>
      </c>
      <c r="C41" s="50">
        <f t="shared" si="0"/>
        <v>3913.5690120299996</v>
      </c>
      <c r="D41" s="50">
        <f t="shared" si="1"/>
        <v>2699.64547459</v>
      </c>
      <c r="E41" s="50">
        <f t="shared" si="2"/>
        <v>2012.7691294800002</v>
      </c>
      <c r="F41" s="50">
        <f t="shared" si="3"/>
        <v>490.96513515000004</v>
      </c>
      <c r="G41" s="50">
        <f t="shared" si="4"/>
        <v>195.91120995999998</v>
      </c>
      <c r="H41" s="50">
        <f t="shared" si="5"/>
        <v>4702.0230295900001</v>
      </c>
      <c r="I41" s="50">
        <v>2834.5388718899999</v>
      </c>
      <c r="J41" s="50">
        <f t="shared" si="6"/>
        <v>1867.4841577000002</v>
      </c>
      <c r="K41" s="50">
        <v>1481.65385373</v>
      </c>
      <c r="L41" s="50">
        <v>353.52791279000002</v>
      </c>
      <c r="M41" s="50">
        <v>32.302391180000001</v>
      </c>
      <c r="N41" s="50">
        <f t="shared" si="7"/>
        <v>1911.19145703</v>
      </c>
      <c r="O41" s="50">
        <v>1079.03014014</v>
      </c>
      <c r="P41" s="50">
        <f t="shared" si="8"/>
        <v>832.16131688999997</v>
      </c>
      <c r="Q41" s="50">
        <v>531.11527575000002</v>
      </c>
      <c r="R41" s="50">
        <v>137.43722235999999</v>
      </c>
      <c r="S41" s="50">
        <v>163.60881877999998</v>
      </c>
      <c r="T41" s="50"/>
      <c r="U41" s="50"/>
      <c r="V41" s="50"/>
      <c r="W41" s="50"/>
      <c r="X41" s="50"/>
    </row>
    <row r="42" spans="1:24" s="24" customFormat="1" ht="13.8" hidden="1" outlineLevel="1">
      <c r="A42" s="16">
        <v>41487</v>
      </c>
      <c r="B42" s="50">
        <v>6462.7780578700003</v>
      </c>
      <c r="C42" s="50">
        <f t="shared" si="0"/>
        <v>3633.0820926000001</v>
      </c>
      <c r="D42" s="50">
        <f t="shared" si="1"/>
        <v>2829.6959652699998</v>
      </c>
      <c r="E42" s="50">
        <f t="shared" si="2"/>
        <v>2017.3899864</v>
      </c>
      <c r="F42" s="50">
        <f t="shared" si="3"/>
        <v>611.70252883000001</v>
      </c>
      <c r="G42" s="50">
        <f t="shared" si="4"/>
        <v>200.60345003999998</v>
      </c>
      <c r="H42" s="50">
        <f t="shared" si="5"/>
        <v>4520.0047879699996</v>
      </c>
      <c r="I42" s="50">
        <v>2718.7798077000002</v>
      </c>
      <c r="J42" s="50">
        <f t="shared" si="6"/>
        <v>1801.2249802699998</v>
      </c>
      <c r="K42" s="50">
        <v>1302.3190152699999</v>
      </c>
      <c r="L42" s="50">
        <v>465.93688759999998</v>
      </c>
      <c r="M42" s="50">
        <v>32.969077399999996</v>
      </c>
      <c r="N42" s="50">
        <f t="shared" si="7"/>
        <v>1942.7732698999998</v>
      </c>
      <c r="O42" s="50">
        <v>914.30228490000002</v>
      </c>
      <c r="P42" s="50">
        <f t="shared" si="8"/>
        <v>1028.4709849999999</v>
      </c>
      <c r="Q42" s="50">
        <v>715.07097112999998</v>
      </c>
      <c r="R42" s="50">
        <v>145.76564123</v>
      </c>
      <c r="S42" s="50">
        <v>167.63437263999998</v>
      </c>
      <c r="T42" s="50"/>
      <c r="U42" s="50"/>
      <c r="V42" s="50"/>
      <c r="W42" s="50"/>
      <c r="X42" s="50"/>
    </row>
    <row r="43" spans="1:24" s="24" customFormat="1" ht="13.8" hidden="1" outlineLevel="1">
      <c r="A43" s="16">
        <v>41518</v>
      </c>
      <c r="B43" s="50">
        <v>6860.3487532899999</v>
      </c>
      <c r="C43" s="50">
        <f t="shared" si="0"/>
        <v>3662.75021853</v>
      </c>
      <c r="D43" s="50">
        <f t="shared" si="1"/>
        <v>3197.5985347599999</v>
      </c>
      <c r="E43" s="50">
        <f t="shared" si="2"/>
        <v>1906.1335457699997</v>
      </c>
      <c r="F43" s="50">
        <f t="shared" si="3"/>
        <v>1107.64921301</v>
      </c>
      <c r="G43" s="50">
        <f t="shared" si="4"/>
        <v>183.81577598000001</v>
      </c>
      <c r="H43" s="50">
        <f t="shared" si="5"/>
        <v>4984.7060198899999</v>
      </c>
      <c r="I43" s="50">
        <v>2793.5869958399999</v>
      </c>
      <c r="J43" s="50">
        <f t="shared" si="6"/>
        <v>2191.11902405</v>
      </c>
      <c r="K43" s="50">
        <v>1291.5477054199998</v>
      </c>
      <c r="L43" s="50">
        <v>867.64068580000003</v>
      </c>
      <c r="M43" s="50">
        <v>31.93063283</v>
      </c>
      <c r="N43" s="50">
        <f t="shared" si="7"/>
        <v>1875.6427334</v>
      </c>
      <c r="O43" s="50">
        <v>869.16322269</v>
      </c>
      <c r="P43" s="50">
        <f t="shared" si="8"/>
        <v>1006.47951071</v>
      </c>
      <c r="Q43" s="50">
        <v>614.58584035000001</v>
      </c>
      <c r="R43" s="50">
        <v>240.00852721000001</v>
      </c>
      <c r="S43" s="50">
        <v>151.88514315</v>
      </c>
      <c r="T43" s="50"/>
      <c r="U43" s="50"/>
      <c r="V43" s="50"/>
      <c r="W43" s="50"/>
      <c r="X43" s="50"/>
    </row>
    <row r="44" spans="1:24" s="24" customFormat="1" ht="13.8" hidden="1" outlineLevel="1">
      <c r="A44" s="16">
        <v>41548</v>
      </c>
      <c r="B44" s="50">
        <v>6846.5242036500003</v>
      </c>
      <c r="C44" s="50">
        <f t="shared" si="0"/>
        <v>3429.8431883200001</v>
      </c>
      <c r="D44" s="50">
        <f t="shared" si="1"/>
        <v>3416.6810153299998</v>
      </c>
      <c r="E44" s="50">
        <f t="shared" si="2"/>
        <v>2094.7543645599999</v>
      </c>
      <c r="F44" s="50">
        <f t="shared" si="3"/>
        <v>1147.3351596799998</v>
      </c>
      <c r="G44" s="50">
        <f t="shared" si="4"/>
        <v>174.59149109000001</v>
      </c>
      <c r="H44" s="50">
        <f t="shared" si="5"/>
        <v>5175.0825764199999</v>
      </c>
      <c r="I44" s="50">
        <v>2627.77203405</v>
      </c>
      <c r="J44" s="50">
        <f t="shared" si="6"/>
        <v>2547.3105423699999</v>
      </c>
      <c r="K44" s="50">
        <v>1619.00076756</v>
      </c>
      <c r="L44" s="50">
        <v>905.79681904999995</v>
      </c>
      <c r="M44" s="50">
        <v>22.512955760000001</v>
      </c>
      <c r="N44" s="50">
        <f t="shared" si="7"/>
        <v>1671.44162723</v>
      </c>
      <c r="O44" s="50">
        <v>802.07115427000008</v>
      </c>
      <c r="P44" s="50">
        <f t="shared" si="8"/>
        <v>869.37047296000003</v>
      </c>
      <c r="Q44" s="50">
        <v>475.75359700000001</v>
      </c>
      <c r="R44" s="50">
        <v>241.53834062999999</v>
      </c>
      <c r="S44" s="50">
        <v>152.07853532999999</v>
      </c>
      <c r="T44" s="50"/>
      <c r="U44" s="50"/>
      <c r="V44" s="50"/>
      <c r="W44" s="50"/>
      <c r="X44" s="50"/>
    </row>
    <row r="45" spans="1:24" s="24" customFormat="1" ht="13.8" hidden="1" outlineLevel="1">
      <c r="A45" s="16">
        <v>41579</v>
      </c>
      <c r="B45" s="50">
        <v>6647.4248997300001</v>
      </c>
      <c r="C45" s="50">
        <f t="shared" si="0"/>
        <v>3729.6981713100004</v>
      </c>
      <c r="D45" s="50">
        <f t="shared" si="1"/>
        <v>2917.7267284199997</v>
      </c>
      <c r="E45" s="50">
        <f t="shared" si="2"/>
        <v>1783.48473238</v>
      </c>
      <c r="F45" s="50">
        <f t="shared" si="3"/>
        <v>950.64473927000006</v>
      </c>
      <c r="G45" s="50">
        <f t="shared" si="4"/>
        <v>183.59725677</v>
      </c>
      <c r="H45" s="50">
        <f t="shared" si="5"/>
        <v>4987.0758957600001</v>
      </c>
      <c r="I45" s="50">
        <v>2934.5333197700002</v>
      </c>
      <c r="J45" s="50">
        <f t="shared" si="6"/>
        <v>2052.5425759899999</v>
      </c>
      <c r="K45" s="50">
        <v>1322.1635512299999</v>
      </c>
      <c r="L45" s="50">
        <v>708.25563514000009</v>
      </c>
      <c r="M45" s="50">
        <v>22.123389619999998</v>
      </c>
      <c r="N45" s="50">
        <f t="shared" si="7"/>
        <v>1660.34900397</v>
      </c>
      <c r="O45" s="50">
        <v>795.16485153999997</v>
      </c>
      <c r="P45" s="50">
        <f t="shared" si="8"/>
        <v>865.18415243000004</v>
      </c>
      <c r="Q45" s="50">
        <v>461.32118115000003</v>
      </c>
      <c r="R45" s="50">
        <v>242.38910412999999</v>
      </c>
      <c r="S45" s="50">
        <v>161.47386714999999</v>
      </c>
      <c r="T45" s="50"/>
      <c r="U45" s="50"/>
      <c r="V45" s="50"/>
      <c r="W45" s="50"/>
      <c r="X45" s="50"/>
    </row>
    <row r="46" spans="1:24" s="24" customFormat="1" ht="13.8" hidden="1" outlineLevel="1">
      <c r="A46" s="16">
        <v>41609</v>
      </c>
      <c r="B46" s="50">
        <v>6919.5749372299997</v>
      </c>
      <c r="C46" s="50">
        <f t="shared" si="0"/>
        <v>3942.6722681400001</v>
      </c>
      <c r="D46" s="50">
        <f t="shared" si="1"/>
        <v>2976.90266909</v>
      </c>
      <c r="E46" s="50">
        <f t="shared" si="2"/>
        <v>1905.70502687</v>
      </c>
      <c r="F46" s="50">
        <f t="shared" si="3"/>
        <v>887.22539990999996</v>
      </c>
      <c r="G46" s="50">
        <f t="shared" si="4"/>
        <v>183.97224231000001</v>
      </c>
      <c r="H46" s="50">
        <f t="shared" si="5"/>
        <v>5239.3551238599994</v>
      </c>
      <c r="I46" s="50">
        <v>3137.99591074</v>
      </c>
      <c r="J46" s="50">
        <f t="shared" si="6"/>
        <v>2101.3592131199998</v>
      </c>
      <c r="K46" s="50">
        <v>1441.71017757</v>
      </c>
      <c r="L46" s="50">
        <v>637.52428955999994</v>
      </c>
      <c r="M46" s="50">
        <v>22.124745990000001</v>
      </c>
      <c r="N46" s="50">
        <f t="shared" si="7"/>
        <v>1680.2198133699999</v>
      </c>
      <c r="O46" s="50">
        <v>804.67635740000003</v>
      </c>
      <c r="P46" s="50">
        <f t="shared" si="8"/>
        <v>875.54345596999997</v>
      </c>
      <c r="Q46" s="50">
        <v>463.9948493</v>
      </c>
      <c r="R46" s="50">
        <v>249.70111034999999</v>
      </c>
      <c r="S46" s="50">
        <v>161.84749632</v>
      </c>
      <c r="T46" s="50"/>
      <c r="U46" s="50"/>
      <c r="V46" s="50"/>
      <c r="W46" s="50"/>
      <c r="X46" s="50"/>
    </row>
    <row r="47" spans="1:24" s="24" customFormat="1" ht="13.8" hidden="1" outlineLevel="1">
      <c r="A47" s="16">
        <v>41640</v>
      </c>
      <c r="B47" s="50">
        <v>6474.9600597299996</v>
      </c>
      <c r="C47" s="50">
        <f t="shared" si="0"/>
        <v>3672.8569639699999</v>
      </c>
      <c r="D47" s="50">
        <f t="shared" si="1"/>
        <v>2802.1030957600001</v>
      </c>
      <c r="E47" s="50">
        <f t="shared" si="2"/>
        <v>1807.11492673</v>
      </c>
      <c r="F47" s="50">
        <f t="shared" si="3"/>
        <v>824.58780487999991</v>
      </c>
      <c r="G47" s="50">
        <f t="shared" si="4"/>
        <v>170.40036415</v>
      </c>
      <c r="H47" s="50">
        <f t="shared" si="5"/>
        <v>4884.5267754300003</v>
      </c>
      <c r="I47" s="50">
        <v>2957.1262149600002</v>
      </c>
      <c r="J47" s="50">
        <f t="shared" si="6"/>
        <v>1927.4005604700001</v>
      </c>
      <c r="K47" s="50">
        <v>1366.5283308200001</v>
      </c>
      <c r="L47" s="50">
        <v>551.92515261999995</v>
      </c>
      <c r="M47" s="50">
        <v>8.9470770299999991</v>
      </c>
      <c r="N47" s="50">
        <f t="shared" si="7"/>
        <v>1590.4332842999997</v>
      </c>
      <c r="O47" s="50">
        <v>715.73074900999995</v>
      </c>
      <c r="P47" s="50">
        <f t="shared" si="8"/>
        <v>874.7025352899999</v>
      </c>
      <c r="Q47" s="50">
        <v>440.58659590999997</v>
      </c>
      <c r="R47" s="50">
        <v>272.66265225999996</v>
      </c>
      <c r="S47" s="50">
        <v>161.45328712</v>
      </c>
      <c r="T47" s="50"/>
      <c r="U47" s="50"/>
      <c r="V47" s="50"/>
      <c r="W47" s="50"/>
      <c r="X47" s="50"/>
    </row>
    <row r="48" spans="1:24" s="24" customFormat="1" ht="13.8" hidden="1" outlineLevel="1">
      <c r="A48" s="16">
        <v>41671</v>
      </c>
      <c r="B48" s="50">
        <v>6530.8133519799994</v>
      </c>
      <c r="C48" s="50">
        <f t="shared" si="0"/>
        <v>3737.5461894299997</v>
      </c>
      <c r="D48" s="50">
        <f t="shared" si="1"/>
        <v>2793.2671625499997</v>
      </c>
      <c r="E48" s="50">
        <f t="shared" si="2"/>
        <v>1636.2244445399999</v>
      </c>
      <c r="F48" s="50">
        <f t="shared" si="3"/>
        <v>945.24391590999994</v>
      </c>
      <c r="G48" s="50">
        <f t="shared" si="4"/>
        <v>211.79880210000002</v>
      </c>
      <c r="H48" s="50">
        <f t="shared" si="5"/>
        <v>4538.2074207000005</v>
      </c>
      <c r="I48" s="50">
        <v>2914.8941819199999</v>
      </c>
      <c r="J48" s="50">
        <f t="shared" si="6"/>
        <v>1623.3132387800001</v>
      </c>
      <c r="K48" s="50">
        <v>1099.41820487</v>
      </c>
      <c r="L48" s="50">
        <v>514.95393511999998</v>
      </c>
      <c r="M48" s="50">
        <v>8.9410987899999999</v>
      </c>
      <c r="N48" s="50">
        <f t="shared" si="7"/>
        <v>1992.6059312799998</v>
      </c>
      <c r="O48" s="50">
        <v>822.65200750999998</v>
      </c>
      <c r="P48" s="50">
        <f t="shared" si="8"/>
        <v>1169.9539237699998</v>
      </c>
      <c r="Q48" s="50">
        <v>536.80623966999997</v>
      </c>
      <c r="R48" s="50">
        <v>430.28998078999996</v>
      </c>
      <c r="S48" s="50">
        <v>202.85770331000001</v>
      </c>
      <c r="T48" s="50"/>
      <c r="U48" s="50"/>
      <c r="V48" s="50"/>
      <c r="W48" s="50"/>
      <c r="X48" s="50"/>
    </row>
    <row r="49" spans="1:24" s="24" customFormat="1" ht="13.8" hidden="1" outlineLevel="1">
      <c r="A49" s="16">
        <v>41699</v>
      </c>
      <c r="B49" s="50">
        <v>7096.0137825199999</v>
      </c>
      <c r="C49" s="50">
        <f t="shared" si="0"/>
        <v>4265.1857735900003</v>
      </c>
      <c r="D49" s="50">
        <f t="shared" si="1"/>
        <v>2830.8280089299997</v>
      </c>
      <c r="E49" s="50">
        <f t="shared" si="2"/>
        <v>1632.2326449900002</v>
      </c>
      <c r="F49" s="50">
        <f t="shared" si="3"/>
        <v>966.66181437</v>
      </c>
      <c r="G49" s="50">
        <f t="shared" si="4"/>
        <v>231.93354957</v>
      </c>
      <c r="H49" s="50">
        <f t="shared" si="5"/>
        <v>4615.8415412800005</v>
      </c>
      <c r="I49" s="50">
        <v>3043.7156373300004</v>
      </c>
      <c r="J49" s="50">
        <f t="shared" si="6"/>
        <v>1572.1259039499998</v>
      </c>
      <c r="K49" s="50">
        <v>1091.76762583</v>
      </c>
      <c r="L49" s="50">
        <v>471.20328116999997</v>
      </c>
      <c r="M49" s="50">
        <v>9.154996950000001</v>
      </c>
      <c r="N49" s="50">
        <f t="shared" si="7"/>
        <v>2480.1722412399999</v>
      </c>
      <c r="O49" s="50">
        <v>1221.4701362599999</v>
      </c>
      <c r="P49" s="50">
        <f t="shared" si="8"/>
        <v>1258.7021049800001</v>
      </c>
      <c r="Q49" s="50">
        <v>540.46501916</v>
      </c>
      <c r="R49" s="50">
        <v>495.45853320000003</v>
      </c>
      <c r="S49" s="50">
        <v>222.77855262</v>
      </c>
      <c r="T49" s="50"/>
      <c r="U49" s="50"/>
      <c r="V49" s="50"/>
      <c r="W49" s="50"/>
      <c r="X49" s="50"/>
    </row>
    <row r="50" spans="1:24" s="24" customFormat="1" ht="13.8" hidden="1" outlineLevel="1">
      <c r="A50" s="16">
        <v>41730</v>
      </c>
      <c r="B50" s="50">
        <v>7151.0242939399996</v>
      </c>
      <c r="C50" s="50">
        <f t="shared" si="0"/>
        <v>4335.7041628300003</v>
      </c>
      <c r="D50" s="50">
        <f t="shared" si="1"/>
        <v>2815.3201311100001</v>
      </c>
      <c r="E50" s="50">
        <f t="shared" si="2"/>
        <v>1674.2202533300001</v>
      </c>
      <c r="F50" s="50">
        <f t="shared" si="3"/>
        <v>896.97357682000006</v>
      </c>
      <c r="G50" s="50">
        <f t="shared" si="4"/>
        <v>244.12630096000001</v>
      </c>
      <c r="H50" s="50">
        <f t="shared" si="5"/>
        <v>4926.1442020200002</v>
      </c>
      <c r="I50" s="50">
        <v>3352.54113375</v>
      </c>
      <c r="J50" s="50">
        <f t="shared" si="6"/>
        <v>1573.6030682700002</v>
      </c>
      <c r="K50" s="50">
        <v>1078.8163060100001</v>
      </c>
      <c r="L50" s="50">
        <v>480.18682437000001</v>
      </c>
      <c r="M50" s="50">
        <v>14.59993789</v>
      </c>
      <c r="N50" s="50">
        <f t="shared" si="7"/>
        <v>2224.8800919199998</v>
      </c>
      <c r="O50" s="50">
        <v>983.16302908</v>
      </c>
      <c r="P50" s="50">
        <f t="shared" si="8"/>
        <v>1241.7170628399999</v>
      </c>
      <c r="Q50" s="50">
        <v>595.40394732000004</v>
      </c>
      <c r="R50" s="50">
        <v>416.78675244999999</v>
      </c>
      <c r="S50" s="50">
        <v>229.52636307</v>
      </c>
      <c r="T50" s="50"/>
      <c r="U50" s="50"/>
      <c r="V50" s="50"/>
      <c r="W50" s="50"/>
      <c r="X50" s="50"/>
    </row>
    <row r="51" spans="1:24" s="24" customFormat="1" ht="13.8" hidden="1" outlineLevel="1">
      <c r="A51" s="16">
        <v>41760</v>
      </c>
      <c r="B51" s="50">
        <v>7312.6171287600009</v>
      </c>
      <c r="C51" s="50">
        <f t="shared" si="0"/>
        <v>4493.1440147499998</v>
      </c>
      <c r="D51" s="50">
        <f t="shared" si="1"/>
        <v>2819.4731140100002</v>
      </c>
      <c r="E51" s="50">
        <f t="shared" si="2"/>
        <v>1669.2422915900001</v>
      </c>
      <c r="F51" s="50">
        <f t="shared" si="3"/>
        <v>898.36016213000005</v>
      </c>
      <c r="G51" s="50">
        <f t="shared" si="4"/>
        <v>251.87066028999999</v>
      </c>
      <c r="H51" s="50">
        <f t="shared" si="5"/>
        <v>4967.4795847400001</v>
      </c>
      <c r="I51" s="50">
        <v>3439.6240650499999</v>
      </c>
      <c r="J51" s="50">
        <f t="shared" si="6"/>
        <v>1527.8555196899999</v>
      </c>
      <c r="K51" s="50">
        <v>1037.08044627</v>
      </c>
      <c r="L51" s="50">
        <v>475.44487276000001</v>
      </c>
      <c r="M51" s="50">
        <v>15.330200659999999</v>
      </c>
      <c r="N51" s="50">
        <f t="shared" si="7"/>
        <v>2345.13754402</v>
      </c>
      <c r="O51" s="50">
        <v>1053.5199497000001</v>
      </c>
      <c r="P51" s="50">
        <f t="shared" si="8"/>
        <v>1291.6175943200001</v>
      </c>
      <c r="Q51" s="50">
        <v>632.16184532</v>
      </c>
      <c r="R51" s="50">
        <v>422.91528937000004</v>
      </c>
      <c r="S51" s="50">
        <v>236.54045962999999</v>
      </c>
      <c r="T51" s="50"/>
      <c r="U51" s="50"/>
      <c r="V51" s="50"/>
      <c r="W51" s="50"/>
      <c r="X51" s="50"/>
    </row>
    <row r="52" spans="1:24" s="24" customFormat="1" ht="13.8" hidden="1" outlineLevel="1">
      <c r="A52" s="16">
        <v>41791</v>
      </c>
      <c r="B52" s="50">
        <v>6523.4907413600004</v>
      </c>
      <c r="C52" s="50">
        <f t="shared" si="0"/>
        <v>4162.4698306800001</v>
      </c>
      <c r="D52" s="50">
        <f t="shared" si="1"/>
        <v>2361.0209106799998</v>
      </c>
      <c r="E52" s="50">
        <f t="shared" si="2"/>
        <v>1656.9293118099999</v>
      </c>
      <c r="F52" s="50">
        <f t="shared" si="3"/>
        <v>451.38119302999996</v>
      </c>
      <c r="G52" s="50">
        <f t="shared" si="4"/>
        <v>252.71040583999999</v>
      </c>
      <c r="H52" s="50">
        <f t="shared" si="5"/>
        <v>4195.5516270400003</v>
      </c>
      <c r="I52" s="50">
        <v>3249.0364131800002</v>
      </c>
      <c r="J52" s="50">
        <f t="shared" si="6"/>
        <v>946.51521386000002</v>
      </c>
      <c r="K52" s="50">
        <v>895.10830613000007</v>
      </c>
      <c r="L52" s="50">
        <v>36.18288605</v>
      </c>
      <c r="M52" s="50">
        <v>15.22402168</v>
      </c>
      <c r="N52" s="50">
        <f t="shared" si="7"/>
        <v>2327.93911432</v>
      </c>
      <c r="O52" s="50">
        <v>913.43341750000002</v>
      </c>
      <c r="P52" s="50">
        <f t="shared" si="8"/>
        <v>1414.5056968199999</v>
      </c>
      <c r="Q52" s="50">
        <v>761.82100567999998</v>
      </c>
      <c r="R52" s="50">
        <v>415.19830697999998</v>
      </c>
      <c r="S52" s="50">
        <v>237.48638416</v>
      </c>
      <c r="T52" s="50"/>
      <c r="U52" s="50"/>
      <c r="V52" s="50"/>
      <c r="W52" s="50"/>
      <c r="X52" s="50"/>
    </row>
    <row r="53" spans="1:24" s="24" customFormat="1" ht="13.8" hidden="1" outlineLevel="1">
      <c r="A53" s="16">
        <v>41821</v>
      </c>
      <c r="B53" s="50">
        <v>6836.4539976399992</v>
      </c>
      <c r="C53" s="50">
        <f t="shared" si="0"/>
        <v>4496.7693345799998</v>
      </c>
      <c r="D53" s="50">
        <f t="shared" si="1"/>
        <v>2339.6846630599998</v>
      </c>
      <c r="E53" s="50">
        <f t="shared" si="2"/>
        <v>1602.1091806499999</v>
      </c>
      <c r="F53" s="50">
        <f t="shared" si="3"/>
        <v>467.07622784</v>
      </c>
      <c r="G53" s="50">
        <f t="shared" si="4"/>
        <v>270.49925457000001</v>
      </c>
      <c r="H53" s="50">
        <f t="shared" si="5"/>
        <v>4384.8919447399994</v>
      </c>
      <c r="I53" s="50">
        <v>3491.0942302899998</v>
      </c>
      <c r="J53" s="50">
        <f t="shared" si="6"/>
        <v>893.79771444999994</v>
      </c>
      <c r="K53" s="50">
        <v>841.39337582999997</v>
      </c>
      <c r="L53" s="50">
        <v>36.533101389999999</v>
      </c>
      <c r="M53" s="50">
        <v>15.871237229999998</v>
      </c>
      <c r="N53" s="50">
        <f t="shared" si="7"/>
        <v>2451.5620528999998</v>
      </c>
      <c r="O53" s="50">
        <v>1005.6751042899999</v>
      </c>
      <c r="P53" s="50">
        <f t="shared" si="8"/>
        <v>1445.88694861</v>
      </c>
      <c r="Q53" s="50">
        <v>760.71580482000002</v>
      </c>
      <c r="R53" s="50">
        <v>430.54312644999999</v>
      </c>
      <c r="S53" s="50">
        <v>254.62801733999999</v>
      </c>
      <c r="T53" s="50"/>
      <c r="U53" s="50"/>
      <c r="V53" s="50"/>
      <c r="W53" s="50"/>
      <c r="X53" s="50"/>
    </row>
    <row r="54" spans="1:24" s="24" customFormat="1" ht="13.8" hidden="1" outlineLevel="1" collapsed="1">
      <c r="A54" s="16">
        <v>41852</v>
      </c>
      <c r="B54" s="50">
        <v>6722.6992344699993</v>
      </c>
      <c r="C54" s="50">
        <f t="shared" si="0"/>
        <v>4476.8192151900003</v>
      </c>
      <c r="D54" s="50">
        <f t="shared" si="1"/>
        <v>2245.8800192799999</v>
      </c>
      <c r="E54" s="50">
        <f t="shared" si="2"/>
        <v>1501.6763318499998</v>
      </c>
      <c r="F54" s="50">
        <f t="shared" si="3"/>
        <v>443.24064869</v>
      </c>
      <c r="G54" s="50">
        <f t="shared" si="4"/>
        <v>300.96303873999994</v>
      </c>
      <c r="H54" s="50">
        <f t="shared" si="5"/>
        <v>4184.5001992300004</v>
      </c>
      <c r="I54" s="50">
        <v>3362.75006179</v>
      </c>
      <c r="J54" s="50">
        <f t="shared" si="6"/>
        <v>821.75013744</v>
      </c>
      <c r="K54" s="50">
        <v>772.45984973999998</v>
      </c>
      <c r="L54" s="50">
        <v>34.050140060000004</v>
      </c>
      <c r="M54" s="50">
        <v>15.24014764</v>
      </c>
      <c r="N54" s="50">
        <f t="shared" si="7"/>
        <v>2538.1990352399998</v>
      </c>
      <c r="O54" s="50">
        <v>1114.0691534</v>
      </c>
      <c r="P54" s="50">
        <f t="shared" si="8"/>
        <v>1424.1298818399998</v>
      </c>
      <c r="Q54" s="50">
        <v>729.2164821099999</v>
      </c>
      <c r="R54" s="50">
        <v>409.19050863000001</v>
      </c>
      <c r="S54" s="50">
        <v>285.72289109999997</v>
      </c>
      <c r="T54" s="50"/>
      <c r="U54" s="50"/>
      <c r="V54" s="50"/>
      <c r="W54" s="50"/>
      <c r="X54" s="50"/>
    </row>
    <row r="55" spans="1:24" s="24" customFormat="1" ht="13.8" hidden="1" outlineLevel="1" collapsed="1">
      <c r="A55" s="16">
        <v>41883</v>
      </c>
      <c r="B55" s="50">
        <v>6843.8977575299996</v>
      </c>
      <c r="C55" s="50">
        <f t="shared" si="0"/>
        <v>4561.9522438800004</v>
      </c>
      <c r="D55" s="50">
        <f t="shared" si="1"/>
        <v>2281.9455136500001</v>
      </c>
      <c r="E55" s="50">
        <f t="shared" si="2"/>
        <v>1619.7876273400002</v>
      </c>
      <c r="F55" s="50">
        <f t="shared" si="3"/>
        <v>376.32256534999999</v>
      </c>
      <c r="G55" s="50">
        <f t="shared" si="4"/>
        <v>285.83532095999999</v>
      </c>
      <c r="H55" s="50">
        <f t="shared" si="5"/>
        <v>4616.9372678999998</v>
      </c>
      <c r="I55" s="50">
        <v>3722.5155333100001</v>
      </c>
      <c r="J55" s="50">
        <f t="shared" si="6"/>
        <v>894.42173459000003</v>
      </c>
      <c r="K55" s="50">
        <v>844.98655643000006</v>
      </c>
      <c r="L55" s="50">
        <v>34.267517829999996</v>
      </c>
      <c r="M55" s="50">
        <v>15.167660329999999</v>
      </c>
      <c r="N55" s="50">
        <f t="shared" si="7"/>
        <v>2226.9604896300002</v>
      </c>
      <c r="O55" s="50">
        <v>839.43671056999995</v>
      </c>
      <c r="P55" s="50">
        <f t="shared" si="8"/>
        <v>1387.5237790600002</v>
      </c>
      <c r="Q55" s="50">
        <v>774.80107091000002</v>
      </c>
      <c r="R55" s="50">
        <v>342.05504752000002</v>
      </c>
      <c r="S55" s="50">
        <v>270.66766063</v>
      </c>
      <c r="T55" s="50"/>
      <c r="U55" s="50"/>
      <c r="V55" s="50"/>
      <c r="W55" s="50"/>
      <c r="X55" s="50"/>
    </row>
    <row r="56" spans="1:24" s="24" customFormat="1" ht="13.8" hidden="1" outlineLevel="1" collapsed="1">
      <c r="A56" s="16">
        <v>41913</v>
      </c>
      <c r="B56" s="50">
        <v>7287.5409509399997</v>
      </c>
      <c r="C56" s="50">
        <f t="shared" si="0"/>
        <v>4756.7058917300001</v>
      </c>
      <c r="D56" s="50">
        <f t="shared" si="1"/>
        <v>2530.8350592100001</v>
      </c>
      <c r="E56" s="50">
        <f t="shared" si="2"/>
        <v>1973.1243003099999</v>
      </c>
      <c r="F56" s="50">
        <f t="shared" si="3"/>
        <v>348.15763808999998</v>
      </c>
      <c r="G56" s="50">
        <f t="shared" si="4"/>
        <v>209.55312081</v>
      </c>
      <c r="H56" s="50">
        <f t="shared" si="5"/>
        <v>4896.9889489899997</v>
      </c>
      <c r="I56" s="50">
        <v>3677.67675293</v>
      </c>
      <c r="J56" s="50">
        <f t="shared" si="6"/>
        <v>1219.3121960600001</v>
      </c>
      <c r="K56" s="50">
        <v>1170.21163523</v>
      </c>
      <c r="L56" s="50">
        <v>33.40346109</v>
      </c>
      <c r="M56" s="50">
        <v>15.697099739999999</v>
      </c>
      <c r="N56" s="50">
        <f t="shared" si="7"/>
        <v>2390.55200195</v>
      </c>
      <c r="O56" s="50">
        <v>1079.0291388000001</v>
      </c>
      <c r="P56" s="50">
        <f t="shared" si="8"/>
        <v>1311.5228631499999</v>
      </c>
      <c r="Q56" s="50">
        <v>802.91266508000001</v>
      </c>
      <c r="R56" s="50">
        <v>314.75417699999997</v>
      </c>
      <c r="S56" s="50">
        <v>193.85602107</v>
      </c>
      <c r="T56" s="50"/>
      <c r="U56" s="50"/>
      <c r="V56" s="50"/>
      <c r="W56" s="50"/>
      <c r="X56" s="50"/>
    </row>
    <row r="57" spans="1:24" s="24" customFormat="1" ht="13.8" hidden="1" outlineLevel="1" collapsed="1">
      <c r="A57" s="16">
        <v>41944</v>
      </c>
      <c r="B57" s="50">
        <v>7595.0728029499996</v>
      </c>
      <c r="C57" s="50">
        <f t="shared" si="0"/>
        <v>4988.0961003100001</v>
      </c>
      <c r="D57" s="50">
        <f t="shared" si="1"/>
        <v>2606.9767026400004</v>
      </c>
      <c r="E57" s="50">
        <f t="shared" si="2"/>
        <v>2032.5442169200001</v>
      </c>
      <c r="F57" s="50">
        <f t="shared" si="3"/>
        <v>357.35334119000004</v>
      </c>
      <c r="G57" s="50">
        <f t="shared" si="4"/>
        <v>217.07914452999998</v>
      </c>
      <c r="H57" s="50">
        <f t="shared" si="5"/>
        <v>4970.5658970900004</v>
      </c>
      <c r="I57" s="50">
        <v>3869.43157449</v>
      </c>
      <c r="J57" s="50">
        <f t="shared" si="6"/>
        <v>1101.1343226000001</v>
      </c>
      <c r="K57" s="50">
        <v>1054.38991031</v>
      </c>
      <c r="L57" s="50">
        <v>30.18907209</v>
      </c>
      <c r="M57" s="50">
        <v>16.5553402</v>
      </c>
      <c r="N57" s="50">
        <f t="shared" si="7"/>
        <v>2624.5069058600002</v>
      </c>
      <c r="O57" s="50">
        <v>1118.6645258200001</v>
      </c>
      <c r="P57" s="50">
        <f t="shared" si="8"/>
        <v>1505.8423800400001</v>
      </c>
      <c r="Q57" s="50">
        <v>978.15430661000005</v>
      </c>
      <c r="R57" s="50">
        <v>327.16426910000001</v>
      </c>
      <c r="S57" s="50">
        <v>200.52380432999999</v>
      </c>
      <c r="T57" s="50"/>
      <c r="U57" s="50"/>
      <c r="V57" s="50"/>
      <c r="W57" s="50"/>
      <c r="X57" s="50"/>
    </row>
    <row r="58" spans="1:24" s="24" customFormat="1" ht="13.8" hidden="1" outlineLevel="1" collapsed="1">
      <c r="A58" s="16">
        <v>41974</v>
      </c>
      <c r="B58" s="50">
        <v>7785.0689971499996</v>
      </c>
      <c r="C58" s="50">
        <f t="shared" si="0"/>
        <v>4961.0606114599996</v>
      </c>
      <c r="D58" s="50">
        <f t="shared" si="1"/>
        <v>2824.0083856900001</v>
      </c>
      <c r="E58" s="50">
        <f t="shared" si="2"/>
        <v>2255.66574937</v>
      </c>
      <c r="F58" s="50">
        <f t="shared" si="3"/>
        <v>342.26499289000003</v>
      </c>
      <c r="G58" s="50">
        <f t="shared" si="4"/>
        <v>226.07764342999999</v>
      </c>
      <c r="H58" s="50">
        <f t="shared" si="5"/>
        <v>5022.5874827299995</v>
      </c>
      <c r="I58" s="50">
        <v>3654.1421089199998</v>
      </c>
      <c r="J58" s="50">
        <f t="shared" si="6"/>
        <v>1368.4453738099999</v>
      </c>
      <c r="K58" s="50">
        <v>1284.85832379</v>
      </c>
      <c r="L58" s="50">
        <v>67.293856140000003</v>
      </c>
      <c r="M58" s="50">
        <v>16.29319388</v>
      </c>
      <c r="N58" s="50">
        <f t="shared" si="7"/>
        <v>2762.4815144200002</v>
      </c>
      <c r="O58" s="50">
        <v>1306.91850254</v>
      </c>
      <c r="P58" s="50">
        <f t="shared" si="8"/>
        <v>1455.5630118800002</v>
      </c>
      <c r="Q58" s="50">
        <v>970.80742557999997</v>
      </c>
      <c r="R58" s="50">
        <v>274.97113675000003</v>
      </c>
      <c r="S58" s="50">
        <v>209.78444955000001</v>
      </c>
      <c r="T58" s="50"/>
      <c r="U58" s="50"/>
      <c r="V58" s="50"/>
      <c r="W58" s="50"/>
      <c r="X58" s="50"/>
    </row>
    <row r="59" spans="1:24" s="24" customFormat="1" ht="13.8" hidden="1" outlineLevel="1" collapsed="1">
      <c r="A59" s="16">
        <v>42005</v>
      </c>
      <c r="B59" s="50">
        <v>7514.2974285100008</v>
      </c>
      <c r="C59" s="50">
        <f t="shared" si="0"/>
        <v>4865.6587962600006</v>
      </c>
      <c r="D59" s="50">
        <f t="shared" si="1"/>
        <v>2648.6386322500002</v>
      </c>
      <c r="E59" s="50">
        <f t="shared" si="2"/>
        <v>2125.2055910700001</v>
      </c>
      <c r="F59" s="50">
        <f t="shared" si="3"/>
        <v>296.89861044999998</v>
      </c>
      <c r="G59" s="50">
        <f t="shared" si="4"/>
        <v>226.53443073</v>
      </c>
      <c r="H59" s="50">
        <f t="shared" si="5"/>
        <v>4878.1339768500002</v>
      </c>
      <c r="I59" s="50">
        <v>3707.6318606300001</v>
      </c>
      <c r="J59" s="50">
        <f t="shared" si="6"/>
        <v>1170.5021162200001</v>
      </c>
      <c r="K59" s="50">
        <v>1130.7265382200001</v>
      </c>
      <c r="L59" s="50">
        <v>25.307163389999999</v>
      </c>
      <c r="M59" s="50">
        <v>14.46841461</v>
      </c>
      <c r="N59" s="50">
        <f t="shared" si="7"/>
        <v>2636.1634516600002</v>
      </c>
      <c r="O59" s="50">
        <v>1158.02693563</v>
      </c>
      <c r="P59" s="50">
        <f t="shared" si="8"/>
        <v>1478.1365160300002</v>
      </c>
      <c r="Q59" s="50">
        <v>994.47905285000002</v>
      </c>
      <c r="R59" s="50">
        <v>271.59144706000001</v>
      </c>
      <c r="S59" s="50">
        <v>212.06601612</v>
      </c>
      <c r="T59" s="50"/>
      <c r="U59" s="50"/>
      <c r="V59" s="50"/>
      <c r="W59" s="50"/>
      <c r="X59" s="50"/>
    </row>
    <row r="60" spans="1:24" s="24" customFormat="1" ht="13.8" hidden="1" outlineLevel="1" collapsed="1">
      <c r="A60" s="16">
        <v>42036</v>
      </c>
      <c r="B60" s="50">
        <v>10253.965077109999</v>
      </c>
      <c r="C60" s="50">
        <f t="shared" si="0"/>
        <v>6385.7540339299994</v>
      </c>
      <c r="D60" s="50">
        <f t="shared" si="1"/>
        <v>3868.2110431800002</v>
      </c>
      <c r="E60" s="50">
        <f t="shared" si="2"/>
        <v>3265.08787691</v>
      </c>
      <c r="F60" s="50">
        <f t="shared" si="3"/>
        <v>234.98665697999999</v>
      </c>
      <c r="G60" s="50">
        <f t="shared" si="4"/>
        <v>368.13650928999999</v>
      </c>
      <c r="H60" s="50">
        <f t="shared" si="5"/>
        <v>5587.4479885000001</v>
      </c>
      <c r="I60" s="50">
        <v>4200.8099237500001</v>
      </c>
      <c r="J60" s="50">
        <f t="shared" si="6"/>
        <v>1386.63806475</v>
      </c>
      <c r="K60" s="50">
        <v>1310.5274566099999</v>
      </c>
      <c r="L60" s="50">
        <v>62.145372639999998</v>
      </c>
      <c r="M60" s="50">
        <v>13.9652355</v>
      </c>
      <c r="N60" s="50">
        <f t="shared" si="7"/>
        <v>4666.5170886100004</v>
      </c>
      <c r="O60" s="50">
        <v>2184.9441101799998</v>
      </c>
      <c r="P60" s="50">
        <f t="shared" si="8"/>
        <v>2481.5729784300001</v>
      </c>
      <c r="Q60" s="50">
        <v>1954.5604203</v>
      </c>
      <c r="R60" s="50">
        <v>172.84128433999999</v>
      </c>
      <c r="S60" s="50">
        <v>354.17127378999999</v>
      </c>
      <c r="T60" s="50"/>
      <c r="U60" s="50"/>
      <c r="V60" s="50"/>
      <c r="W60" s="50"/>
      <c r="X60" s="50"/>
    </row>
    <row r="61" spans="1:24" s="24" customFormat="1" ht="13.8" hidden="1" outlineLevel="1" collapsed="1">
      <c r="A61" s="16">
        <v>42064</v>
      </c>
      <c r="B61" s="50">
        <v>9435.8609254800012</v>
      </c>
      <c r="C61" s="50">
        <f t="shared" si="0"/>
        <v>6113.8040515800003</v>
      </c>
      <c r="D61" s="50">
        <f t="shared" si="1"/>
        <v>3322.0568739</v>
      </c>
      <c r="E61" s="50">
        <f t="shared" si="2"/>
        <v>2831.2348546200001</v>
      </c>
      <c r="F61" s="50">
        <f t="shared" si="3"/>
        <v>180.68123209000001</v>
      </c>
      <c r="G61" s="50">
        <f t="shared" si="4"/>
        <v>310.14078718999997</v>
      </c>
      <c r="H61" s="50">
        <f t="shared" si="5"/>
        <v>5881.3640782100001</v>
      </c>
      <c r="I61" s="50">
        <v>4408.4557098000005</v>
      </c>
      <c r="J61" s="50">
        <f t="shared" si="6"/>
        <v>1472.9083684099999</v>
      </c>
      <c r="K61" s="50">
        <v>1431.1106054099998</v>
      </c>
      <c r="L61" s="50">
        <v>28.566547529999998</v>
      </c>
      <c r="M61" s="50">
        <v>13.231215469999999</v>
      </c>
      <c r="N61" s="50">
        <f t="shared" si="7"/>
        <v>3554.4968472700002</v>
      </c>
      <c r="O61" s="50">
        <v>1705.3483417800001</v>
      </c>
      <c r="P61" s="50">
        <f t="shared" si="8"/>
        <v>1849.1485054900002</v>
      </c>
      <c r="Q61" s="50">
        <v>1400.12424921</v>
      </c>
      <c r="R61" s="50">
        <v>152.11468456</v>
      </c>
      <c r="S61" s="50">
        <v>296.90957171999997</v>
      </c>
      <c r="T61" s="50"/>
      <c r="U61" s="50"/>
      <c r="V61" s="50"/>
      <c r="W61" s="50"/>
      <c r="X61" s="50"/>
    </row>
    <row r="62" spans="1:24" s="24" customFormat="1" ht="13.8" hidden="1" outlineLevel="1" collapsed="1">
      <c r="A62" s="16">
        <v>42095</v>
      </c>
      <c r="B62" s="50">
        <v>10513.777690250001</v>
      </c>
      <c r="C62" s="50">
        <f t="shared" si="0"/>
        <v>6856.7010879899999</v>
      </c>
      <c r="D62" s="50">
        <f t="shared" si="1"/>
        <v>3657.0766022600001</v>
      </c>
      <c r="E62" s="50">
        <f t="shared" si="2"/>
        <v>3230.09175942</v>
      </c>
      <c r="F62" s="50">
        <f t="shared" si="3"/>
        <v>240.84398383999999</v>
      </c>
      <c r="G62" s="50">
        <f t="shared" si="4"/>
        <v>186.14085899999998</v>
      </c>
      <c r="H62" s="50">
        <f t="shared" si="5"/>
        <v>6897.3972543299997</v>
      </c>
      <c r="I62" s="50">
        <v>4959.8427321999998</v>
      </c>
      <c r="J62" s="50">
        <f t="shared" si="6"/>
        <v>1937.5545221299999</v>
      </c>
      <c r="K62" s="50">
        <v>1820.43882749</v>
      </c>
      <c r="L62" s="50">
        <v>103.58361481</v>
      </c>
      <c r="M62" s="50">
        <v>13.532079830000001</v>
      </c>
      <c r="N62" s="50">
        <f t="shared" si="7"/>
        <v>3616.3804359199999</v>
      </c>
      <c r="O62" s="50">
        <v>1896.8583557899999</v>
      </c>
      <c r="P62" s="50">
        <f t="shared" si="8"/>
        <v>1719.5220801299999</v>
      </c>
      <c r="Q62" s="50">
        <v>1409.65293193</v>
      </c>
      <c r="R62" s="50">
        <v>137.26036902999999</v>
      </c>
      <c r="S62" s="50">
        <v>172.60877916999999</v>
      </c>
      <c r="T62" s="50"/>
      <c r="U62" s="50"/>
      <c r="V62" s="50"/>
      <c r="W62" s="50"/>
      <c r="X62" s="50"/>
    </row>
    <row r="63" spans="1:24" s="24" customFormat="1" ht="13.8" hidden="1" outlineLevel="1" collapsed="1">
      <c r="A63" s="16">
        <v>42125</v>
      </c>
      <c r="B63" s="50">
        <v>9791.9902764399994</v>
      </c>
      <c r="C63" s="50">
        <f t="shared" si="0"/>
        <v>6728.4736984699994</v>
      </c>
      <c r="D63" s="50">
        <f t="shared" si="1"/>
        <v>3063.5165779700001</v>
      </c>
      <c r="E63" s="50">
        <f t="shared" si="2"/>
        <v>2630.08815336</v>
      </c>
      <c r="F63" s="50">
        <f t="shared" si="3"/>
        <v>242.55814074</v>
      </c>
      <c r="G63" s="50">
        <f t="shared" si="4"/>
        <v>190.87028387000001</v>
      </c>
      <c r="H63" s="50">
        <f t="shared" si="5"/>
        <v>6573.5227068499989</v>
      </c>
      <c r="I63" s="50">
        <v>5234.5242655999991</v>
      </c>
      <c r="J63" s="50">
        <f t="shared" si="6"/>
        <v>1338.99844125</v>
      </c>
      <c r="K63" s="50">
        <v>1219.0694197</v>
      </c>
      <c r="L63" s="50">
        <v>101.21609307999999</v>
      </c>
      <c r="M63" s="50">
        <v>18.712928470000001</v>
      </c>
      <c r="N63" s="50">
        <f t="shared" si="7"/>
        <v>3218.4675695899996</v>
      </c>
      <c r="O63" s="50">
        <v>1493.94943287</v>
      </c>
      <c r="P63" s="50">
        <f t="shared" si="8"/>
        <v>1724.5181367199998</v>
      </c>
      <c r="Q63" s="50">
        <v>1411.01873366</v>
      </c>
      <c r="R63" s="50">
        <v>141.34204765999999</v>
      </c>
      <c r="S63" s="50">
        <v>172.1573554</v>
      </c>
      <c r="T63" s="50"/>
      <c r="U63" s="50"/>
      <c r="V63" s="50"/>
      <c r="W63" s="50"/>
      <c r="X63" s="50"/>
    </row>
    <row r="64" spans="1:24" s="24" customFormat="1" ht="13.8" hidden="1" outlineLevel="1" collapsed="1">
      <c r="A64" s="16">
        <v>42156</v>
      </c>
      <c r="B64" s="50">
        <v>9877.0727735799992</v>
      </c>
      <c r="C64" s="50">
        <f t="shared" si="0"/>
        <v>6950.8783071099997</v>
      </c>
      <c r="D64" s="50">
        <f t="shared" si="1"/>
        <v>2926.19446647</v>
      </c>
      <c r="E64" s="50">
        <f t="shared" si="2"/>
        <v>2527.3889592199998</v>
      </c>
      <c r="F64" s="50">
        <f t="shared" si="3"/>
        <v>193.38315255000001</v>
      </c>
      <c r="G64" s="50">
        <f t="shared" si="4"/>
        <v>205.42235470000003</v>
      </c>
      <c r="H64" s="50">
        <f t="shared" si="5"/>
        <v>6490.234352129999</v>
      </c>
      <c r="I64" s="50">
        <v>5282.0606945499994</v>
      </c>
      <c r="J64" s="50">
        <f t="shared" si="6"/>
        <v>1208.1736575800001</v>
      </c>
      <c r="K64" s="50">
        <v>1120.90683571</v>
      </c>
      <c r="L64" s="50">
        <v>70.058008839999999</v>
      </c>
      <c r="M64" s="50">
        <v>17.208813030000002</v>
      </c>
      <c r="N64" s="50">
        <f t="shared" si="7"/>
        <v>3386.8384214500002</v>
      </c>
      <c r="O64" s="50">
        <v>1668.81761256</v>
      </c>
      <c r="P64" s="50">
        <f t="shared" si="8"/>
        <v>1718.0208088899999</v>
      </c>
      <c r="Q64" s="50">
        <v>1406.4821235099998</v>
      </c>
      <c r="R64" s="50">
        <v>123.32514371000001</v>
      </c>
      <c r="S64" s="50">
        <v>188.21354167000001</v>
      </c>
      <c r="T64" s="50"/>
      <c r="U64" s="50"/>
      <c r="V64" s="50"/>
      <c r="W64" s="50"/>
      <c r="X64" s="50"/>
    </row>
    <row r="65" spans="1:24" s="24" customFormat="1" ht="13.8" hidden="1" outlineLevel="1" collapsed="1">
      <c r="A65" s="16">
        <v>42186</v>
      </c>
      <c r="B65" s="50">
        <v>9679.5597751700006</v>
      </c>
      <c r="C65" s="50">
        <f t="shared" si="0"/>
        <v>6682.2296885599999</v>
      </c>
      <c r="D65" s="50">
        <f t="shared" si="1"/>
        <v>2997.3300866100003</v>
      </c>
      <c r="E65" s="50">
        <f t="shared" si="2"/>
        <v>2650.59941428</v>
      </c>
      <c r="F65" s="50">
        <f t="shared" si="3"/>
        <v>172.61141331000002</v>
      </c>
      <c r="G65" s="50">
        <f t="shared" si="4"/>
        <v>174.11925901999999</v>
      </c>
      <c r="H65" s="50">
        <f t="shared" si="5"/>
        <v>6105.3682067500004</v>
      </c>
      <c r="I65" s="50">
        <v>4783.8994925400002</v>
      </c>
      <c r="J65" s="50">
        <f t="shared" si="6"/>
        <v>1321.4687142100001</v>
      </c>
      <c r="K65" s="50">
        <v>1264.68977851</v>
      </c>
      <c r="L65" s="50">
        <v>42.65378587</v>
      </c>
      <c r="M65" s="50">
        <v>14.125149830000002</v>
      </c>
      <c r="N65" s="50">
        <f t="shared" si="7"/>
        <v>3574.1915684200003</v>
      </c>
      <c r="O65" s="50">
        <v>1898.3301960199999</v>
      </c>
      <c r="P65" s="50">
        <f t="shared" si="8"/>
        <v>1675.8613724000002</v>
      </c>
      <c r="Q65" s="50">
        <v>1385.90963577</v>
      </c>
      <c r="R65" s="50">
        <v>129.95762744000001</v>
      </c>
      <c r="S65" s="50">
        <v>159.99410918999999</v>
      </c>
      <c r="T65" s="50"/>
      <c r="U65" s="50"/>
      <c r="V65" s="50"/>
      <c r="W65" s="50"/>
      <c r="X65" s="50"/>
    </row>
    <row r="66" spans="1:24" s="24" customFormat="1" ht="13.8" hidden="1" outlineLevel="1" collapsed="1">
      <c r="A66" s="16">
        <v>42217</v>
      </c>
      <c r="B66" s="50">
        <v>9192.8676568400006</v>
      </c>
      <c r="C66" s="50">
        <f t="shared" si="0"/>
        <v>6454.2016496400001</v>
      </c>
      <c r="D66" s="50">
        <f t="shared" si="1"/>
        <v>2738.6660072000004</v>
      </c>
      <c r="E66" s="50">
        <f t="shared" si="2"/>
        <v>2376.1355570100004</v>
      </c>
      <c r="F66" s="50">
        <f t="shared" si="3"/>
        <v>190.50924292000002</v>
      </c>
      <c r="G66" s="50">
        <f t="shared" si="4"/>
        <v>172.02120726999999</v>
      </c>
      <c r="H66" s="50">
        <f t="shared" si="5"/>
        <v>5998.2778942500008</v>
      </c>
      <c r="I66" s="50">
        <v>4707.0652205200004</v>
      </c>
      <c r="J66" s="50">
        <f t="shared" si="6"/>
        <v>1291.21267373</v>
      </c>
      <c r="K66" s="50">
        <v>1245.22139425</v>
      </c>
      <c r="L66" s="50">
        <v>32.150196100000002</v>
      </c>
      <c r="M66" s="50">
        <v>13.841083380000001</v>
      </c>
      <c r="N66" s="50">
        <f t="shared" si="7"/>
        <v>3194.5897625900002</v>
      </c>
      <c r="O66" s="50">
        <v>1747.13642912</v>
      </c>
      <c r="P66" s="50">
        <f t="shared" si="8"/>
        <v>1447.4533334700002</v>
      </c>
      <c r="Q66" s="50">
        <v>1130.9141627600002</v>
      </c>
      <c r="R66" s="50">
        <v>158.35904682</v>
      </c>
      <c r="S66" s="50">
        <v>158.18012389</v>
      </c>
      <c r="T66" s="50"/>
      <c r="U66" s="50"/>
      <c r="V66" s="50"/>
      <c r="W66" s="50"/>
      <c r="X66" s="50"/>
    </row>
    <row r="67" spans="1:24" s="24" customFormat="1" ht="13.8" hidden="1" outlineLevel="1" collapsed="1">
      <c r="A67" s="16">
        <v>42248</v>
      </c>
      <c r="B67" s="50">
        <v>10181.59093058</v>
      </c>
      <c r="C67" s="50">
        <f t="shared" si="0"/>
        <v>7423.3377586999995</v>
      </c>
      <c r="D67" s="50">
        <f t="shared" si="1"/>
        <v>2758.2531718800001</v>
      </c>
      <c r="E67" s="50">
        <f t="shared" si="2"/>
        <v>2405.7940529799998</v>
      </c>
      <c r="F67" s="50">
        <f t="shared" si="3"/>
        <v>184.38215036999998</v>
      </c>
      <c r="G67" s="50">
        <f t="shared" si="4"/>
        <v>168.07696852999999</v>
      </c>
      <c r="H67" s="50">
        <f t="shared" si="5"/>
        <v>6797.8741262999993</v>
      </c>
      <c r="I67" s="50">
        <v>5455.8835017399997</v>
      </c>
      <c r="J67" s="50">
        <f t="shared" si="6"/>
        <v>1341.99062456</v>
      </c>
      <c r="K67" s="50">
        <v>1297.3249150199999</v>
      </c>
      <c r="L67" s="50">
        <v>30.84140584</v>
      </c>
      <c r="M67" s="50">
        <v>13.8243037</v>
      </c>
      <c r="N67" s="50">
        <f t="shared" si="7"/>
        <v>3383.7168042799999</v>
      </c>
      <c r="O67" s="50">
        <v>1967.4542569600001</v>
      </c>
      <c r="P67" s="50">
        <f t="shared" si="8"/>
        <v>1416.2625473199998</v>
      </c>
      <c r="Q67" s="50">
        <v>1108.4691379599999</v>
      </c>
      <c r="R67" s="50">
        <v>153.54074452999998</v>
      </c>
      <c r="S67" s="50">
        <v>154.25266482999999</v>
      </c>
      <c r="T67" s="50"/>
      <c r="U67" s="50"/>
      <c r="V67" s="50"/>
      <c r="W67" s="50"/>
      <c r="X67" s="50"/>
    </row>
    <row r="68" spans="1:24" ht="13.8" hidden="1" outlineLevel="1" collapsed="1">
      <c r="A68" s="16">
        <v>42278</v>
      </c>
      <c r="B68" s="50">
        <v>11869.688220600001</v>
      </c>
      <c r="C68" s="50">
        <f t="shared" ref="C68" si="9">I68+O68</f>
        <v>8907.4734802599996</v>
      </c>
      <c r="D68" s="50">
        <f t="shared" ref="D68" si="10">J68+P68</f>
        <v>2962.2147403399995</v>
      </c>
      <c r="E68" s="50">
        <f t="shared" ref="E68" si="11">K68+Q68</f>
        <v>2601.9253294499995</v>
      </c>
      <c r="F68" s="50">
        <f t="shared" ref="F68" si="12">L68+R68</f>
        <v>189.22311269999997</v>
      </c>
      <c r="G68" s="50">
        <f t="shared" ref="G68" si="13">M68+S68</f>
        <v>171.06629819</v>
      </c>
      <c r="H68" s="50">
        <f t="shared" ref="H68" si="14">SUM(I68:J68)</f>
        <v>6716.09701752</v>
      </c>
      <c r="I68" s="50">
        <v>5434.1289951600002</v>
      </c>
      <c r="J68" s="50">
        <f t="shared" ref="J68" si="15">SUM(K68:M68)</f>
        <v>1281.9680223599998</v>
      </c>
      <c r="K68" s="50">
        <v>1247.7497043599999</v>
      </c>
      <c r="L68" s="50">
        <v>25.990719730000002</v>
      </c>
      <c r="M68" s="50">
        <v>8.2275982700000014</v>
      </c>
      <c r="N68" s="50">
        <f t="shared" ref="N68" si="16">SUM(O68:P68)</f>
        <v>5153.59120308</v>
      </c>
      <c r="O68" s="50">
        <v>3473.3444851000004</v>
      </c>
      <c r="P68" s="50">
        <f t="shared" ref="P68" si="17">SUM(Q68:S68)</f>
        <v>1680.2467179799999</v>
      </c>
      <c r="Q68" s="50">
        <v>1354.1756250899998</v>
      </c>
      <c r="R68" s="50">
        <v>163.23239296999998</v>
      </c>
      <c r="S68" s="50">
        <v>162.83869992000001</v>
      </c>
      <c r="T68" s="137"/>
      <c r="U68" s="137"/>
      <c r="V68" s="137"/>
      <c r="W68" s="137"/>
      <c r="X68" s="137"/>
    </row>
    <row r="69" spans="1:24" ht="13.8" hidden="1" outlineLevel="1" collapsed="1">
      <c r="A69" s="16">
        <v>42309</v>
      </c>
      <c r="B69" s="50">
        <v>11154.306783210002</v>
      </c>
      <c r="C69" s="50">
        <f t="shared" ref="C69" si="18">I69+O69</f>
        <v>8424.4827528900005</v>
      </c>
      <c r="D69" s="50">
        <f t="shared" ref="D69" si="19">J69+P69</f>
        <v>2729.82403032</v>
      </c>
      <c r="E69" s="50">
        <f t="shared" ref="E69" si="20">K69+Q69</f>
        <v>2366.3659770099998</v>
      </c>
      <c r="F69" s="50">
        <f t="shared" ref="F69" si="21">L69+R69</f>
        <v>189.65417354000002</v>
      </c>
      <c r="G69" s="50">
        <f t="shared" ref="G69" si="22">M69+S69</f>
        <v>173.80387977000001</v>
      </c>
      <c r="H69" s="50">
        <f t="shared" ref="H69" si="23">SUM(I69:J69)</f>
        <v>6419.5127703300004</v>
      </c>
      <c r="I69" s="50">
        <v>5420.6418224200006</v>
      </c>
      <c r="J69" s="50">
        <f t="shared" ref="J69" si="24">SUM(K69:M69)</f>
        <v>998.87094791000004</v>
      </c>
      <c r="K69" s="50">
        <v>965.65474538000001</v>
      </c>
      <c r="L69" s="50">
        <v>24.985917240000003</v>
      </c>
      <c r="M69" s="50">
        <v>8.2302852900000012</v>
      </c>
      <c r="N69" s="50">
        <f t="shared" ref="N69" si="25">SUM(O69:P69)</f>
        <v>4734.7940128800001</v>
      </c>
      <c r="O69" s="50">
        <v>3003.8409304699999</v>
      </c>
      <c r="P69" s="50">
        <f t="shared" ref="P69" si="26">SUM(Q69:S69)</f>
        <v>1730.9530824099998</v>
      </c>
      <c r="Q69" s="50">
        <v>1400.7112316299999</v>
      </c>
      <c r="R69" s="50">
        <v>164.66825630000002</v>
      </c>
      <c r="S69" s="50">
        <v>165.57359448</v>
      </c>
      <c r="T69" s="137"/>
      <c r="U69" s="137"/>
      <c r="V69" s="137"/>
      <c r="W69" s="137"/>
      <c r="X69" s="137"/>
    </row>
    <row r="70" spans="1:24" ht="13.8" hidden="1" outlineLevel="1" collapsed="1">
      <c r="A70" s="16">
        <v>42339</v>
      </c>
      <c r="B70" s="50">
        <v>12292.34041295</v>
      </c>
      <c r="C70" s="50">
        <f t="shared" ref="C70" si="27">I70+O70</f>
        <v>9206.9167062699998</v>
      </c>
      <c r="D70" s="50">
        <f t="shared" ref="D70" si="28">J70+P70</f>
        <v>3085.4237066800001</v>
      </c>
      <c r="E70" s="50">
        <f t="shared" ref="E70" si="29">K70+Q70</f>
        <v>2664.5088418</v>
      </c>
      <c r="F70" s="50">
        <f t="shared" ref="F70" si="30">L70+R70</f>
        <v>272.19915434999996</v>
      </c>
      <c r="G70" s="50">
        <f t="shared" ref="G70" si="31">M70+S70</f>
        <v>148.71571053</v>
      </c>
      <c r="H70" s="50">
        <f t="shared" ref="H70" si="32">SUM(I70:J70)</f>
        <v>7118.05775447</v>
      </c>
      <c r="I70" s="50">
        <v>5601.2526105500001</v>
      </c>
      <c r="J70" s="50">
        <f t="shared" ref="J70" si="33">SUM(K70:M70)</f>
        <v>1516.8051439200001</v>
      </c>
      <c r="K70" s="50">
        <v>1358.3363216</v>
      </c>
      <c r="L70" s="50">
        <v>144.44123206999998</v>
      </c>
      <c r="M70" s="50">
        <v>14.027590250000001</v>
      </c>
      <c r="N70" s="50">
        <f t="shared" ref="N70" si="34">SUM(O70:P70)</f>
        <v>5174.2826584800005</v>
      </c>
      <c r="O70" s="50">
        <v>3605.6640957200002</v>
      </c>
      <c r="P70" s="50">
        <f t="shared" ref="P70" si="35">SUM(Q70:S70)</f>
        <v>1568.61856276</v>
      </c>
      <c r="Q70" s="50">
        <v>1306.1725202</v>
      </c>
      <c r="R70" s="50">
        <v>127.75792227999999</v>
      </c>
      <c r="S70" s="50">
        <v>134.68812027999999</v>
      </c>
      <c r="T70" s="137"/>
      <c r="U70" s="137"/>
      <c r="V70" s="137"/>
      <c r="W70" s="137"/>
      <c r="X70" s="137"/>
    </row>
    <row r="71" spans="1:24" ht="13.8" hidden="1" outlineLevel="1" collapsed="1">
      <c r="A71" s="16">
        <v>42370</v>
      </c>
      <c r="B71" s="50">
        <v>12022.15609058</v>
      </c>
      <c r="C71" s="50">
        <f t="shared" ref="C71" si="36">I71+O71</f>
        <v>8657.2971344300004</v>
      </c>
      <c r="D71" s="50">
        <f t="shared" ref="D71" si="37">J71+P71</f>
        <v>3364.8589561500003</v>
      </c>
      <c r="E71" s="50">
        <f t="shared" ref="E71" si="38">K71+Q71</f>
        <v>2945.00837645</v>
      </c>
      <c r="F71" s="50">
        <f t="shared" ref="F71" si="39">L71+R71</f>
        <v>286.88591031999999</v>
      </c>
      <c r="G71" s="50">
        <f t="shared" ref="G71" si="40">M71+S71</f>
        <v>132.96466938</v>
      </c>
      <c r="H71" s="50">
        <f t="shared" ref="H71" si="41">SUM(I71:J71)</f>
        <v>7176.5160395100011</v>
      </c>
      <c r="I71" s="50">
        <v>5488.5167301400006</v>
      </c>
      <c r="J71" s="50">
        <f t="shared" ref="J71" si="42">SUM(K71:M71)</f>
        <v>1687.99930937</v>
      </c>
      <c r="K71" s="50">
        <v>1509.77160856</v>
      </c>
      <c r="L71" s="50">
        <v>164.19265737999999</v>
      </c>
      <c r="M71" s="50">
        <v>14.03504343</v>
      </c>
      <c r="N71" s="50">
        <f t="shared" ref="N71" si="43">SUM(O71:P71)</f>
        <v>4845.6400510699996</v>
      </c>
      <c r="O71" s="50">
        <v>3168.7804042899998</v>
      </c>
      <c r="P71" s="50">
        <f t="shared" ref="P71" si="44">SUM(Q71:S71)</f>
        <v>1676.85964678</v>
      </c>
      <c r="Q71" s="50">
        <v>1435.23676789</v>
      </c>
      <c r="R71" s="50">
        <v>122.69325293999999</v>
      </c>
      <c r="S71" s="50">
        <v>118.92962595</v>
      </c>
      <c r="T71" s="137"/>
      <c r="U71" s="137"/>
      <c r="V71" s="137"/>
      <c r="W71" s="137"/>
      <c r="X71" s="137"/>
    </row>
    <row r="72" spans="1:24" ht="13.8" hidden="1" outlineLevel="1" collapsed="1">
      <c r="A72" s="16">
        <v>42401</v>
      </c>
      <c r="B72" s="50">
        <v>12493.31398311</v>
      </c>
      <c r="C72" s="50">
        <f t="shared" ref="C72" si="45">I72+O72</f>
        <v>9034.0658139799998</v>
      </c>
      <c r="D72" s="50">
        <f t="shared" ref="D72" si="46">J72+P72</f>
        <v>3459.24816913</v>
      </c>
      <c r="E72" s="50">
        <f t="shared" ref="E72" si="47">K72+Q72</f>
        <v>3038.2267859700005</v>
      </c>
      <c r="F72" s="50">
        <f t="shared" ref="F72" si="48">L72+R72</f>
        <v>244.42212938999998</v>
      </c>
      <c r="G72" s="50">
        <f t="shared" ref="G72" si="49">M72+S72</f>
        <v>176.59925377000002</v>
      </c>
      <c r="H72" s="50">
        <f t="shared" ref="H72" si="50">SUM(I72:J72)</f>
        <v>7212.8765974999988</v>
      </c>
      <c r="I72" s="50">
        <v>5509.9817780299991</v>
      </c>
      <c r="J72" s="50">
        <f t="shared" ref="J72" si="51">SUM(K72:M72)</f>
        <v>1702.8948194700001</v>
      </c>
      <c r="K72" s="50">
        <v>1513.5695803000001</v>
      </c>
      <c r="L72" s="50">
        <v>175.10578509999999</v>
      </c>
      <c r="M72" s="50">
        <v>14.219454070000001</v>
      </c>
      <c r="N72" s="50">
        <f t="shared" ref="N72" si="52">SUM(O72:P72)</f>
        <v>5280.4373856100001</v>
      </c>
      <c r="O72" s="50">
        <v>3524.0840359499998</v>
      </c>
      <c r="P72" s="50">
        <f t="shared" ref="P72" si="53">SUM(Q72:S72)</f>
        <v>1756.35334966</v>
      </c>
      <c r="Q72" s="50">
        <v>1524.6572056700002</v>
      </c>
      <c r="R72" s="50">
        <v>69.316344289999989</v>
      </c>
      <c r="S72" s="50">
        <v>162.37979970000001</v>
      </c>
      <c r="T72" s="137"/>
      <c r="U72" s="137"/>
      <c r="V72" s="137"/>
      <c r="W72" s="137"/>
      <c r="X72" s="137"/>
    </row>
    <row r="73" spans="1:24" ht="13.8" hidden="1" outlineLevel="1" collapsed="1">
      <c r="A73" s="16">
        <v>42430</v>
      </c>
      <c r="B73" s="50">
        <v>11652.584715999998</v>
      </c>
      <c r="C73" s="50">
        <f t="shared" ref="C73" si="54">I73+O73</f>
        <v>8442.3342166099992</v>
      </c>
      <c r="D73" s="50">
        <f t="shared" ref="D73" si="55">J73+P73</f>
        <v>3210.2504993900002</v>
      </c>
      <c r="E73" s="50">
        <f t="shared" ref="E73" si="56">K73+Q73</f>
        <v>2780.7708729599999</v>
      </c>
      <c r="F73" s="50">
        <f t="shared" ref="F73" si="57">L73+R73</f>
        <v>255.65925369999999</v>
      </c>
      <c r="G73" s="50">
        <f t="shared" ref="G73" si="58">M73+S73</f>
        <v>173.82037273</v>
      </c>
      <c r="H73" s="50">
        <f t="shared" ref="H73" si="59">SUM(I73:J73)</f>
        <v>6814.3842920799998</v>
      </c>
      <c r="I73" s="50">
        <v>5292.7785293999996</v>
      </c>
      <c r="J73" s="50">
        <f t="shared" ref="J73" si="60">SUM(K73:M73)</f>
        <v>1521.60576268</v>
      </c>
      <c r="K73" s="50">
        <v>1308.30562375</v>
      </c>
      <c r="L73" s="50">
        <v>195.08443523</v>
      </c>
      <c r="M73" s="50">
        <v>18.215703699999999</v>
      </c>
      <c r="N73" s="50">
        <f t="shared" ref="N73" si="61">SUM(O73:P73)</f>
        <v>4838.2004239199996</v>
      </c>
      <c r="O73" s="50">
        <v>3149.5556872099996</v>
      </c>
      <c r="P73" s="50">
        <f t="shared" ref="P73" si="62">SUM(Q73:S73)</f>
        <v>1688.64473671</v>
      </c>
      <c r="Q73" s="50">
        <v>1472.4652492099999</v>
      </c>
      <c r="R73" s="50">
        <v>60.574818470000004</v>
      </c>
      <c r="S73" s="50">
        <v>155.60466903</v>
      </c>
      <c r="T73" s="137"/>
      <c r="U73" s="137"/>
      <c r="V73" s="137"/>
      <c r="W73" s="137"/>
      <c r="X73" s="137"/>
    </row>
    <row r="74" spans="1:24" ht="13.8" hidden="1" outlineLevel="1" collapsed="1">
      <c r="A74" s="16">
        <v>42461</v>
      </c>
      <c r="B74" s="50">
        <v>12745.255133429999</v>
      </c>
      <c r="C74" s="50">
        <f t="shared" ref="C74" si="63">I74+O74</f>
        <v>9269.4731365499993</v>
      </c>
      <c r="D74" s="50">
        <f t="shared" ref="D74" si="64">J74+P74</f>
        <v>3475.7819968799995</v>
      </c>
      <c r="E74" s="50">
        <f t="shared" ref="E74" si="65">K74+Q74</f>
        <v>2971.5786013500001</v>
      </c>
      <c r="F74" s="50">
        <f t="shared" ref="F74" si="66">L74+R74</f>
        <v>284.33121570000003</v>
      </c>
      <c r="G74" s="50">
        <f t="shared" ref="G74" si="67">M74+S74</f>
        <v>219.87217982999999</v>
      </c>
      <c r="H74" s="50">
        <f t="shared" ref="H74" si="68">SUM(I74:J74)</f>
        <v>7623.3330055499991</v>
      </c>
      <c r="I74" s="50">
        <v>5759.7050556199993</v>
      </c>
      <c r="J74" s="50">
        <f t="shared" ref="J74" si="69">SUM(K74:M74)</f>
        <v>1863.6279499299999</v>
      </c>
      <c r="K74" s="50">
        <v>1617.7623456599999</v>
      </c>
      <c r="L74" s="50">
        <v>226.0227984</v>
      </c>
      <c r="M74" s="50">
        <v>19.842805869999999</v>
      </c>
      <c r="N74" s="50">
        <f t="shared" ref="N74" si="70">SUM(O74:P74)</f>
        <v>5121.9221278799996</v>
      </c>
      <c r="O74" s="50">
        <v>3509.76808093</v>
      </c>
      <c r="P74" s="50">
        <f t="shared" ref="P74" si="71">SUM(Q74:S74)</f>
        <v>1612.1540469499998</v>
      </c>
      <c r="Q74" s="50">
        <v>1353.8162556899999</v>
      </c>
      <c r="R74" s="50">
        <v>58.308417300000002</v>
      </c>
      <c r="S74" s="50">
        <v>200.02937395999999</v>
      </c>
      <c r="T74" s="137"/>
      <c r="U74" s="137"/>
      <c r="V74" s="137"/>
      <c r="W74" s="137"/>
      <c r="X74" s="137"/>
    </row>
    <row r="75" spans="1:24" ht="13.8" hidden="1" outlineLevel="1" collapsed="1">
      <c r="A75" s="16">
        <v>42491</v>
      </c>
      <c r="B75" s="50">
        <v>12045.1892266</v>
      </c>
      <c r="C75" s="50">
        <f t="shared" ref="C75" si="72">I75+O75</f>
        <v>7883.7745409199997</v>
      </c>
      <c r="D75" s="50">
        <f t="shared" ref="D75" si="73">J75+P75</f>
        <v>4161.4146856799998</v>
      </c>
      <c r="E75" s="50">
        <f t="shared" ref="E75" si="74">K75+Q75</f>
        <v>3583.9643255299998</v>
      </c>
      <c r="F75" s="50">
        <f t="shared" ref="F75" si="75">L75+R75</f>
        <v>333.00756944</v>
      </c>
      <c r="G75" s="50">
        <f t="shared" ref="G75" si="76">M75+S75</f>
        <v>244.44279071</v>
      </c>
      <c r="H75" s="50">
        <f t="shared" ref="H75" si="77">SUM(I75:J75)</f>
        <v>7539.9762692599998</v>
      </c>
      <c r="I75" s="50">
        <v>5513.1295254099996</v>
      </c>
      <c r="J75" s="50">
        <f t="shared" ref="J75" si="78">SUM(K75:M75)</f>
        <v>2026.8467438500002</v>
      </c>
      <c r="K75" s="50">
        <v>1707.6741987</v>
      </c>
      <c r="L75" s="50">
        <v>299.30885164</v>
      </c>
      <c r="M75" s="50">
        <v>19.863693510000001</v>
      </c>
      <c r="N75" s="50">
        <f t="shared" ref="N75" si="79">SUM(O75:P75)</f>
        <v>4505.2129573399998</v>
      </c>
      <c r="O75" s="50">
        <v>2370.6450155099997</v>
      </c>
      <c r="P75" s="50">
        <f t="shared" ref="P75" si="80">SUM(Q75:S75)</f>
        <v>2134.5679418300001</v>
      </c>
      <c r="Q75" s="50">
        <v>1876.29012683</v>
      </c>
      <c r="R75" s="50">
        <v>33.698717799999997</v>
      </c>
      <c r="S75" s="50">
        <v>224.57909720000001</v>
      </c>
      <c r="T75" s="137"/>
      <c r="U75" s="137"/>
      <c r="V75" s="137"/>
      <c r="W75" s="137"/>
      <c r="X75" s="137"/>
    </row>
    <row r="76" spans="1:24" ht="13.8" hidden="1" outlineLevel="1" collapsed="1">
      <c r="A76" s="16">
        <v>42522</v>
      </c>
      <c r="B76" s="50">
        <v>12379.500742479999</v>
      </c>
      <c r="C76" s="50">
        <f t="shared" ref="C76" si="81">I76+O76</f>
        <v>8144.5225007199997</v>
      </c>
      <c r="D76" s="50">
        <f t="shared" ref="D76" si="82">J76+P76</f>
        <v>4234.9782417599999</v>
      </c>
      <c r="E76" s="50">
        <f t="shared" ref="E76" si="83">K76+Q76</f>
        <v>3669.30772368</v>
      </c>
      <c r="F76" s="50">
        <f t="shared" ref="F76" si="84">L76+R76</f>
        <v>323.84743402000004</v>
      </c>
      <c r="G76" s="50">
        <f t="shared" ref="G76" si="85">M76+S76</f>
        <v>241.82308405999999</v>
      </c>
      <c r="H76" s="50">
        <f t="shared" ref="H76" si="86">SUM(I76:J76)</f>
        <v>7979.0496546699997</v>
      </c>
      <c r="I76" s="50">
        <v>5691.5545734699999</v>
      </c>
      <c r="J76" s="50">
        <f t="shared" ref="J76" si="87">SUM(K76:M76)</f>
        <v>2287.4950812000002</v>
      </c>
      <c r="K76" s="50">
        <v>1977.09015793</v>
      </c>
      <c r="L76" s="50">
        <v>290.53438039000002</v>
      </c>
      <c r="M76" s="50">
        <v>19.870542879999999</v>
      </c>
      <c r="N76" s="50">
        <f t="shared" ref="N76" si="88">SUM(O76:P76)</f>
        <v>4400.45108781</v>
      </c>
      <c r="O76" s="50">
        <v>2452.9679272499998</v>
      </c>
      <c r="P76" s="50">
        <f t="shared" ref="P76" si="89">SUM(Q76:S76)</f>
        <v>1947.48316056</v>
      </c>
      <c r="Q76" s="50">
        <v>1692.2175657499999</v>
      </c>
      <c r="R76" s="50">
        <v>33.313053629999999</v>
      </c>
      <c r="S76" s="50">
        <v>221.95254118</v>
      </c>
      <c r="T76" s="137"/>
      <c r="U76" s="137"/>
      <c r="V76" s="137"/>
      <c r="W76" s="137"/>
      <c r="X76" s="137"/>
    </row>
    <row r="77" spans="1:24" ht="13.8" hidden="1" outlineLevel="1" collapsed="1">
      <c r="A77" s="16">
        <v>42552</v>
      </c>
      <c r="B77" s="50">
        <v>12066.301734149998</v>
      </c>
      <c r="C77" s="50">
        <f t="shared" ref="C77" si="90">I77+O77</f>
        <v>8148.1891880399999</v>
      </c>
      <c r="D77" s="50">
        <f t="shared" ref="D77" si="91">J77+P77</f>
        <v>3918.11254611</v>
      </c>
      <c r="E77" s="50">
        <f t="shared" ref="E77" si="92">K77+Q77</f>
        <v>2791.7903907</v>
      </c>
      <c r="F77" s="50">
        <f t="shared" ref="F77" si="93">L77+R77</f>
        <v>338.29256517000005</v>
      </c>
      <c r="G77" s="50">
        <f t="shared" ref="G77" si="94">M77+S77</f>
        <v>788.02959024000006</v>
      </c>
      <c r="H77" s="50">
        <f t="shared" ref="H77" si="95">SUM(I77:J77)</f>
        <v>7744.9788693899991</v>
      </c>
      <c r="I77" s="50">
        <v>5784.3486368299991</v>
      </c>
      <c r="J77" s="50">
        <f t="shared" ref="J77" si="96">SUM(K77:M77)</f>
        <v>1960.63023256</v>
      </c>
      <c r="K77" s="50">
        <v>1631.0150571699999</v>
      </c>
      <c r="L77" s="50">
        <v>309.83213829000005</v>
      </c>
      <c r="M77" s="50">
        <v>19.783037100000001</v>
      </c>
      <c r="N77" s="50">
        <f t="shared" ref="N77" si="97">SUM(O77:P77)</f>
        <v>4321.3228647599999</v>
      </c>
      <c r="O77" s="50">
        <v>2363.8405512100003</v>
      </c>
      <c r="P77" s="50">
        <f t="shared" ref="P77" si="98">SUM(Q77:S77)</f>
        <v>1957.4823135499998</v>
      </c>
      <c r="Q77" s="50">
        <v>1160.7753335299999</v>
      </c>
      <c r="R77" s="50">
        <v>28.46042688</v>
      </c>
      <c r="S77" s="50">
        <v>768.24655314000006</v>
      </c>
      <c r="T77" s="137"/>
      <c r="U77" s="137"/>
      <c r="V77" s="137"/>
      <c r="W77" s="137"/>
      <c r="X77" s="137"/>
    </row>
    <row r="78" spans="1:24" ht="13.8" hidden="1" outlineLevel="1" collapsed="1">
      <c r="A78" s="16">
        <v>42583</v>
      </c>
      <c r="B78" s="50">
        <v>11899.320325910001</v>
      </c>
      <c r="C78" s="50">
        <f t="shared" ref="C78" si="99">I78+O78</f>
        <v>8166.7833710700015</v>
      </c>
      <c r="D78" s="50">
        <f t="shared" ref="D78" si="100">J78+P78</f>
        <v>3732.5369548400004</v>
      </c>
      <c r="E78" s="50">
        <f t="shared" ref="E78" si="101">K78+Q78</f>
        <v>2658.1159970400004</v>
      </c>
      <c r="F78" s="50">
        <f t="shared" ref="F78" si="102">L78+R78</f>
        <v>261.30337579000002</v>
      </c>
      <c r="G78" s="50">
        <f t="shared" ref="G78" si="103">M78+S78</f>
        <v>813.11758200999998</v>
      </c>
      <c r="H78" s="50">
        <f t="shared" ref="H78" si="104">SUM(I78:J78)</f>
        <v>7064.8967212300013</v>
      </c>
      <c r="I78" s="50">
        <v>5327.824231560001</v>
      </c>
      <c r="J78" s="50">
        <f t="shared" ref="J78" si="105">SUM(K78:M78)</f>
        <v>1737.0724896700001</v>
      </c>
      <c r="K78" s="50">
        <v>1485.8870074700001</v>
      </c>
      <c r="L78" s="50">
        <v>233.01205245</v>
      </c>
      <c r="M78" s="50">
        <v>18.17342975</v>
      </c>
      <c r="N78" s="50">
        <f t="shared" ref="N78" si="106">SUM(O78:P78)</f>
        <v>4834.4236046799997</v>
      </c>
      <c r="O78" s="50">
        <v>2838.9591395100001</v>
      </c>
      <c r="P78" s="50">
        <f t="shared" ref="P78" si="107">SUM(Q78:S78)</f>
        <v>1995.46446517</v>
      </c>
      <c r="Q78" s="50">
        <v>1172.2289895700001</v>
      </c>
      <c r="R78" s="50">
        <v>28.291323340000002</v>
      </c>
      <c r="S78" s="50">
        <v>794.94415226000001</v>
      </c>
      <c r="T78" s="137"/>
      <c r="U78" s="137"/>
      <c r="V78" s="137"/>
      <c r="W78" s="137"/>
      <c r="X78" s="137"/>
    </row>
    <row r="79" spans="1:24" ht="13.8" hidden="1" outlineLevel="1" collapsed="1">
      <c r="A79" s="16">
        <v>42614</v>
      </c>
      <c r="B79" s="50">
        <v>10502.223716960001</v>
      </c>
      <c r="C79" s="50">
        <f t="shared" ref="C79" si="108">I79+O79</f>
        <v>6835.8379389199999</v>
      </c>
      <c r="D79" s="50">
        <f t="shared" ref="D79" si="109">J79+P79</f>
        <v>3666.3857780399994</v>
      </c>
      <c r="E79" s="50">
        <f t="shared" ref="E79" si="110">K79+Q79</f>
        <v>2629.27155391</v>
      </c>
      <c r="F79" s="50">
        <f t="shared" ref="F79" si="111">L79+R79</f>
        <v>215.84538418</v>
      </c>
      <c r="G79" s="50">
        <f t="shared" ref="G79" si="112">M79+S79</f>
        <v>821.26883995000003</v>
      </c>
      <c r="H79" s="50">
        <f t="shared" ref="H79" si="113">SUM(I79:J79)</f>
        <v>7089.2495500799996</v>
      </c>
      <c r="I79" s="50">
        <v>5481.0017260300001</v>
      </c>
      <c r="J79" s="50">
        <f t="shared" ref="J79" si="114">SUM(K79:M79)</f>
        <v>1608.2478240499997</v>
      </c>
      <c r="K79" s="50">
        <v>1416.3878590699999</v>
      </c>
      <c r="L79" s="50">
        <v>173.68674039999999</v>
      </c>
      <c r="M79" s="50">
        <v>18.173224580000003</v>
      </c>
      <c r="N79" s="50">
        <f t="shared" ref="N79" si="115">SUM(O79:P79)</f>
        <v>3412.9741668799998</v>
      </c>
      <c r="O79" s="50">
        <v>1354.8362128899998</v>
      </c>
      <c r="P79" s="50">
        <f t="shared" ref="P79" si="116">SUM(Q79:S79)</f>
        <v>2058.1379539899999</v>
      </c>
      <c r="Q79" s="50">
        <v>1212.8836948400001</v>
      </c>
      <c r="R79" s="50">
        <v>42.158643779999998</v>
      </c>
      <c r="S79" s="50">
        <v>803.09561537000002</v>
      </c>
      <c r="T79" s="137"/>
      <c r="U79" s="137"/>
      <c r="V79" s="137"/>
      <c r="W79" s="137"/>
      <c r="X79" s="137"/>
    </row>
    <row r="80" spans="1:24" ht="13.8" hidden="1" outlineLevel="1" collapsed="1">
      <c r="A80" s="16">
        <v>42644</v>
      </c>
      <c r="B80" s="50">
        <v>10588.2857919</v>
      </c>
      <c r="C80" s="50">
        <f t="shared" ref="C80" si="117">I80+O80</f>
        <v>6909.7440949699994</v>
      </c>
      <c r="D80" s="50">
        <f t="shared" ref="D80" si="118">J80+P80</f>
        <v>3678.5416969299999</v>
      </c>
      <c r="E80" s="50">
        <f t="shared" ref="E80" si="119">K80+Q80</f>
        <v>2646.2280740900001</v>
      </c>
      <c r="F80" s="50">
        <f t="shared" ref="F80" si="120">L80+R80</f>
        <v>225.53543687999999</v>
      </c>
      <c r="G80" s="50">
        <f t="shared" ref="G80" si="121">M80+S80</f>
        <v>806.77818595999997</v>
      </c>
      <c r="H80" s="50">
        <f t="shared" ref="H80" si="122">SUM(I80:J80)</f>
        <v>7305.6649427900002</v>
      </c>
      <c r="I80" s="50">
        <v>5663.85294015</v>
      </c>
      <c r="J80" s="50">
        <f t="shared" ref="J80" si="123">SUM(K80:M80)</f>
        <v>1641.8120026399999</v>
      </c>
      <c r="K80" s="50">
        <v>1440.06949695</v>
      </c>
      <c r="L80" s="50">
        <v>184.56366992</v>
      </c>
      <c r="M80" s="50">
        <v>17.178835769999999</v>
      </c>
      <c r="N80" s="50">
        <f t="shared" ref="N80" si="124">SUM(O80:P80)</f>
        <v>3282.6208491099997</v>
      </c>
      <c r="O80" s="50">
        <v>1245.8911548199999</v>
      </c>
      <c r="P80" s="50">
        <f t="shared" ref="P80" si="125">SUM(Q80:S80)</f>
        <v>2036.72969429</v>
      </c>
      <c r="Q80" s="50">
        <v>1206.15857714</v>
      </c>
      <c r="R80" s="50">
        <v>40.971766959999997</v>
      </c>
      <c r="S80" s="50">
        <v>789.59935019</v>
      </c>
      <c r="T80" s="137"/>
      <c r="U80" s="137"/>
      <c r="V80" s="137"/>
      <c r="W80" s="137"/>
      <c r="X80" s="137"/>
    </row>
    <row r="81" spans="1:24" ht="13.8" hidden="1" outlineLevel="1" collapsed="1">
      <c r="A81" s="16">
        <v>42675</v>
      </c>
      <c r="B81" s="50">
        <v>10365.09600499</v>
      </c>
      <c r="C81" s="50">
        <f t="shared" ref="C81" si="126">I81+O81</f>
        <v>6651.8605935900005</v>
      </c>
      <c r="D81" s="50">
        <f t="shared" ref="D81" si="127">J81+P81</f>
        <v>3713.2354114</v>
      </c>
      <c r="E81" s="50">
        <f t="shared" ref="E81" si="128">K81+Q81</f>
        <v>2695.6827573300002</v>
      </c>
      <c r="F81" s="50">
        <f t="shared" ref="F81" si="129">L81+R81</f>
        <v>208.49384026000001</v>
      </c>
      <c r="G81" s="50">
        <f t="shared" ref="G81" si="130">M81+S81</f>
        <v>809.05881380999995</v>
      </c>
      <c r="H81" s="50">
        <f t="shared" ref="H81" si="131">SUM(I81:J81)</f>
        <v>7071.3691094400001</v>
      </c>
      <c r="I81" s="50">
        <v>5470.3824378700001</v>
      </c>
      <c r="J81" s="50">
        <f t="shared" ref="J81" si="132">SUM(K81:M81)</f>
        <v>1600.9866715700002</v>
      </c>
      <c r="K81" s="50">
        <v>1421.43071018</v>
      </c>
      <c r="L81" s="50">
        <v>162.37958212000001</v>
      </c>
      <c r="M81" s="50">
        <v>17.176379270000002</v>
      </c>
      <c r="N81" s="50">
        <f t="shared" ref="N81" si="133">SUM(O81:P81)</f>
        <v>3293.7268955500003</v>
      </c>
      <c r="O81" s="50">
        <v>1181.4781557200001</v>
      </c>
      <c r="P81" s="50">
        <f t="shared" ref="P81" si="134">SUM(Q81:S81)</f>
        <v>2112.24873983</v>
      </c>
      <c r="Q81" s="50">
        <v>1274.2520471500002</v>
      </c>
      <c r="R81" s="50">
        <v>46.114258139999997</v>
      </c>
      <c r="S81" s="50">
        <v>791.88243453999996</v>
      </c>
      <c r="T81" s="137"/>
      <c r="U81" s="137"/>
      <c r="V81" s="137"/>
      <c r="W81" s="137"/>
      <c r="X81" s="137"/>
    </row>
    <row r="82" spans="1:24" ht="13.8" hidden="1" outlineLevel="1" collapsed="1">
      <c r="A82" s="16">
        <v>42705</v>
      </c>
      <c r="B82" s="50">
        <v>11090.221802659999</v>
      </c>
      <c r="C82" s="50">
        <f t="shared" ref="C82" si="135">I82+O82</f>
        <v>7037.3771387199995</v>
      </c>
      <c r="D82" s="50">
        <f t="shared" ref="D82" si="136">J82+P82</f>
        <v>4052.8446639399995</v>
      </c>
      <c r="E82" s="50">
        <f t="shared" ref="E82" si="137">K82+Q82</f>
        <v>2835.7854694999996</v>
      </c>
      <c r="F82" s="50">
        <f t="shared" ref="F82" si="138">L82+R82</f>
        <v>359.03874243000001</v>
      </c>
      <c r="G82" s="50">
        <f t="shared" ref="G82" si="139">M82+S82</f>
        <v>858.02045200999999</v>
      </c>
      <c r="H82" s="50">
        <f t="shared" ref="H82" si="140">SUM(I82:J82)</f>
        <v>7507.2080623399997</v>
      </c>
      <c r="I82" s="50">
        <v>5603.9457572599995</v>
      </c>
      <c r="J82" s="50">
        <f t="shared" ref="J82" si="141">SUM(K82:M82)</f>
        <v>1903.2623050799998</v>
      </c>
      <c r="K82" s="50">
        <v>1599.2140379299999</v>
      </c>
      <c r="L82" s="50">
        <v>286.86245706</v>
      </c>
      <c r="M82" s="50">
        <v>17.18581009</v>
      </c>
      <c r="N82" s="50">
        <f t="shared" ref="N82" si="142">SUM(O82:P82)</f>
        <v>3583.0137403199997</v>
      </c>
      <c r="O82" s="50">
        <v>1433.43138146</v>
      </c>
      <c r="P82" s="50">
        <f t="shared" ref="P82" si="143">SUM(Q82:S82)</f>
        <v>2149.5823588599997</v>
      </c>
      <c r="Q82" s="50">
        <v>1236.57143157</v>
      </c>
      <c r="R82" s="50">
        <v>72.176285370000002</v>
      </c>
      <c r="S82" s="50">
        <v>840.83464191999997</v>
      </c>
      <c r="T82" s="137"/>
      <c r="U82" s="137"/>
      <c r="V82" s="137"/>
      <c r="W82" s="137"/>
      <c r="X82" s="137"/>
    </row>
    <row r="83" spans="1:24" ht="13.8" hidden="1" outlineLevel="1" collapsed="1">
      <c r="A83" s="16">
        <v>42736</v>
      </c>
      <c r="B83" s="50">
        <v>10640.19682725</v>
      </c>
      <c r="C83" s="50">
        <f t="shared" ref="C83" si="144">I83+O83</f>
        <v>6901.5083498399999</v>
      </c>
      <c r="D83" s="50">
        <f t="shared" ref="D83" si="145">J83+P83</f>
        <v>3738.6884774099999</v>
      </c>
      <c r="E83" s="50">
        <f t="shared" ref="E83" si="146">K83+Q83</f>
        <v>2322.1294621999996</v>
      </c>
      <c r="F83" s="50">
        <f t="shared" ref="F83" si="147">L83+R83</f>
        <v>308.62586866999999</v>
      </c>
      <c r="G83" s="50">
        <f t="shared" ref="G83" si="148">M83+S83</f>
        <v>1107.9331465400001</v>
      </c>
      <c r="H83" s="50">
        <f t="shared" ref="H83" si="149">SUM(I83:J83)</f>
        <v>7243.3871024800001</v>
      </c>
      <c r="I83" s="50">
        <v>5510.19537365</v>
      </c>
      <c r="J83" s="50">
        <f t="shared" ref="J83" si="150">SUM(K83:M83)</f>
        <v>1733.1917288299999</v>
      </c>
      <c r="K83" s="50">
        <v>1418.1807663499999</v>
      </c>
      <c r="L83" s="50">
        <v>235.92668280000001</v>
      </c>
      <c r="M83" s="50">
        <v>79.084279679999995</v>
      </c>
      <c r="N83" s="50">
        <f t="shared" ref="N83" si="151">SUM(O83:P83)</f>
        <v>3396.8097247699998</v>
      </c>
      <c r="O83" s="50">
        <v>1391.31297619</v>
      </c>
      <c r="P83" s="50">
        <f t="shared" ref="P83" si="152">SUM(Q83:S83)</f>
        <v>2005.4967485799998</v>
      </c>
      <c r="Q83" s="50">
        <v>903.94869584999992</v>
      </c>
      <c r="R83" s="50">
        <v>72.699185869999994</v>
      </c>
      <c r="S83" s="50">
        <v>1028.84886686</v>
      </c>
      <c r="T83" s="137"/>
      <c r="U83" s="137"/>
      <c r="V83" s="137"/>
      <c r="W83" s="137"/>
      <c r="X83" s="137"/>
    </row>
    <row r="84" spans="1:24" ht="13.8" hidden="1" outlineLevel="1" collapsed="1">
      <c r="A84" s="16">
        <v>42767</v>
      </c>
      <c r="B84" s="50">
        <v>10267.447589799998</v>
      </c>
      <c r="C84" s="50">
        <f t="shared" ref="C84" si="153">I84+O84</f>
        <v>6326.7886800399992</v>
      </c>
      <c r="D84" s="50">
        <f t="shared" ref="D84" si="154">J84+P84</f>
        <v>3940.6589097600004</v>
      </c>
      <c r="E84" s="50">
        <f t="shared" ref="E84" si="155">K84+Q84</f>
        <v>2445.7603787600001</v>
      </c>
      <c r="F84" s="50">
        <f t="shared" ref="F84" si="156">L84+R84</f>
        <v>349.82859704999998</v>
      </c>
      <c r="G84" s="50">
        <f t="shared" ref="G84" si="157">M84+S84</f>
        <v>1145.0699339499999</v>
      </c>
      <c r="H84" s="50">
        <f t="shared" ref="H84" si="158">SUM(I84:J84)</f>
        <v>6907.9858822400001</v>
      </c>
      <c r="I84" s="50">
        <v>4974.1462669599996</v>
      </c>
      <c r="J84" s="50">
        <f t="shared" ref="J84" si="159">SUM(K84:M84)</f>
        <v>1933.8396152800001</v>
      </c>
      <c r="K84" s="50">
        <v>1504.28381696</v>
      </c>
      <c r="L84" s="50">
        <v>276.21235022999997</v>
      </c>
      <c r="M84" s="50">
        <v>153.34344809000001</v>
      </c>
      <c r="N84" s="50">
        <f t="shared" ref="N84" si="160">SUM(O84:P84)</f>
        <v>3359.4617075599999</v>
      </c>
      <c r="O84" s="50">
        <v>1352.6424130799999</v>
      </c>
      <c r="P84" s="50">
        <f t="shared" ref="P84" si="161">SUM(Q84:S84)</f>
        <v>2006.8192944800003</v>
      </c>
      <c r="Q84" s="50">
        <v>941.47656180000013</v>
      </c>
      <c r="R84" s="50">
        <v>73.616246820000001</v>
      </c>
      <c r="S84" s="50">
        <v>991.72648586000003</v>
      </c>
      <c r="T84" s="137"/>
      <c r="U84" s="137"/>
      <c r="V84" s="137"/>
      <c r="W84" s="137"/>
      <c r="X84" s="137"/>
    </row>
    <row r="85" spans="1:24" ht="13.8" hidden="1" outlineLevel="1" collapsed="1">
      <c r="A85" s="16">
        <v>42795</v>
      </c>
      <c r="B85" s="50">
        <v>10520.41922045</v>
      </c>
      <c r="C85" s="50">
        <f t="shared" ref="C85" si="162">I85+O85</f>
        <v>6831.4779624799994</v>
      </c>
      <c r="D85" s="50">
        <f t="shared" ref="D85" si="163">J85+P85</f>
        <v>3688.9412579700002</v>
      </c>
      <c r="E85" s="50">
        <f t="shared" ref="E85" si="164">K85+Q85</f>
        <v>2258.2073965</v>
      </c>
      <c r="F85" s="50">
        <f t="shared" ref="F85" si="165">L85+R85</f>
        <v>318.19216667000001</v>
      </c>
      <c r="G85" s="50">
        <f t="shared" ref="G85" si="166">M85+S85</f>
        <v>1112.5416948</v>
      </c>
      <c r="H85" s="50">
        <f t="shared" ref="H85" si="167">SUM(I85:J85)</f>
        <v>7045.9499282199995</v>
      </c>
      <c r="I85" s="50">
        <v>5287.7265846599994</v>
      </c>
      <c r="J85" s="50">
        <f t="shared" ref="J85" si="168">SUM(K85:M85)</f>
        <v>1758.2233435599999</v>
      </c>
      <c r="K85" s="50">
        <v>1356.0000203299999</v>
      </c>
      <c r="L85" s="50">
        <v>248.70476183</v>
      </c>
      <c r="M85" s="50">
        <v>153.51856140000001</v>
      </c>
      <c r="N85" s="50">
        <f t="shared" ref="N85" si="169">SUM(O85:P85)</f>
        <v>3474.4692922300001</v>
      </c>
      <c r="O85" s="50">
        <v>1543.75137782</v>
      </c>
      <c r="P85" s="50">
        <f t="shared" ref="P85" si="170">SUM(Q85:S85)</f>
        <v>1930.71791441</v>
      </c>
      <c r="Q85" s="50">
        <v>902.20737617000009</v>
      </c>
      <c r="R85" s="50">
        <v>69.487404839999996</v>
      </c>
      <c r="S85" s="50">
        <v>959.02313340000001</v>
      </c>
      <c r="T85" s="137"/>
      <c r="U85" s="137"/>
      <c r="V85" s="137"/>
      <c r="W85" s="137"/>
      <c r="X85" s="137"/>
    </row>
    <row r="86" spans="1:24" ht="13.8" hidden="1" outlineLevel="1" collapsed="1">
      <c r="A86" s="16">
        <v>42826</v>
      </c>
      <c r="B86" s="50">
        <v>10486.63601962</v>
      </c>
      <c r="C86" s="50">
        <f t="shared" ref="C86" si="171">I86+O86</f>
        <v>6634.9363556600001</v>
      </c>
      <c r="D86" s="50">
        <f t="shared" ref="D86" si="172">J86+P86</f>
        <v>3851.6996639600002</v>
      </c>
      <c r="E86" s="50">
        <f t="shared" ref="E86" si="173">K86+Q86</f>
        <v>2441.9450075999998</v>
      </c>
      <c r="F86" s="50">
        <f t="shared" ref="F86" si="174">L86+R86</f>
        <v>362.52100379000001</v>
      </c>
      <c r="G86" s="50">
        <f t="shared" ref="G86" si="175">M86+S86</f>
        <v>1047.23365257</v>
      </c>
      <c r="H86" s="50">
        <f t="shared" ref="H86" si="176">SUM(I86:J86)</f>
        <v>6842.3213283299992</v>
      </c>
      <c r="I86" s="50">
        <v>4895.0445060699994</v>
      </c>
      <c r="J86" s="50">
        <f t="shared" ref="J86" si="177">SUM(K86:M86)</f>
        <v>1947.2768222599998</v>
      </c>
      <c r="K86" s="50">
        <v>1577.0473095499999</v>
      </c>
      <c r="L86" s="50">
        <v>216.75041739</v>
      </c>
      <c r="M86" s="50">
        <v>153.47909532</v>
      </c>
      <c r="N86" s="50">
        <f t="shared" ref="N86" si="178">SUM(O86:P86)</f>
        <v>3644.3146912900002</v>
      </c>
      <c r="O86" s="50">
        <v>1739.8918495900002</v>
      </c>
      <c r="P86" s="50">
        <f t="shared" ref="P86" si="179">SUM(Q86:S86)</f>
        <v>1904.4228417000002</v>
      </c>
      <c r="Q86" s="50">
        <v>864.89769805000003</v>
      </c>
      <c r="R86" s="50">
        <v>145.77058640000001</v>
      </c>
      <c r="S86" s="50">
        <v>893.75455725000006</v>
      </c>
      <c r="T86" s="137"/>
      <c r="U86" s="137"/>
      <c r="V86" s="137"/>
      <c r="W86" s="137"/>
      <c r="X86" s="137"/>
    </row>
    <row r="87" spans="1:24" ht="13.8" hidden="1" outlineLevel="1" collapsed="1">
      <c r="A87" s="16">
        <v>42856</v>
      </c>
      <c r="B87" s="50">
        <v>11193.305594459998</v>
      </c>
      <c r="C87" s="50">
        <f t="shared" ref="C87" si="180">I87+O87</f>
        <v>7292.1217927899997</v>
      </c>
      <c r="D87" s="50">
        <f t="shared" ref="D87" si="181">J87+P87</f>
        <v>3901.1838016699999</v>
      </c>
      <c r="E87" s="50">
        <f t="shared" ref="E87" si="182">K87+Q87</f>
        <v>2386.40612371</v>
      </c>
      <c r="F87" s="50">
        <f t="shared" ref="F87" si="183">L87+R87</f>
        <v>382.02083440000001</v>
      </c>
      <c r="G87" s="50">
        <f t="shared" ref="G87" si="184">M87+S87</f>
        <v>1132.7568435599999</v>
      </c>
      <c r="H87" s="50">
        <f t="shared" ref="H87" si="185">SUM(I87:J87)</f>
        <v>7543.8615932999992</v>
      </c>
      <c r="I87" s="50">
        <v>5563.8144306199993</v>
      </c>
      <c r="J87" s="50">
        <f t="shared" ref="J87" si="186">SUM(K87:M87)</f>
        <v>1980.0471626799999</v>
      </c>
      <c r="K87" s="50">
        <v>1580.7543647</v>
      </c>
      <c r="L87" s="50">
        <v>245.73826261000002</v>
      </c>
      <c r="M87" s="50">
        <v>153.55453537</v>
      </c>
      <c r="N87" s="50">
        <f t="shared" ref="N87" si="187">SUM(O87:P87)</f>
        <v>3649.44400116</v>
      </c>
      <c r="O87" s="50">
        <v>1728.30736217</v>
      </c>
      <c r="P87" s="50">
        <f t="shared" ref="P87" si="188">SUM(Q87:S87)</f>
        <v>1921.1366389899999</v>
      </c>
      <c r="Q87" s="50">
        <v>805.65175900999998</v>
      </c>
      <c r="R87" s="50">
        <v>136.28257178999999</v>
      </c>
      <c r="S87" s="50">
        <v>979.20230818999994</v>
      </c>
      <c r="T87" s="137"/>
      <c r="U87" s="137"/>
      <c r="V87" s="137"/>
      <c r="W87" s="137"/>
      <c r="X87" s="137"/>
    </row>
    <row r="88" spans="1:24" ht="13.8" hidden="1" outlineLevel="1" collapsed="1">
      <c r="A88" s="16">
        <v>42887</v>
      </c>
      <c r="B88" s="50">
        <v>10454.169993179999</v>
      </c>
      <c r="C88" s="50">
        <f t="shared" ref="C88" si="189">I88+O88</f>
        <v>6723.4588403099997</v>
      </c>
      <c r="D88" s="50">
        <f t="shared" ref="D88" si="190">J88+P88</f>
        <v>3730.7111528699998</v>
      </c>
      <c r="E88" s="50">
        <f t="shared" ref="E88" si="191">K88+Q88</f>
        <v>2288.1931597100001</v>
      </c>
      <c r="F88" s="50">
        <f t="shared" ref="F88" si="192">L88+R88</f>
        <v>388.72403786999996</v>
      </c>
      <c r="G88" s="50">
        <f t="shared" ref="G88" si="193">M88+S88</f>
        <v>1053.79395529</v>
      </c>
      <c r="H88" s="50">
        <f t="shared" ref="H88" si="194">SUM(I88:J88)</f>
        <v>6939.8144825599993</v>
      </c>
      <c r="I88" s="50">
        <v>5043.6348895299998</v>
      </c>
      <c r="J88" s="50">
        <f t="shared" ref="J88" si="195">SUM(K88:M88)</f>
        <v>1896.1795930299998</v>
      </c>
      <c r="K88" s="50">
        <v>1463.1427934199999</v>
      </c>
      <c r="L88" s="50">
        <v>310.64095924999998</v>
      </c>
      <c r="M88" s="50">
        <v>122.39584035999999</v>
      </c>
      <c r="N88" s="50">
        <f t="shared" ref="N88" si="196">SUM(O88:P88)</f>
        <v>3514.3555106200001</v>
      </c>
      <c r="O88" s="50">
        <v>1679.8239507799999</v>
      </c>
      <c r="P88" s="50">
        <f t="shared" ref="P88" si="197">SUM(Q88:S88)</f>
        <v>1834.5315598400002</v>
      </c>
      <c r="Q88" s="50">
        <v>825.05036629000006</v>
      </c>
      <c r="R88" s="50">
        <v>78.083078619999995</v>
      </c>
      <c r="S88" s="50">
        <v>931.39811493000002</v>
      </c>
      <c r="T88" s="137"/>
      <c r="U88" s="137"/>
      <c r="V88" s="137"/>
      <c r="W88" s="137"/>
      <c r="X88" s="137"/>
    </row>
    <row r="89" spans="1:24" ht="13.8" hidden="1" outlineLevel="1" collapsed="1">
      <c r="A89" s="16">
        <v>42917</v>
      </c>
      <c r="B89" s="50">
        <v>11173.22036582</v>
      </c>
      <c r="C89" s="50">
        <f t="shared" ref="C89" si="198">I89+O89</f>
        <v>7399.6971263199994</v>
      </c>
      <c r="D89" s="50">
        <f t="shared" ref="D89" si="199">J89+P89</f>
        <v>3773.5232395000003</v>
      </c>
      <c r="E89" s="50">
        <f t="shared" ref="E89" si="200">K89+Q89</f>
        <v>2365.0841718500001</v>
      </c>
      <c r="F89" s="50">
        <f t="shared" ref="F89" si="201">L89+R89</f>
        <v>428.65628068999996</v>
      </c>
      <c r="G89" s="50">
        <f t="shared" ref="G89" si="202">M89+S89</f>
        <v>979.78278696000007</v>
      </c>
      <c r="H89" s="50">
        <f t="shared" ref="H89" si="203">SUM(I89:J89)</f>
        <v>7378.8246738799999</v>
      </c>
      <c r="I89" s="50">
        <v>5447.4137817199999</v>
      </c>
      <c r="J89" s="50">
        <f t="shared" ref="J89" si="204">SUM(K89:M89)</f>
        <v>1931.41089216</v>
      </c>
      <c r="K89" s="50">
        <v>1555.37705536</v>
      </c>
      <c r="L89" s="50">
        <v>320.70016118999996</v>
      </c>
      <c r="M89" s="50">
        <v>55.33367561</v>
      </c>
      <c r="N89" s="50">
        <f t="shared" ref="N89" si="205">SUM(O89:P89)</f>
        <v>3794.3956919400002</v>
      </c>
      <c r="O89" s="50">
        <v>1952.2833446</v>
      </c>
      <c r="P89" s="50">
        <f t="shared" ref="P89" si="206">SUM(Q89:S89)</f>
        <v>1842.1123473400003</v>
      </c>
      <c r="Q89" s="50">
        <v>809.70711649000009</v>
      </c>
      <c r="R89" s="50">
        <v>107.9561195</v>
      </c>
      <c r="S89" s="50">
        <v>924.44911135000007</v>
      </c>
      <c r="T89" s="137"/>
      <c r="U89" s="137"/>
      <c r="V89" s="137"/>
      <c r="W89" s="137"/>
      <c r="X89" s="137"/>
    </row>
    <row r="90" spans="1:24" ht="13.8" hidden="1" outlineLevel="1" collapsed="1">
      <c r="A90" s="16">
        <v>42948</v>
      </c>
      <c r="B90" s="50">
        <v>10586.68734013</v>
      </c>
      <c r="C90" s="50">
        <f t="shared" ref="C90" si="207">I90+O90</f>
        <v>7083.7851392400007</v>
      </c>
      <c r="D90" s="50">
        <f t="shared" ref="D90" si="208">J90+P90</f>
        <v>3502.9022008900001</v>
      </c>
      <c r="E90" s="50">
        <f t="shared" ref="E90" si="209">K90+Q90</f>
        <v>2281.74746538</v>
      </c>
      <c r="F90" s="50">
        <f t="shared" ref="F90" si="210">L90+R90</f>
        <v>297.13173039999998</v>
      </c>
      <c r="G90" s="50">
        <f t="shared" ref="G90" si="211">M90+S90</f>
        <v>924.02300510999999</v>
      </c>
      <c r="H90" s="50">
        <f t="shared" ref="H90" si="212">SUM(I90:J90)</f>
        <v>6787.5023179700001</v>
      </c>
      <c r="I90" s="50">
        <v>5076.6670956300004</v>
      </c>
      <c r="J90" s="50">
        <f t="shared" ref="J90" si="213">SUM(K90:M90)</f>
        <v>1710.8352223400002</v>
      </c>
      <c r="K90" s="50">
        <v>1479.9038399000001</v>
      </c>
      <c r="L90" s="50">
        <v>220.08160601</v>
      </c>
      <c r="M90" s="50">
        <v>10.849776429999999</v>
      </c>
      <c r="N90" s="50">
        <f t="shared" ref="N90" si="214">SUM(O90:P90)</f>
        <v>3799.1850221599998</v>
      </c>
      <c r="O90" s="50">
        <v>2007.1180436099999</v>
      </c>
      <c r="P90" s="50">
        <f t="shared" ref="P90" si="215">SUM(Q90:S90)</f>
        <v>1792.0669785499999</v>
      </c>
      <c r="Q90" s="50">
        <v>801.84362548000001</v>
      </c>
      <c r="R90" s="50">
        <v>77.050124389999993</v>
      </c>
      <c r="S90" s="50">
        <v>913.17322867999997</v>
      </c>
      <c r="T90" s="137"/>
      <c r="U90" s="137"/>
      <c r="V90" s="137"/>
      <c r="W90" s="137"/>
      <c r="X90" s="137"/>
    </row>
    <row r="91" spans="1:24" ht="13.8" hidden="1" outlineLevel="1" collapsed="1">
      <c r="A91" s="16">
        <v>42979</v>
      </c>
      <c r="B91" s="50">
        <v>10620.198882090001</v>
      </c>
      <c r="C91" s="50">
        <f t="shared" ref="C91" si="216">I91+O91</f>
        <v>7079.5178326300002</v>
      </c>
      <c r="D91" s="50">
        <f t="shared" ref="D91" si="217">J91+P91</f>
        <v>3540.6810494600004</v>
      </c>
      <c r="E91" s="50">
        <f t="shared" ref="E91" si="218">K91+Q91</f>
        <v>2290.07731956</v>
      </c>
      <c r="F91" s="50">
        <f t="shared" ref="F91" si="219">L91+R91</f>
        <v>292.17243924000002</v>
      </c>
      <c r="G91" s="50">
        <f t="shared" ref="G91" si="220">M91+S91</f>
        <v>958.43129065999995</v>
      </c>
      <c r="H91" s="50">
        <f t="shared" ref="H91" si="221">SUM(I91:J91)</f>
        <v>6742.4383937100001</v>
      </c>
      <c r="I91" s="50">
        <v>5116.8177408800002</v>
      </c>
      <c r="J91" s="50">
        <f t="shared" ref="J91" si="222">SUM(K91:M91)</f>
        <v>1625.6206528300002</v>
      </c>
      <c r="K91" s="50">
        <v>1390.4562500100001</v>
      </c>
      <c r="L91" s="50">
        <v>223.80116913000001</v>
      </c>
      <c r="M91" s="50">
        <v>11.363233689999999</v>
      </c>
      <c r="N91" s="50">
        <f t="shared" ref="N91" si="223">SUM(O91:P91)</f>
        <v>3877.76048838</v>
      </c>
      <c r="O91" s="50">
        <v>1962.70009175</v>
      </c>
      <c r="P91" s="50">
        <f t="shared" ref="P91" si="224">SUM(Q91:S91)</f>
        <v>1915.06039663</v>
      </c>
      <c r="Q91" s="50">
        <v>899.62106955000002</v>
      </c>
      <c r="R91" s="50">
        <v>68.371270109999998</v>
      </c>
      <c r="S91" s="50">
        <v>947.06805696999993</v>
      </c>
      <c r="T91" s="137"/>
      <c r="U91" s="137"/>
      <c r="V91" s="137"/>
      <c r="W91" s="137"/>
      <c r="X91" s="137"/>
    </row>
    <row r="92" spans="1:24" ht="13.8" hidden="1" outlineLevel="1" collapsed="1">
      <c r="A92" s="16">
        <v>43009</v>
      </c>
      <c r="B92" s="50">
        <v>10510.400535050001</v>
      </c>
      <c r="C92" s="50">
        <f t="shared" ref="C92" si="225">I92+O92</f>
        <v>7092.6298145399996</v>
      </c>
      <c r="D92" s="50">
        <f t="shared" ref="D92" si="226">J92+P92</f>
        <v>3417.77072051</v>
      </c>
      <c r="E92" s="50">
        <f t="shared" ref="E92" si="227">K92+Q92</f>
        <v>2142.2256607099998</v>
      </c>
      <c r="F92" s="50">
        <f t="shared" ref="F92" si="228">L92+R92</f>
        <v>305.65039512999999</v>
      </c>
      <c r="G92" s="50">
        <f t="shared" ref="G92" si="229">M92+S92</f>
        <v>969.89466466999988</v>
      </c>
      <c r="H92" s="50">
        <f t="shared" ref="H92" si="230">SUM(I92:J92)</f>
        <v>6481.0830501399996</v>
      </c>
      <c r="I92" s="50">
        <v>5034.82618155</v>
      </c>
      <c r="J92" s="50">
        <f t="shared" ref="J92" si="231">SUM(K92:M92)</f>
        <v>1446.2568685900001</v>
      </c>
      <c r="K92" s="50">
        <v>1215.8110674</v>
      </c>
      <c r="L92" s="50">
        <v>219.15461544000001</v>
      </c>
      <c r="M92" s="50">
        <v>11.29118575</v>
      </c>
      <c r="N92" s="50">
        <f t="shared" ref="N92" si="232">SUM(O92:P92)</f>
        <v>4029.3174849100001</v>
      </c>
      <c r="O92" s="50">
        <v>2057.8036329900001</v>
      </c>
      <c r="P92" s="50">
        <f t="shared" ref="P92" si="233">SUM(Q92:S92)</f>
        <v>1971.51385192</v>
      </c>
      <c r="Q92" s="50">
        <v>926.41459330999999</v>
      </c>
      <c r="R92" s="50">
        <v>86.495779690000006</v>
      </c>
      <c r="S92" s="50">
        <v>958.60347891999993</v>
      </c>
      <c r="T92" s="137"/>
      <c r="U92" s="137"/>
      <c r="V92" s="137"/>
      <c r="W92" s="137"/>
      <c r="X92" s="137"/>
    </row>
    <row r="93" spans="1:24" ht="13.8" hidden="1" outlineLevel="1" collapsed="1">
      <c r="A93" s="16">
        <v>43040</v>
      </c>
      <c r="B93" s="50">
        <v>11040.5554324</v>
      </c>
      <c r="C93" s="50">
        <f t="shared" ref="C93" si="234">I93+O93</f>
        <v>7517.6112015999997</v>
      </c>
      <c r="D93" s="50">
        <f t="shared" ref="D93" si="235">J93+P93</f>
        <v>3522.9442307999998</v>
      </c>
      <c r="E93" s="50">
        <f t="shared" ref="E93" si="236">K93+Q93</f>
        <v>1853.345415</v>
      </c>
      <c r="F93" s="50">
        <f t="shared" ref="F93" si="237">L93+R93</f>
        <v>263.46573486</v>
      </c>
      <c r="G93" s="50">
        <f t="shared" ref="G93" si="238">M93+S93</f>
        <v>1406.1330809399999</v>
      </c>
      <c r="H93" s="50">
        <f t="shared" ref="H93" si="239">SUM(I93:J93)</f>
        <v>6941.6188637199994</v>
      </c>
      <c r="I93" s="50">
        <v>5527.4994432599997</v>
      </c>
      <c r="J93" s="50">
        <f t="shared" ref="J93" si="240">SUM(K93:M93)</f>
        <v>1414.1194204599999</v>
      </c>
      <c r="K93" s="50">
        <v>1219.65272512</v>
      </c>
      <c r="L93" s="50">
        <v>182.61147016000001</v>
      </c>
      <c r="M93" s="50">
        <v>11.85522518</v>
      </c>
      <c r="N93" s="50">
        <f t="shared" ref="N93" si="241">SUM(O93:P93)</f>
        <v>4098.9365686800002</v>
      </c>
      <c r="O93" s="50">
        <v>1990.1117583400001</v>
      </c>
      <c r="P93" s="50">
        <f t="shared" ref="P93" si="242">SUM(Q93:S93)</f>
        <v>2108.8248103400001</v>
      </c>
      <c r="Q93" s="50">
        <v>633.69268987999999</v>
      </c>
      <c r="R93" s="50">
        <v>80.854264700000002</v>
      </c>
      <c r="S93" s="50">
        <v>1394.27785576</v>
      </c>
      <c r="T93" s="137"/>
      <c r="U93" s="137"/>
      <c r="V93" s="137"/>
      <c r="W93" s="137"/>
      <c r="X93" s="137"/>
    </row>
    <row r="94" spans="1:24" ht="13.8" hidden="1" outlineLevel="1" collapsed="1">
      <c r="A94" s="16">
        <v>43070</v>
      </c>
      <c r="B94" s="50">
        <v>12504.531903809999</v>
      </c>
      <c r="C94" s="50">
        <f t="shared" ref="C94" si="243">I94+O94</f>
        <v>8617.9036858399995</v>
      </c>
      <c r="D94" s="50">
        <f t="shared" ref="D94" si="244">J94+P94</f>
        <v>3886.6282179700002</v>
      </c>
      <c r="E94" s="50">
        <f t="shared" ref="E94" si="245">K94+Q94</f>
        <v>2245.26347773</v>
      </c>
      <c r="F94" s="50">
        <f t="shared" ref="F94" si="246">L94+R94</f>
        <v>148.45944531000001</v>
      </c>
      <c r="G94" s="50">
        <f t="shared" ref="G94" si="247">M94+S94</f>
        <v>1492.9052949299999</v>
      </c>
      <c r="H94" s="50">
        <f t="shared" ref="H94" si="248">SUM(I94:J94)</f>
        <v>7962.6507970099992</v>
      </c>
      <c r="I94" s="50">
        <v>6302.1644079199996</v>
      </c>
      <c r="J94" s="50">
        <f t="shared" ref="J94" si="249">SUM(K94:M94)</f>
        <v>1660.4863890899999</v>
      </c>
      <c r="K94" s="50">
        <v>1562.66156662</v>
      </c>
      <c r="L94" s="50">
        <v>85.72374533</v>
      </c>
      <c r="M94" s="50">
        <v>12.101077139999999</v>
      </c>
      <c r="N94" s="50">
        <f t="shared" ref="N94" si="250">SUM(O94:P94)</f>
        <v>4541.8811067999995</v>
      </c>
      <c r="O94" s="50">
        <v>2315.7392779199999</v>
      </c>
      <c r="P94" s="50">
        <f t="shared" ref="P94" si="251">SUM(Q94:S94)</f>
        <v>2226.14182888</v>
      </c>
      <c r="Q94" s="50">
        <v>682.60191110999995</v>
      </c>
      <c r="R94" s="50">
        <v>62.73569998</v>
      </c>
      <c r="S94" s="50">
        <v>1480.8042177899999</v>
      </c>
      <c r="T94" s="137"/>
      <c r="U94" s="137"/>
      <c r="V94" s="137"/>
      <c r="W94" s="137"/>
      <c r="X94" s="137"/>
    </row>
    <row r="95" spans="1:24" ht="13.8" hidden="1" outlineLevel="1" collapsed="1">
      <c r="A95" s="16">
        <v>43101</v>
      </c>
      <c r="B95" s="50">
        <v>11485.874503750001</v>
      </c>
      <c r="C95" s="50">
        <f t="shared" ref="C95" si="252">I95+O95</f>
        <v>7731.6927090400004</v>
      </c>
      <c r="D95" s="50">
        <f t="shared" ref="D95" si="253">J95+P95</f>
        <v>3754.1817947099998</v>
      </c>
      <c r="E95" s="50">
        <f t="shared" ref="E95" si="254">K95+Q95</f>
        <v>1945.6324127100002</v>
      </c>
      <c r="F95" s="50">
        <f t="shared" ref="F95" si="255">L95+R95</f>
        <v>316.52631653000003</v>
      </c>
      <c r="G95" s="50">
        <f t="shared" ref="G95" si="256">M95+S95</f>
        <v>1492.0230654699999</v>
      </c>
      <c r="H95" s="50">
        <f t="shared" ref="H95" si="257">SUM(I95:J95)</f>
        <v>6985.24886023</v>
      </c>
      <c r="I95" s="50">
        <v>5505.9624217500004</v>
      </c>
      <c r="J95" s="50">
        <f t="shared" ref="J95" si="258">SUM(K95:M95)</f>
        <v>1479.28643848</v>
      </c>
      <c r="K95" s="50">
        <v>1281.92239853</v>
      </c>
      <c r="L95" s="50">
        <v>184.30835117000001</v>
      </c>
      <c r="M95" s="50">
        <v>13.055688780000001</v>
      </c>
      <c r="N95" s="50">
        <f t="shared" ref="N95" si="259">SUM(O95:P95)</f>
        <v>4500.6256435199994</v>
      </c>
      <c r="O95" s="50">
        <v>2225.73028729</v>
      </c>
      <c r="P95" s="50">
        <f t="shared" ref="P95" si="260">SUM(Q95:S95)</f>
        <v>2274.8953562299998</v>
      </c>
      <c r="Q95" s="50">
        <v>663.71001418000003</v>
      </c>
      <c r="R95" s="50">
        <v>132.21796535999999</v>
      </c>
      <c r="S95" s="50">
        <v>1478.9673766899998</v>
      </c>
      <c r="T95" s="137"/>
      <c r="U95" s="137"/>
      <c r="V95" s="137"/>
      <c r="W95" s="137"/>
      <c r="X95" s="137"/>
    </row>
    <row r="96" spans="1:24" ht="13.8" hidden="1" outlineLevel="1" collapsed="1">
      <c r="A96" s="16">
        <v>43132</v>
      </c>
      <c r="B96" s="50">
        <v>11601.936653370001</v>
      </c>
      <c r="C96" s="50">
        <f t="shared" ref="C96" si="261">I96+O96</f>
        <v>7774.7152559800006</v>
      </c>
      <c r="D96" s="50">
        <f t="shared" ref="D96" si="262">J96+P96</f>
        <v>3827.2213973899998</v>
      </c>
      <c r="E96" s="50">
        <f t="shared" ref="E96" si="263">K96+Q96</f>
        <v>1937.3319082200001</v>
      </c>
      <c r="F96" s="50">
        <f t="shared" ref="F96" si="264">L96+R96</f>
        <v>427.19914973000004</v>
      </c>
      <c r="G96" s="50">
        <f t="shared" ref="G96" si="265">M96+S96</f>
        <v>1462.6903394399999</v>
      </c>
      <c r="H96" s="50">
        <f t="shared" ref="H96" si="266">SUM(I96:J96)</f>
        <v>7047.1905151400006</v>
      </c>
      <c r="I96" s="50">
        <v>5539.5558875700008</v>
      </c>
      <c r="J96" s="50">
        <f t="shared" ref="J96" si="267">SUM(K96:M96)</f>
        <v>1507.63462757</v>
      </c>
      <c r="K96" s="50">
        <v>1310.21436614</v>
      </c>
      <c r="L96" s="50">
        <v>185.21147479000001</v>
      </c>
      <c r="M96" s="50">
        <v>12.20878664</v>
      </c>
      <c r="N96" s="50">
        <f t="shared" ref="N96" si="268">SUM(O96:P96)</f>
        <v>4554.7461382299998</v>
      </c>
      <c r="O96" s="50">
        <v>2235.1593684099998</v>
      </c>
      <c r="P96" s="50">
        <f t="shared" ref="P96" si="269">SUM(Q96:S96)</f>
        <v>2319.58676982</v>
      </c>
      <c r="Q96" s="50">
        <v>627.11754208000002</v>
      </c>
      <c r="R96" s="50">
        <v>241.98767494000001</v>
      </c>
      <c r="S96" s="50">
        <v>1450.4815527999999</v>
      </c>
      <c r="T96" s="137"/>
      <c r="U96" s="137"/>
      <c r="V96" s="137"/>
      <c r="W96" s="137"/>
      <c r="X96" s="137"/>
    </row>
    <row r="97" spans="1:24" ht="13.8" hidden="1" outlineLevel="1" collapsed="1">
      <c r="A97" s="16">
        <v>43160</v>
      </c>
      <c r="B97" s="50">
        <v>10944.307881799999</v>
      </c>
      <c r="C97" s="50">
        <f t="shared" ref="C97" si="270">I97+O97</f>
        <v>7017.6556121800004</v>
      </c>
      <c r="D97" s="50">
        <f t="shared" ref="D97" si="271">J97+P97</f>
        <v>3926.65226962</v>
      </c>
      <c r="E97" s="50">
        <f t="shared" ref="E97" si="272">K97+Q97</f>
        <v>1972.40828597</v>
      </c>
      <c r="F97" s="50">
        <f t="shared" ref="F97" si="273">L97+R97</f>
        <v>514.90607976000001</v>
      </c>
      <c r="G97" s="50">
        <f t="shared" ref="G97" si="274">M97+S97</f>
        <v>1439.33790389</v>
      </c>
      <c r="H97" s="50">
        <f t="shared" ref="H97" si="275">SUM(I97:J97)</f>
        <v>6808.5383948300005</v>
      </c>
      <c r="I97" s="50">
        <v>5126.1371380800001</v>
      </c>
      <c r="J97" s="50">
        <f t="shared" ref="J97" si="276">SUM(K97:M97)</f>
        <v>1682.4012567499999</v>
      </c>
      <c r="K97" s="50">
        <v>1407.7650590999999</v>
      </c>
      <c r="L97" s="50">
        <v>262.22775286000001</v>
      </c>
      <c r="M97" s="50">
        <v>12.408444790000001</v>
      </c>
      <c r="N97" s="50">
        <f t="shared" ref="N97" si="277">SUM(O97:P97)</f>
        <v>4135.7694869699999</v>
      </c>
      <c r="O97" s="50">
        <v>1891.5184741</v>
      </c>
      <c r="P97" s="50">
        <f t="shared" ref="P97" si="278">SUM(Q97:S97)</f>
        <v>2244.2510128700001</v>
      </c>
      <c r="Q97" s="50">
        <v>564.64322687000003</v>
      </c>
      <c r="R97" s="50">
        <v>252.6783269</v>
      </c>
      <c r="S97" s="50">
        <v>1426.9294591</v>
      </c>
      <c r="T97" s="137"/>
      <c r="U97" s="137"/>
      <c r="V97" s="137"/>
      <c r="W97" s="137"/>
      <c r="X97" s="137"/>
    </row>
    <row r="98" spans="1:24" ht="13.8" hidden="1" outlineLevel="1" collapsed="1">
      <c r="A98" s="16">
        <v>43191</v>
      </c>
      <c r="B98" s="50">
        <v>11176.918578249999</v>
      </c>
      <c r="C98" s="50">
        <f t="shared" ref="C98" si="279">I98+O98</f>
        <v>7268.9088930100006</v>
      </c>
      <c r="D98" s="50">
        <f t="shared" ref="D98" si="280">J98+P98</f>
        <v>3908.0096852400002</v>
      </c>
      <c r="E98" s="50">
        <f t="shared" ref="E98" si="281">K98+Q98</f>
        <v>2128.4589771400001</v>
      </c>
      <c r="F98" s="50">
        <f t="shared" ref="F98" si="282">L98+R98</f>
        <v>372.30084097999998</v>
      </c>
      <c r="G98" s="50">
        <f t="shared" ref="G98" si="283">M98+S98</f>
        <v>1407.2498671200001</v>
      </c>
      <c r="H98" s="50">
        <f t="shared" ref="H98" si="284">SUM(I98:J98)</f>
        <v>7181.6899389099999</v>
      </c>
      <c r="I98" s="50">
        <v>5486.8839202500003</v>
      </c>
      <c r="J98" s="50">
        <f t="shared" ref="J98" si="285">SUM(K98:M98)</f>
        <v>1694.8060186600001</v>
      </c>
      <c r="K98" s="50">
        <v>1543.96885965</v>
      </c>
      <c r="L98" s="50">
        <v>122.33853159</v>
      </c>
      <c r="M98" s="50">
        <v>28.498627420000002</v>
      </c>
      <c r="N98" s="50">
        <f t="shared" ref="N98" si="286">SUM(O98:P98)</f>
        <v>3995.22863934</v>
      </c>
      <c r="O98" s="50">
        <v>1782.0249727600001</v>
      </c>
      <c r="P98" s="50">
        <f t="shared" ref="P98" si="287">SUM(Q98:S98)</f>
        <v>2213.2036665800001</v>
      </c>
      <c r="Q98" s="50">
        <v>584.49011748999999</v>
      </c>
      <c r="R98" s="50">
        <v>249.96230939</v>
      </c>
      <c r="S98" s="50">
        <v>1378.7512397</v>
      </c>
      <c r="T98" s="137"/>
      <c r="U98" s="137"/>
      <c r="V98" s="137"/>
      <c r="W98" s="137"/>
      <c r="X98" s="137"/>
    </row>
    <row r="99" spans="1:24" ht="13.8" hidden="1" outlineLevel="1" collapsed="1">
      <c r="A99" s="16">
        <v>43221</v>
      </c>
      <c r="B99" s="50">
        <v>11374.259333349999</v>
      </c>
      <c r="C99" s="50">
        <f t="shared" ref="C99" si="288">I99+O99</f>
        <v>7504.2912872899997</v>
      </c>
      <c r="D99" s="50">
        <f t="shared" ref="D99" si="289">J99+P99</f>
        <v>3869.9680460600002</v>
      </c>
      <c r="E99" s="50">
        <f t="shared" ref="E99" si="290">K99+Q99</f>
        <v>2113.7144181799999</v>
      </c>
      <c r="F99" s="50">
        <f t="shared" ref="F99" si="291">L99+R99</f>
        <v>387.65553620000003</v>
      </c>
      <c r="G99" s="50">
        <f t="shared" ref="G99" si="292">M99+S99</f>
        <v>1368.5980916799999</v>
      </c>
      <c r="H99" s="50">
        <f t="shared" ref="H99" si="293">SUM(I99:J99)</f>
        <v>7364.7899589899998</v>
      </c>
      <c r="I99" s="50">
        <v>5602.6546841199997</v>
      </c>
      <c r="J99" s="50">
        <f t="shared" ref="J99" si="294">SUM(K99:M99)</f>
        <v>1762.1352748699999</v>
      </c>
      <c r="K99" s="50">
        <v>1623.8010788399999</v>
      </c>
      <c r="L99" s="50">
        <v>126.25045026000001</v>
      </c>
      <c r="M99" s="50">
        <v>12.08374577</v>
      </c>
      <c r="N99" s="50">
        <f t="shared" ref="N99" si="295">SUM(O99:P99)</f>
        <v>4009.4693743600001</v>
      </c>
      <c r="O99" s="50">
        <v>1901.6366031699999</v>
      </c>
      <c r="P99" s="50">
        <f t="shared" ref="P99" si="296">SUM(Q99:S99)</f>
        <v>2107.8327711900001</v>
      </c>
      <c r="Q99" s="50">
        <v>489.91333933999999</v>
      </c>
      <c r="R99" s="50">
        <v>261.40508593999999</v>
      </c>
      <c r="S99" s="50">
        <v>1356.51434591</v>
      </c>
      <c r="T99" s="137"/>
      <c r="U99" s="137"/>
      <c r="V99" s="137"/>
      <c r="W99" s="137"/>
      <c r="X99" s="137"/>
    </row>
    <row r="100" spans="1:24" ht="13.8" hidden="1" outlineLevel="1" collapsed="1">
      <c r="A100" s="16">
        <v>43252</v>
      </c>
      <c r="B100" s="50">
        <v>10779.44228458</v>
      </c>
      <c r="C100" s="50">
        <f t="shared" ref="C100" si="297">I100+O100</f>
        <v>6737.0059553299998</v>
      </c>
      <c r="D100" s="50">
        <f t="shared" ref="D100" si="298">J100+P100</f>
        <v>4042.4363292500002</v>
      </c>
      <c r="E100" s="50">
        <f t="shared" ref="E100" si="299">K100+Q100</f>
        <v>2262.9649992599998</v>
      </c>
      <c r="F100" s="50">
        <f t="shared" ref="F100" si="300">L100+R100</f>
        <v>407.84411064</v>
      </c>
      <c r="G100" s="50">
        <f t="shared" ref="G100" si="301">M100+S100</f>
        <v>1371.6272193500001</v>
      </c>
      <c r="H100" s="50">
        <f t="shared" ref="H100" si="302">SUM(I100:J100)</f>
        <v>6775.0370714800001</v>
      </c>
      <c r="I100" s="50">
        <v>4859.80625796</v>
      </c>
      <c r="J100" s="50">
        <f t="shared" ref="J100" si="303">SUM(K100:M100)</f>
        <v>1915.2308135200001</v>
      </c>
      <c r="K100" s="50">
        <v>1781.30262928</v>
      </c>
      <c r="L100" s="50">
        <v>121.48157567</v>
      </c>
      <c r="M100" s="50">
        <v>12.44660857</v>
      </c>
      <c r="N100" s="50">
        <f t="shared" ref="N100" si="304">SUM(O100:P100)</f>
        <v>4004.4052131000003</v>
      </c>
      <c r="O100" s="50">
        <v>1877.1996973700002</v>
      </c>
      <c r="P100" s="50">
        <f t="shared" ref="P100" si="305">SUM(Q100:S100)</f>
        <v>2127.2055157300001</v>
      </c>
      <c r="Q100" s="50">
        <v>481.66236997999999</v>
      </c>
      <c r="R100" s="50">
        <v>286.36253497000001</v>
      </c>
      <c r="S100" s="50">
        <v>1359.1806107800001</v>
      </c>
      <c r="T100" s="137"/>
      <c r="U100" s="137"/>
      <c r="V100" s="137"/>
      <c r="W100" s="137"/>
      <c r="X100" s="137"/>
    </row>
    <row r="101" spans="1:24" ht="13.8" hidden="1" outlineLevel="1" collapsed="1">
      <c r="A101" s="16">
        <v>43282</v>
      </c>
      <c r="B101" s="50">
        <v>11493.974753869999</v>
      </c>
      <c r="C101" s="50">
        <f t="shared" ref="C101" si="306">I101+O101</f>
        <v>7537.0926815900002</v>
      </c>
      <c r="D101" s="50">
        <f t="shared" ref="D101" si="307">J101+P101</f>
        <v>3956.8820722800001</v>
      </c>
      <c r="E101" s="50">
        <f t="shared" ref="E101" si="308">K101+Q101</f>
        <v>2114.7198225800003</v>
      </c>
      <c r="F101" s="50">
        <f t="shared" ref="F101" si="309">L101+R101</f>
        <v>450.24351504000003</v>
      </c>
      <c r="G101" s="50">
        <f t="shared" ref="G101" si="310">M101+S101</f>
        <v>1391.9187346599999</v>
      </c>
      <c r="H101" s="50">
        <f t="shared" ref="H101" si="311">SUM(I101:J101)</f>
        <v>7288.2280064700008</v>
      </c>
      <c r="I101" s="50">
        <v>5483.2115877200004</v>
      </c>
      <c r="J101" s="50">
        <f t="shared" ref="J101" si="312">SUM(K101:M101)</f>
        <v>1805.0164187500002</v>
      </c>
      <c r="K101" s="50">
        <v>1657.8674935900001</v>
      </c>
      <c r="L101" s="50">
        <v>135.93524281000001</v>
      </c>
      <c r="M101" s="50">
        <v>11.213682350000001</v>
      </c>
      <c r="N101" s="50">
        <f t="shared" ref="N101" si="313">SUM(O101:P101)</f>
        <v>4205.7467473999995</v>
      </c>
      <c r="O101" s="50">
        <v>2053.8810938699999</v>
      </c>
      <c r="P101" s="50">
        <f t="shared" ref="P101" si="314">SUM(Q101:S101)</f>
        <v>2151.8656535299997</v>
      </c>
      <c r="Q101" s="50">
        <v>456.85232898999999</v>
      </c>
      <c r="R101" s="50">
        <v>314.30827223</v>
      </c>
      <c r="S101" s="50">
        <v>1380.7050523099999</v>
      </c>
      <c r="T101" s="137"/>
      <c r="U101" s="137"/>
      <c r="V101" s="137"/>
      <c r="W101" s="137"/>
      <c r="X101" s="137"/>
    </row>
    <row r="102" spans="1:24" ht="13.8" hidden="1" outlineLevel="1" collapsed="1">
      <c r="A102" s="16">
        <v>43313</v>
      </c>
      <c r="B102" s="50">
        <v>11426.85648701</v>
      </c>
      <c r="C102" s="50">
        <f t="shared" ref="C102" si="315">I102+O102</f>
        <v>7279.8207096200003</v>
      </c>
      <c r="D102" s="50">
        <f t="shared" ref="D102" si="316">J102+P102</f>
        <v>4147.0357773899996</v>
      </c>
      <c r="E102" s="50">
        <f t="shared" ref="E102" si="317">K102+Q102</f>
        <v>2203.39228275</v>
      </c>
      <c r="F102" s="50">
        <f t="shared" ref="F102" si="318">L102+R102</f>
        <v>475.11519662000001</v>
      </c>
      <c r="G102" s="50">
        <f t="shared" ref="G102" si="319">M102+S102</f>
        <v>1468.52829802</v>
      </c>
      <c r="H102" s="50">
        <f t="shared" ref="H102" si="320">SUM(I102:J102)</f>
        <v>7017.0486504300006</v>
      </c>
      <c r="I102" s="50">
        <v>5200.9777459100005</v>
      </c>
      <c r="J102" s="50">
        <f t="shared" ref="J102" si="321">SUM(K102:M102)</f>
        <v>1816.0709045199999</v>
      </c>
      <c r="K102" s="50">
        <v>1678.99890506</v>
      </c>
      <c r="L102" s="50">
        <v>125.806957</v>
      </c>
      <c r="M102" s="50">
        <v>11.26504246</v>
      </c>
      <c r="N102" s="50">
        <f t="shared" ref="N102" si="322">SUM(O102:P102)</f>
        <v>4409.8078365799993</v>
      </c>
      <c r="O102" s="50">
        <v>2078.8429637099998</v>
      </c>
      <c r="P102" s="50">
        <f t="shared" ref="P102" si="323">SUM(Q102:S102)</f>
        <v>2330.9648728699999</v>
      </c>
      <c r="Q102" s="50">
        <v>524.39337768999997</v>
      </c>
      <c r="R102" s="50">
        <v>349.30823961999999</v>
      </c>
      <c r="S102" s="50">
        <v>1457.2632555600001</v>
      </c>
      <c r="T102" s="137"/>
      <c r="U102" s="137"/>
      <c r="V102" s="137"/>
      <c r="W102" s="137"/>
      <c r="X102" s="137"/>
    </row>
    <row r="103" spans="1:24" ht="13.8" hidden="1" outlineLevel="1" collapsed="1">
      <c r="A103" s="16">
        <v>43344</v>
      </c>
      <c r="B103" s="50">
        <v>11742.09521299</v>
      </c>
      <c r="C103" s="50">
        <f t="shared" ref="C103" si="324">I103+O103</f>
        <v>7474.0451279500003</v>
      </c>
      <c r="D103" s="50">
        <f t="shared" ref="D103" si="325">J103+P103</f>
        <v>4268.0500850400003</v>
      </c>
      <c r="E103" s="50">
        <f t="shared" ref="E103" si="326">K103+Q103</f>
        <v>2446.31755157</v>
      </c>
      <c r="F103" s="50">
        <f t="shared" ref="F103" si="327">L103+R103</f>
        <v>380.24908450999999</v>
      </c>
      <c r="G103" s="50">
        <f t="shared" ref="G103" si="328">M103+S103</f>
        <v>1441.48344896</v>
      </c>
      <c r="H103" s="50">
        <f t="shared" ref="H103" si="329">SUM(I103:J103)</f>
        <v>7298.7218232700006</v>
      </c>
      <c r="I103" s="50">
        <v>5436.2046965600002</v>
      </c>
      <c r="J103" s="50">
        <f t="shared" ref="J103" si="330">SUM(K103:M103)</f>
        <v>1862.5171267100002</v>
      </c>
      <c r="K103" s="50">
        <v>1724.1763550800001</v>
      </c>
      <c r="L103" s="50">
        <v>127.63521879000001</v>
      </c>
      <c r="M103" s="50">
        <v>10.705552840000001</v>
      </c>
      <c r="N103" s="50">
        <f t="shared" ref="N103" si="331">SUM(O103:P103)</f>
        <v>4443.37338972</v>
      </c>
      <c r="O103" s="50">
        <v>2037.84043139</v>
      </c>
      <c r="P103" s="50">
        <f t="shared" ref="P103" si="332">SUM(Q103:S103)</f>
        <v>2405.5329583299999</v>
      </c>
      <c r="Q103" s="50">
        <v>722.14119648999997</v>
      </c>
      <c r="R103" s="50">
        <v>252.61386572000001</v>
      </c>
      <c r="S103" s="50">
        <v>1430.7778961199999</v>
      </c>
      <c r="T103" s="137"/>
      <c r="U103" s="137"/>
      <c r="V103" s="137"/>
      <c r="W103" s="137"/>
      <c r="X103" s="137"/>
    </row>
    <row r="104" spans="1:24" ht="13.8" hidden="1" outlineLevel="1" collapsed="1">
      <c r="A104" s="16">
        <v>43374</v>
      </c>
      <c r="B104" s="50">
        <v>12384.2300387</v>
      </c>
      <c r="C104" s="50">
        <f t="shared" ref="C104" si="333">I104+O104</f>
        <v>8151.1662414500006</v>
      </c>
      <c r="D104" s="50">
        <f t="shared" ref="D104" si="334">J104+P104</f>
        <v>4233.0637972499999</v>
      </c>
      <c r="E104" s="50">
        <f t="shared" ref="E104" si="335">K104+Q104</f>
        <v>2447.6321241999999</v>
      </c>
      <c r="F104" s="50">
        <f t="shared" ref="F104" si="336">L104+R104</f>
        <v>299.18518784000003</v>
      </c>
      <c r="G104" s="50">
        <f t="shared" ref="G104" si="337">M104+S104</f>
        <v>1486.2464852099997</v>
      </c>
      <c r="H104" s="50">
        <f t="shared" ref="H104" si="338">SUM(I104:J104)</f>
        <v>8015.12995176</v>
      </c>
      <c r="I104" s="50">
        <v>6219.0651997300001</v>
      </c>
      <c r="J104" s="50">
        <f t="shared" ref="J104" si="339">SUM(K104:M104)</f>
        <v>1796.0647520299997</v>
      </c>
      <c r="K104" s="50">
        <v>1661.7184845899999</v>
      </c>
      <c r="L104" s="50">
        <v>122.98361886999999</v>
      </c>
      <c r="M104" s="50">
        <v>11.362648570000001</v>
      </c>
      <c r="N104" s="50">
        <f t="shared" ref="N104" si="340">SUM(O104:P104)</f>
        <v>4369.1000869399995</v>
      </c>
      <c r="O104" s="50">
        <v>1932.10104172</v>
      </c>
      <c r="P104" s="50">
        <f t="shared" ref="P104" si="341">SUM(Q104:S104)</f>
        <v>2436.99904522</v>
      </c>
      <c r="Q104" s="50">
        <v>785.91363961000002</v>
      </c>
      <c r="R104" s="50">
        <v>176.20156897000001</v>
      </c>
      <c r="S104" s="50">
        <v>1474.8838366399998</v>
      </c>
      <c r="T104" s="137"/>
      <c r="U104" s="137"/>
      <c r="V104" s="137"/>
      <c r="W104" s="137"/>
      <c r="X104" s="137"/>
    </row>
    <row r="105" spans="1:24" ht="13.8" hidden="1" outlineLevel="1" collapsed="1">
      <c r="A105" s="16">
        <v>43405</v>
      </c>
      <c r="B105" s="50">
        <v>11889.458724650001</v>
      </c>
      <c r="C105" s="50">
        <f t="shared" ref="C105" si="342">I105+O105</f>
        <v>7279.7365428799994</v>
      </c>
      <c r="D105" s="50">
        <f t="shared" ref="D105" si="343">J105+P105</f>
        <v>4609.7221817700001</v>
      </c>
      <c r="E105" s="50">
        <f t="shared" ref="E105" si="344">K105+Q105</f>
        <v>2610.5723189400001</v>
      </c>
      <c r="F105" s="50">
        <f t="shared" ref="F105" si="345">L105+R105</f>
        <v>518.68068044999995</v>
      </c>
      <c r="G105" s="50">
        <f t="shared" ref="G105" si="346">M105+S105</f>
        <v>1480.4691823800001</v>
      </c>
      <c r="H105" s="50">
        <f t="shared" ref="H105" si="347">SUM(I105:J105)</f>
        <v>7465.9732928199992</v>
      </c>
      <c r="I105" s="50">
        <v>5566.9430701499996</v>
      </c>
      <c r="J105" s="50">
        <f t="shared" ref="J105" si="348">SUM(K105:M105)</f>
        <v>1899.0302226700001</v>
      </c>
      <c r="K105" s="50">
        <v>1596.92726148</v>
      </c>
      <c r="L105" s="50">
        <v>290.46807502000001</v>
      </c>
      <c r="M105" s="50">
        <v>11.63488617</v>
      </c>
      <c r="N105" s="50">
        <f t="shared" ref="N105" si="349">SUM(O105:P105)</f>
        <v>4423.4854318300004</v>
      </c>
      <c r="O105" s="50">
        <v>1712.7934727299998</v>
      </c>
      <c r="P105" s="50">
        <f t="shared" ref="P105" si="350">SUM(Q105:S105)</f>
        <v>2710.6919591000001</v>
      </c>
      <c r="Q105" s="50">
        <v>1013.64505746</v>
      </c>
      <c r="R105" s="50">
        <v>228.21260543</v>
      </c>
      <c r="S105" s="50">
        <v>1468.83429621</v>
      </c>
      <c r="T105" s="137"/>
      <c r="U105" s="137"/>
      <c r="V105" s="137"/>
      <c r="W105" s="137"/>
      <c r="X105" s="137"/>
    </row>
    <row r="106" spans="1:24" ht="13.8" hidden="1" outlineLevel="1" collapsed="1">
      <c r="A106" s="16">
        <v>43435</v>
      </c>
      <c r="B106" s="50">
        <v>13237.535312419999</v>
      </c>
      <c r="C106" s="50">
        <f t="shared" ref="C106" si="351">I106+O106</f>
        <v>8387.5795388799997</v>
      </c>
      <c r="D106" s="50">
        <f t="shared" ref="D106" si="352">J106+P106</f>
        <v>4849.9557735399994</v>
      </c>
      <c r="E106" s="50">
        <f t="shared" ref="E106" si="353">K106+Q106</f>
        <v>2799.4232142999999</v>
      </c>
      <c r="F106" s="50">
        <f t="shared" ref="F106" si="354">L106+R106</f>
        <v>594.95318728000007</v>
      </c>
      <c r="G106" s="50">
        <f t="shared" ref="G106" si="355">M106+S106</f>
        <v>1455.5793719599999</v>
      </c>
      <c r="H106" s="50">
        <f t="shared" ref="H106" si="356">SUM(I106:J106)</f>
        <v>8833.9840602099994</v>
      </c>
      <c r="I106" s="50">
        <v>6655.0319528199998</v>
      </c>
      <c r="J106" s="50">
        <f t="shared" ref="J106" si="357">SUM(K106:M106)</f>
        <v>2178.95210739</v>
      </c>
      <c r="K106" s="50">
        <v>1823.0539633799999</v>
      </c>
      <c r="L106" s="50">
        <v>335.36461223000003</v>
      </c>
      <c r="M106" s="50">
        <v>20.533531779999997</v>
      </c>
      <c r="N106" s="50">
        <f t="shared" ref="N106" si="358">SUM(O106:P106)</f>
        <v>4403.5512522099998</v>
      </c>
      <c r="O106" s="50">
        <v>1732.54758606</v>
      </c>
      <c r="P106" s="50">
        <f t="shared" ref="P106" si="359">SUM(Q106:S106)</f>
        <v>2671.0036661499998</v>
      </c>
      <c r="Q106" s="50">
        <v>976.36925092000001</v>
      </c>
      <c r="R106" s="50">
        <v>259.58857504999997</v>
      </c>
      <c r="S106" s="50">
        <v>1435.0458401799999</v>
      </c>
      <c r="T106" s="137"/>
      <c r="U106" s="137"/>
      <c r="V106" s="137"/>
      <c r="W106" s="137"/>
      <c r="X106" s="137"/>
    </row>
    <row r="107" spans="1:24" ht="13.8" hidden="1" outlineLevel="1" collapsed="1">
      <c r="A107" s="16">
        <v>43466</v>
      </c>
      <c r="B107" s="50">
        <v>12871.50222495</v>
      </c>
      <c r="C107" s="50">
        <f t="shared" ref="C107" si="360">I107+O107</f>
        <v>8209.3562974199995</v>
      </c>
      <c r="D107" s="50">
        <f t="shared" ref="D107" si="361">J107+P107</f>
        <v>4662.1459275299994</v>
      </c>
      <c r="E107" s="50">
        <f t="shared" ref="E107" si="362">K107+Q107</f>
        <v>2835.6975386099998</v>
      </c>
      <c r="F107" s="50">
        <f t="shared" ref="F107" si="363">L107+R107</f>
        <v>376.64587531000001</v>
      </c>
      <c r="G107" s="50">
        <f t="shared" ref="G107" si="364">M107+S107</f>
        <v>1449.8025136099998</v>
      </c>
      <c r="H107" s="50">
        <f t="shared" ref="H107" si="365">SUM(I107:J107)</f>
        <v>8536.2034281300002</v>
      </c>
      <c r="I107" s="50">
        <v>6581.7675331700002</v>
      </c>
      <c r="J107" s="50">
        <f t="shared" ref="J107" si="366">SUM(K107:M107)</f>
        <v>1954.4358949599998</v>
      </c>
      <c r="K107" s="50">
        <v>1818.5420859999999</v>
      </c>
      <c r="L107" s="50">
        <v>124.49178275999999</v>
      </c>
      <c r="M107" s="50">
        <v>11.4020262</v>
      </c>
      <c r="N107" s="50">
        <f t="shared" ref="N107" si="367">SUM(O107:P107)</f>
        <v>4335.2987968199996</v>
      </c>
      <c r="O107" s="50">
        <v>1627.5887642499999</v>
      </c>
      <c r="P107" s="50">
        <f t="shared" ref="P107" si="368">SUM(Q107:S107)</f>
        <v>2707.7100325699998</v>
      </c>
      <c r="Q107" s="50">
        <v>1017.15545261</v>
      </c>
      <c r="R107" s="50">
        <v>252.15409255</v>
      </c>
      <c r="S107" s="50">
        <v>1438.4004874099999</v>
      </c>
      <c r="T107" s="137"/>
      <c r="U107" s="137"/>
      <c r="V107" s="137"/>
      <c r="W107" s="137"/>
      <c r="X107" s="137"/>
    </row>
    <row r="108" spans="1:24" ht="13.8" hidden="1" outlineLevel="1" collapsed="1">
      <c r="A108" s="16">
        <v>43497</v>
      </c>
      <c r="B108" s="50">
        <v>12284.674616250002</v>
      </c>
      <c r="C108" s="50">
        <f t="shared" ref="C108" si="369">I108+O108</f>
        <v>7635.4906436900001</v>
      </c>
      <c r="D108" s="50">
        <f t="shared" ref="D108" si="370">J108+P108</f>
        <v>4649.1839725600003</v>
      </c>
      <c r="E108" s="50">
        <f t="shared" ref="E108" si="371">K108+Q108</f>
        <v>2749.2324411899999</v>
      </c>
      <c r="F108" s="50">
        <f t="shared" ref="F108" si="372">L108+R108</f>
        <v>488.86863774999995</v>
      </c>
      <c r="G108" s="50">
        <f t="shared" ref="G108" si="373">M108+S108</f>
        <v>1411.08289362</v>
      </c>
      <c r="H108" s="50">
        <f t="shared" ref="H108" si="374">SUM(I108:J108)</f>
        <v>8014.6179887899998</v>
      </c>
      <c r="I108" s="50">
        <v>5911.0770814400003</v>
      </c>
      <c r="J108" s="50">
        <f t="shared" ref="J108" si="375">SUM(K108:M108)</f>
        <v>2103.54090735</v>
      </c>
      <c r="K108" s="50">
        <v>1816.76939225</v>
      </c>
      <c r="L108" s="50">
        <v>274.33885681999999</v>
      </c>
      <c r="M108" s="50">
        <v>12.43265828</v>
      </c>
      <c r="N108" s="50">
        <f t="shared" ref="N108" si="376">SUM(O108:P108)</f>
        <v>4270.0566274599996</v>
      </c>
      <c r="O108" s="50">
        <v>1724.41356225</v>
      </c>
      <c r="P108" s="50">
        <f t="shared" ref="P108" si="377">SUM(Q108:S108)</f>
        <v>2545.6430652099998</v>
      </c>
      <c r="Q108" s="50">
        <v>932.46304894000002</v>
      </c>
      <c r="R108" s="50">
        <v>214.52978092999999</v>
      </c>
      <c r="S108" s="50">
        <v>1398.6502353400001</v>
      </c>
      <c r="T108" s="137"/>
      <c r="U108" s="137"/>
      <c r="V108" s="137"/>
      <c r="W108" s="137"/>
      <c r="X108" s="137"/>
    </row>
    <row r="109" spans="1:24" ht="13.8" hidden="1" outlineLevel="1" collapsed="1">
      <c r="A109" s="16">
        <v>43525</v>
      </c>
      <c r="B109" s="50">
        <v>12211.063013430001</v>
      </c>
      <c r="C109" s="50">
        <f t="shared" ref="C109" si="378">I109+O109</f>
        <v>7835.5626766599999</v>
      </c>
      <c r="D109" s="50">
        <f t="shared" ref="D109" si="379">J109+P109</f>
        <v>4375.5003367700001</v>
      </c>
      <c r="E109" s="50">
        <f t="shared" ref="E109" si="380">K109+Q109</f>
        <v>2589.2583001000003</v>
      </c>
      <c r="F109" s="50">
        <f t="shared" ref="F109" si="381">L109+R109</f>
        <v>362.81299161000004</v>
      </c>
      <c r="G109" s="50">
        <f t="shared" ref="G109" si="382">M109+S109</f>
        <v>1423.4290450599999</v>
      </c>
      <c r="H109" s="50">
        <f t="shared" ref="H109" si="383">SUM(I109:J109)</f>
        <v>7848.15775106</v>
      </c>
      <c r="I109" s="50">
        <v>5833.7804018500001</v>
      </c>
      <c r="J109" s="50">
        <f t="shared" ref="J109" si="384">SUM(K109:M109)</f>
        <v>2014.3773492099999</v>
      </c>
      <c r="K109" s="50">
        <v>1768.75439151</v>
      </c>
      <c r="L109" s="50">
        <v>233.23926080999999</v>
      </c>
      <c r="M109" s="50">
        <v>12.38369689</v>
      </c>
      <c r="N109" s="50">
        <f t="shared" ref="N109" si="385">SUM(O109:P109)</f>
        <v>4362.9052623699999</v>
      </c>
      <c r="O109" s="50">
        <v>2001.78227481</v>
      </c>
      <c r="P109" s="50">
        <f t="shared" ref="P109" si="386">SUM(Q109:S109)</f>
        <v>2361.1229875600002</v>
      </c>
      <c r="Q109" s="50">
        <v>820.50390859000004</v>
      </c>
      <c r="R109" s="50">
        <v>129.57373080000002</v>
      </c>
      <c r="S109" s="50">
        <v>1411.0453481699999</v>
      </c>
      <c r="T109" s="137"/>
      <c r="U109" s="137"/>
      <c r="V109" s="137"/>
      <c r="W109" s="137"/>
      <c r="X109" s="137"/>
    </row>
    <row r="110" spans="1:24" ht="13.8" hidden="1" outlineLevel="1" collapsed="1">
      <c r="A110" s="16">
        <v>43556</v>
      </c>
      <c r="B110" s="50">
        <v>11808.552616780002</v>
      </c>
      <c r="C110" s="50">
        <f t="shared" ref="C110" si="387">I110+O110</f>
        <v>7458.7401772400008</v>
      </c>
      <c r="D110" s="50">
        <f t="shared" ref="D110" si="388">J110+P110</f>
        <v>4349.81243954</v>
      </c>
      <c r="E110" s="50">
        <f t="shared" ref="E110" si="389">K110+Q110</f>
        <v>2653.6983182599997</v>
      </c>
      <c r="F110" s="50">
        <f t="shared" ref="F110" si="390">L110+R110</f>
        <v>305.58537563000004</v>
      </c>
      <c r="G110" s="50">
        <f t="shared" ref="G110" si="391">M110+S110</f>
        <v>1390.5287456500002</v>
      </c>
      <c r="H110" s="50">
        <f t="shared" ref="H110" si="392">SUM(I110:J110)</f>
        <v>7761.4099696000003</v>
      </c>
      <c r="I110" s="50">
        <v>5610.7614469700002</v>
      </c>
      <c r="J110" s="50">
        <f t="shared" ref="J110" si="393">SUM(K110:M110)</f>
        <v>2150.6485226300001</v>
      </c>
      <c r="K110" s="50">
        <v>1931.41308082</v>
      </c>
      <c r="L110" s="50">
        <v>206.67660090000001</v>
      </c>
      <c r="M110" s="50">
        <v>12.558840910000001</v>
      </c>
      <c r="N110" s="50">
        <f t="shared" ref="N110" si="394">SUM(O110:P110)</f>
        <v>4047.14264718</v>
      </c>
      <c r="O110" s="50">
        <v>1847.9787302700001</v>
      </c>
      <c r="P110" s="50">
        <f t="shared" ref="P110" si="395">SUM(Q110:S110)</f>
        <v>2199.1639169099999</v>
      </c>
      <c r="Q110" s="50">
        <v>722.28523743999995</v>
      </c>
      <c r="R110" s="50">
        <v>98.908774730000005</v>
      </c>
      <c r="S110" s="50">
        <v>1377.9699047400002</v>
      </c>
      <c r="T110" s="137"/>
      <c r="U110" s="137"/>
      <c r="V110" s="137"/>
      <c r="W110" s="137"/>
      <c r="X110" s="137"/>
    </row>
    <row r="111" spans="1:24" ht="13.8" hidden="1" outlineLevel="1" collapsed="1">
      <c r="A111" s="16">
        <v>43586</v>
      </c>
      <c r="B111" s="50">
        <v>12558.429874829999</v>
      </c>
      <c r="C111" s="50">
        <f t="shared" ref="C111" si="396">I111+O111</f>
        <v>8150.1619143600001</v>
      </c>
      <c r="D111" s="50">
        <f t="shared" ref="D111" si="397">J111+P111</f>
        <v>4408.2679604700006</v>
      </c>
      <c r="E111" s="50">
        <f t="shared" ref="E111" si="398">K111+Q111</f>
        <v>2630.6829252900002</v>
      </c>
      <c r="F111" s="50">
        <f t="shared" ref="F111" si="399">L111+R111</f>
        <v>373.10966681999997</v>
      </c>
      <c r="G111" s="50">
        <f t="shared" ref="G111" si="400">M111+S111</f>
        <v>1404.4753683600002</v>
      </c>
      <c r="H111" s="50">
        <f t="shared" ref="H111" si="401">SUM(I111:J111)</f>
        <v>8490.48318191</v>
      </c>
      <c r="I111" s="50">
        <v>6244.1846779999996</v>
      </c>
      <c r="J111" s="50">
        <f t="shared" ref="J111" si="402">SUM(K111:M111)</f>
        <v>2246.2985039099999</v>
      </c>
      <c r="K111" s="50">
        <v>1960.7333410200001</v>
      </c>
      <c r="L111" s="50">
        <v>272.22542184999998</v>
      </c>
      <c r="M111" s="50">
        <v>13.33974104</v>
      </c>
      <c r="N111" s="50">
        <f t="shared" ref="N111" si="403">SUM(O111:P111)</f>
        <v>4067.9466929200003</v>
      </c>
      <c r="O111" s="50">
        <v>1905.97723636</v>
      </c>
      <c r="P111" s="50">
        <f t="shared" ref="P111" si="404">SUM(Q111:S111)</f>
        <v>2161.9694565600003</v>
      </c>
      <c r="Q111" s="50">
        <v>669.94958426999995</v>
      </c>
      <c r="R111" s="50">
        <v>100.88424497</v>
      </c>
      <c r="S111" s="50">
        <v>1391.1356273200001</v>
      </c>
      <c r="T111" s="137"/>
      <c r="U111" s="137"/>
      <c r="V111" s="137"/>
      <c r="W111" s="137"/>
      <c r="X111" s="137"/>
    </row>
    <row r="112" spans="1:24" ht="13.8" hidden="1" outlineLevel="1" collapsed="1">
      <c r="A112" s="16">
        <v>43617</v>
      </c>
      <c r="B112" s="50">
        <v>12230.98195066</v>
      </c>
      <c r="C112" s="50">
        <f t="shared" ref="C112" si="405">I112+O112</f>
        <v>7836.2395507900001</v>
      </c>
      <c r="D112" s="50">
        <f t="shared" ref="D112" si="406">J112+P112</f>
        <v>4394.7423998699996</v>
      </c>
      <c r="E112" s="50">
        <f t="shared" ref="E112" si="407">K112+Q112</f>
        <v>2567.9493099700003</v>
      </c>
      <c r="F112" s="50">
        <f t="shared" ref="F112" si="408">L112+R112</f>
        <v>468.02260002000003</v>
      </c>
      <c r="G112" s="50">
        <f t="shared" ref="G112" si="409">M112+S112</f>
        <v>1358.77048988</v>
      </c>
      <c r="H112" s="50">
        <f t="shared" ref="H112" si="410">SUM(I112:J112)</f>
        <v>8017.42174488</v>
      </c>
      <c r="I112" s="50">
        <v>5768.1555434399997</v>
      </c>
      <c r="J112" s="50">
        <f t="shared" ref="J112" si="411">SUM(K112:M112)</f>
        <v>2249.2662014400003</v>
      </c>
      <c r="K112" s="50">
        <v>1954.6148467100002</v>
      </c>
      <c r="L112" s="50">
        <v>282.33390309999999</v>
      </c>
      <c r="M112" s="50">
        <v>12.317451630000001</v>
      </c>
      <c r="N112" s="50">
        <f t="shared" ref="N112" si="412">SUM(O112:P112)</f>
        <v>4213.5602057799997</v>
      </c>
      <c r="O112" s="50">
        <v>2068.0840073499999</v>
      </c>
      <c r="P112" s="50">
        <f t="shared" ref="P112" si="413">SUM(Q112:S112)</f>
        <v>2145.4761984299998</v>
      </c>
      <c r="Q112" s="50">
        <v>613.33446326000001</v>
      </c>
      <c r="R112" s="50">
        <v>185.68869692000001</v>
      </c>
      <c r="S112" s="50">
        <v>1346.45303825</v>
      </c>
      <c r="T112" s="137"/>
      <c r="U112" s="137"/>
      <c r="V112" s="137"/>
      <c r="W112" s="137"/>
      <c r="X112" s="137"/>
    </row>
    <row r="113" spans="1:24" ht="13.8" hidden="1" outlineLevel="1" collapsed="1">
      <c r="A113" s="16">
        <v>43647</v>
      </c>
      <c r="B113" s="50">
        <v>13010.161910749999</v>
      </c>
      <c r="C113" s="50">
        <f t="shared" ref="C113" si="414">I113+O113</f>
        <v>8435.6303823100006</v>
      </c>
      <c r="D113" s="50">
        <f t="shared" ref="D113" si="415">J113+P113</f>
        <v>4574.5315284400003</v>
      </c>
      <c r="E113" s="50">
        <f t="shared" ref="E113" si="416">K113+Q113</f>
        <v>2662.1002102399998</v>
      </c>
      <c r="F113" s="50">
        <f t="shared" ref="F113" si="417">L113+R113</f>
        <v>609.66689915999996</v>
      </c>
      <c r="G113" s="50">
        <f t="shared" ref="G113" si="418">M113+S113</f>
        <v>1302.7644190400001</v>
      </c>
      <c r="H113" s="50">
        <f t="shared" ref="H113" si="419">SUM(I113:J113)</f>
        <v>8723.7468483000011</v>
      </c>
      <c r="I113" s="50">
        <v>6416.6487704700003</v>
      </c>
      <c r="J113" s="50">
        <f t="shared" ref="J113" si="420">SUM(K113:M113)</f>
        <v>2307.09807783</v>
      </c>
      <c r="K113" s="50">
        <v>2041.6308462</v>
      </c>
      <c r="L113" s="50">
        <v>252.70896893</v>
      </c>
      <c r="M113" s="50">
        <v>12.7582627</v>
      </c>
      <c r="N113" s="50">
        <f t="shared" ref="N113" si="421">SUM(O113:P113)</f>
        <v>4286.4150624500007</v>
      </c>
      <c r="O113" s="50">
        <v>2018.9816118400001</v>
      </c>
      <c r="P113" s="50">
        <f t="shared" ref="P113" si="422">SUM(Q113:S113)</f>
        <v>2267.4334506100004</v>
      </c>
      <c r="Q113" s="50">
        <v>620.46936403999996</v>
      </c>
      <c r="R113" s="50">
        <v>356.95793022999999</v>
      </c>
      <c r="S113" s="50">
        <v>1290.0061563400002</v>
      </c>
      <c r="T113" s="137"/>
      <c r="U113" s="137"/>
      <c r="V113" s="137"/>
      <c r="W113" s="137"/>
      <c r="X113" s="137"/>
    </row>
    <row r="114" spans="1:24" ht="13.8" hidden="1" outlineLevel="1" collapsed="1">
      <c r="A114" s="16">
        <v>43678</v>
      </c>
      <c r="B114" s="50">
        <v>13253.552826809999</v>
      </c>
      <c r="C114" s="50">
        <f t="shared" ref="C114" si="423">I114+O114</f>
        <v>8444.7501253900009</v>
      </c>
      <c r="D114" s="50">
        <f t="shared" ref="D114" si="424">J114+P114</f>
        <v>4808.8027014199997</v>
      </c>
      <c r="E114" s="50">
        <f t="shared" ref="E114" si="425">K114+Q114</f>
        <v>2799.8580341200004</v>
      </c>
      <c r="F114" s="50">
        <f t="shared" ref="F114" si="426">L114+R114</f>
        <v>698.77125416000001</v>
      </c>
      <c r="G114" s="50">
        <f t="shared" ref="G114" si="427">M114+S114</f>
        <v>1310.1734131399999</v>
      </c>
      <c r="H114" s="50">
        <f t="shared" ref="H114" si="428">SUM(I114:J114)</f>
        <v>8722.0358559900014</v>
      </c>
      <c r="I114" s="50">
        <v>6223.0843820700002</v>
      </c>
      <c r="J114" s="50">
        <f t="shared" ref="J114" si="429">SUM(K114:M114)</f>
        <v>2498.9514739200004</v>
      </c>
      <c r="K114" s="50">
        <v>2147.0620513100002</v>
      </c>
      <c r="L114" s="50">
        <v>338.94190458000003</v>
      </c>
      <c r="M114" s="50">
        <v>12.947518029999999</v>
      </c>
      <c r="N114" s="50">
        <f t="shared" ref="N114" si="430">SUM(O114:P114)</f>
        <v>4531.5169708199992</v>
      </c>
      <c r="O114" s="50">
        <v>2221.6657433199998</v>
      </c>
      <c r="P114" s="50">
        <f t="shared" ref="P114" si="431">SUM(Q114:S114)</f>
        <v>2309.8512274999998</v>
      </c>
      <c r="Q114" s="50">
        <v>652.79598281000005</v>
      </c>
      <c r="R114" s="50">
        <v>359.82934957999998</v>
      </c>
      <c r="S114" s="50">
        <v>1297.2258951099998</v>
      </c>
      <c r="T114" s="137"/>
      <c r="U114" s="137"/>
      <c r="V114" s="137"/>
      <c r="W114" s="137"/>
      <c r="X114" s="137"/>
    </row>
    <row r="115" spans="1:24" ht="13.8" hidden="1" outlineLevel="1" collapsed="1">
      <c r="A115" s="16">
        <v>43709</v>
      </c>
      <c r="B115" s="50">
        <v>13539.489776049999</v>
      </c>
      <c r="C115" s="50">
        <f t="shared" ref="C115" si="432">I115+O115</f>
        <v>8553.1159449099996</v>
      </c>
      <c r="D115" s="50">
        <f t="shared" ref="D115" si="433">J115+P115</f>
        <v>4986.3738311400002</v>
      </c>
      <c r="E115" s="50">
        <f t="shared" ref="E115" si="434">K115+Q115</f>
        <v>2856.6854453400001</v>
      </c>
      <c r="F115" s="50">
        <f t="shared" ref="F115" si="435">L115+R115</f>
        <v>879.09284660999992</v>
      </c>
      <c r="G115" s="50">
        <f t="shared" ref="G115" si="436">M115+S115</f>
        <v>1250.59553919</v>
      </c>
      <c r="H115" s="50">
        <f t="shared" ref="H115" si="437">SUM(I115:J115)</f>
        <v>9488.6200919399998</v>
      </c>
      <c r="I115" s="50">
        <v>6737.8857612299998</v>
      </c>
      <c r="J115" s="50">
        <f t="shared" ref="J115" si="438">SUM(K115:M115)</f>
        <v>2750.73433071</v>
      </c>
      <c r="K115" s="50">
        <v>2195.7780952799999</v>
      </c>
      <c r="L115" s="50">
        <v>541.96599100999993</v>
      </c>
      <c r="M115" s="50">
        <v>12.99024442</v>
      </c>
      <c r="N115" s="50">
        <f t="shared" ref="N115" si="439">SUM(O115:P115)</f>
        <v>4050.86968411</v>
      </c>
      <c r="O115" s="50">
        <v>1815.23018368</v>
      </c>
      <c r="P115" s="50">
        <f t="shared" ref="P115" si="440">SUM(Q115:S115)</f>
        <v>2235.6395004300002</v>
      </c>
      <c r="Q115" s="50">
        <v>660.90735006</v>
      </c>
      <c r="R115" s="50">
        <v>337.1268556</v>
      </c>
      <c r="S115" s="50">
        <v>1237.60529477</v>
      </c>
      <c r="T115" s="137"/>
      <c r="U115" s="137"/>
      <c r="V115" s="137"/>
      <c r="W115" s="137"/>
      <c r="X115" s="137"/>
    </row>
    <row r="116" spans="1:24" ht="13.8" hidden="1" outlineLevel="1" collapsed="1">
      <c r="A116" s="16">
        <v>43739</v>
      </c>
      <c r="B116" s="50">
        <v>13975.05120482</v>
      </c>
      <c r="C116" s="50">
        <f t="shared" ref="C116" si="441">I116+O116</f>
        <v>8837.99809198</v>
      </c>
      <c r="D116" s="50">
        <f t="shared" ref="D116" si="442">J116+P116</f>
        <v>5137.0531128399998</v>
      </c>
      <c r="E116" s="50">
        <f t="shared" ref="E116" si="443">K116+Q116</f>
        <v>2812.7893215099998</v>
      </c>
      <c r="F116" s="50">
        <f t="shared" ref="F116" si="444">L116+R116</f>
        <v>1025.9971577399999</v>
      </c>
      <c r="G116" s="50">
        <f t="shared" ref="G116" si="445">M116+S116</f>
        <v>1298.2666335900001</v>
      </c>
      <c r="H116" s="50">
        <f t="shared" ref="H116" si="446">SUM(I116:J116)</f>
        <v>9731.2268724200003</v>
      </c>
      <c r="I116" s="50">
        <v>6900.2075825499996</v>
      </c>
      <c r="J116" s="50">
        <f t="shared" ref="J116" si="447">SUM(K116:M116)</f>
        <v>2831.0192898699997</v>
      </c>
      <c r="K116" s="50">
        <v>2142.6680858699997</v>
      </c>
      <c r="L116" s="50">
        <v>675.26717536000001</v>
      </c>
      <c r="M116" s="50">
        <v>13.08402864</v>
      </c>
      <c r="N116" s="50">
        <f t="shared" ref="N116" si="448">SUM(O116:P116)</f>
        <v>4243.8243323999995</v>
      </c>
      <c r="O116" s="50">
        <v>1937.7905094299999</v>
      </c>
      <c r="P116" s="50">
        <f t="shared" ref="P116" si="449">SUM(Q116:S116)</f>
        <v>2306.0338229700001</v>
      </c>
      <c r="Q116" s="50">
        <v>670.12123564000001</v>
      </c>
      <c r="R116" s="50">
        <v>350.72998237999997</v>
      </c>
      <c r="S116" s="50">
        <v>1285.18260495</v>
      </c>
      <c r="T116" s="137"/>
      <c r="U116" s="137"/>
      <c r="V116" s="137"/>
      <c r="W116" s="137"/>
      <c r="X116" s="137"/>
    </row>
    <row r="117" spans="1:24" ht="13.8" hidden="1" outlineLevel="1" collapsed="1">
      <c r="A117" s="16">
        <v>43770</v>
      </c>
      <c r="B117" s="50">
        <v>13249.21775996</v>
      </c>
      <c r="C117" s="50">
        <f t="shared" ref="C117" si="450">I117+O117</f>
        <v>8214.9031224899991</v>
      </c>
      <c r="D117" s="50">
        <f t="shared" ref="D117" si="451">J117+P117</f>
        <v>5034.31463747</v>
      </c>
      <c r="E117" s="50">
        <f t="shared" ref="E117" si="452">K117+Q117</f>
        <v>2837.7955184299999</v>
      </c>
      <c r="F117" s="50">
        <f t="shared" ref="F117" si="453">L117+R117</f>
        <v>971.49019750000002</v>
      </c>
      <c r="G117" s="50">
        <f t="shared" ref="G117" si="454">M117+S117</f>
        <v>1225.0289215399998</v>
      </c>
      <c r="H117" s="50">
        <f t="shared" ref="H117" si="455">SUM(I117:J117)</f>
        <v>9200.1922222899993</v>
      </c>
      <c r="I117" s="50">
        <v>6342.4446208499994</v>
      </c>
      <c r="J117" s="50">
        <f t="shared" ref="J117" si="456">SUM(K117:M117)</f>
        <v>2857.7476014399999</v>
      </c>
      <c r="K117" s="50">
        <v>2213.0608827400001</v>
      </c>
      <c r="L117" s="50">
        <v>631.13592682000001</v>
      </c>
      <c r="M117" s="50">
        <v>13.55079188</v>
      </c>
      <c r="N117" s="50">
        <f t="shared" ref="N117" si="457">SUM(O117:P117)</f>
        <v>4049.0255376700002</v>
      </c>
      <c r="O117" s="50">
        <v>1872.4585016400001</v>
      </c>
      <c r="P117" s="50">
        <f t="shared" ref="P117" si="458">SUM(Q117:S117)</f>
        <v>2176.5670360300001</v>
      </c>
      <c r="Q117" s="50">
        <v>624.73463569</v>
      </c>
      <c r="R117" s="50">
        <v>340.35427068000001</v>
      </c>
      <c r="S117" s="50">
        <v>1211.4781296599999</v>
      </c>
      <c r="T117" s="137"/>
      <c r="U117" s="137"/>
      <c r="V117" s="137"/>
      <c r="W117" s="137"/>
      <c r="X117" s="137"/>
    </row>
    <row r="118" spans="1:24" ht="13.8" hidden="1" outlineLevel="1" collapsed="1">
      <c r="A118" s="16">
        <v>43800</v>
      </c>
      <c r="B118" s="50">
        <v>14620.11142148</v>
      </c>
      <c r="C118" s="50">
        <f t="shared" ref="C118" si="459">I118+O118</f>
        <v>9330.591673410001</v>
      </c>
      <c r="D118" s="50">
        <f t="shared" ref="D118" si="460">J118+P118</f>
        <v>5289.5197480699999</v>
      </c>
      <c r="E118" s="50">
        <f t="shared" ref="E118" si="461">K118+Q118</f>
        <v>3192.6968163900001</v>
      </c>
      <c r="F118" s="50">
        <f t="shared" ref="F118" si="462">L118+R118</f>
        <v>963.09312983999996</v>
      </c>
      <c r="G118" s="50">
        <f t="shared" ref="G118" si="463">M118+S118</f>
        <v>1133.7298018399999</v>
      </c>
      <c r="H118" s="50">
        <f t="shared" ref="H118" si="464">SUM(I118:J118)</f>
        <v>10584.583197890001</v>
      </c>
      <c r="I118" s="50">
        <v>7441.6929402300002</v>
      </c>
      <c r="J118" s="50">
        <f t="shared" ref="J118" si="465">SUM(K118:M118)</f>
        <v>3142.8902576599999</v>
      </c>
      <c r="K118" s="50">
        <v>2509.1433609400001</v>
      </c>
      <c r="L118" s="50">
        <v>620.26555787999996</v>
      </c>
      <c r="M118" s="50">
        <v>13.481338839999999</v>
      </c>
      <c r="N118" s="50">
        <f t="shared" ref="N118" si="466">SUM(O118:P118)</f>
        <v>4035.5282235900004</v>
      </c>
      <c r="O118" s="50">
        <v>1888.8987331800001</v>
      </c>
      <c r="P118" s="50">
        <f t="shared" ref="P118" si="467">SUM(Q118:S118)</f>
        <v>2146.62949041</v>
      </c>
      <c r="Q118" s="50">
        <v>683.55345545</v>
      </c>
      <c r="R118" s="50">
        <v>342.82757196</v>
      </c>
      <c r="S118" s="50">
        <v>1120.2484629999999</v>
      </c>
      <c r="T118" s="137"/>
      <c r="U118" s="137"/>
      <c r="V118" s="137"/>
      <c r="W118" s="137"/>
      <c r="X118" s="137"/>
    </row>
    <row r="119" spans="1:24" ht="13.8" hidden="1" outlineLevel="1" collapsed="1">
      <c r="A119" s="16">
        <v>43831</v>
      </c>
      <c r="B119" s="50">
        <v>14328.379836329997</v>
      </c>
      <c r="C119" s="50">
        <f t="shared" ref="C119" si="468">I119+O119</f>
        <v>9135.056994659999</v>
      </c>
      <c r="D119" s="50">
        <f t="shared" ref="D119" si="469">J119+P119</f>
        <v>5193.3228416700003</v>
      </c>
      <c r="E119" s="50">
        <f t="shared" ref="E119" si="470">K119+Q119</f>
        <v>2974.33559074</v>
      </c>
      <c r="F119" s="50">
        <f t="shared" ref="F119" si="471">L119+R119</f>
        <v>1028.1973315600001</v>
      </c>
      <c r="G119" s="50">
        <f t="shared" ref="G119" si="472">M119+S119</f>
        <v>1190.78991937</v>
      </c>
      <c r="H119" s="50">
        <f t="shared" ref="H119" si="473">SUM(I119:J119)</f>
        <v>10102.05080225</v>
      </c>
      <c r="I119" s="50">
        <v>7065.5500976899993</v>
      </c>
      <c r="J119" s="50">
        <f t="shared" ref="J119" si="474">SUM(K119:M119)</f>
        <v>3036.50070456</v>
      </c>
      <c r="K119" s="50">
        <v>2355.36248888</v>
      </c>
      <c r="L119" s="50">
        <v>668.42664238000009</v>
      </c>
      <c r="M119" s="50">
        <v>12.7115733</v>
      </c>
      <c r="N119" s="50">
        <f t="shared" ref="N119" si="475">SUM(O119:P119)</f>
        <v>4226.3290340799995</v>
      </c>
      <c r="O119" s="50">
        <v>2069.5068969700001</v>
      </c>
      <c r="P119" s="50">
        <f t="shared" ref="P119" si="476">SUM(Q119:S119)</f>
        <v>2156.8221371099999</v>
      </c>
      <c r="Q119" s="50">
        <v>618.97310185999993</v>
      </c>
      <c r="R119" s="50">
        <v>359.77068918000003</v>
      </c>
      <c r="S119" s="50">
        <v>1178.07834607</v>
      </c>
      <c r="T119" s="137"/>
      <c r="U119" s="137"/>
      <c r="V119" s="137"/>
      <c r="W119" s="137"/>
      <c r="X119" s="137"/>
    </row>
    <row r="120" spans="1:24" ht="13.8" hidden="1" outlineLevel="1" collapsed="1">
      <c r="A120" s="16">
        <v>43862</v>
      </c>
      <c r="B120" s="50">
        <v>14040.333979380002</v>
      </c>
      <c r="C120" s="50">
        <f t="shared" ref="C120" si="477">I120+O120</f>
        <v>8809.085038879999</v>
      </c>
      <c r="D120" s="50">
        <f t="shared" ref="D120" si="478">J120+P120</f>
        <v>5231.2489405000006</v>
      </c>
      <c r="E120" s="50">
        <f t="shared" ref="E120" si="479">K120+Q120</f>
        <v>2566.2650831800001</v>
      </c>
      <c r="F120" s="50">
        <f t="shared" ref="F120" si="480">L120+R120</f>
        <v>1488.3921118500002</v>
      </c>
      <c r="G120" s="50">
        <f t="shared" ref="G120" si="481">M120+S120</f>
        <v>1176.5917454700002</v>
      </c>
      <c r="H120" s="50">
        <f t="shared" ref="H120" si="482">SUM(I120:J120)</f>
        <v>9868.0455150199996</v>
      </c>
      <c r="I120" s="50">
        <v>6756.4469434799994</v>
      </c>
      <c r="J120" s="50">
        <f t="shared" ref="J120" si="483">SUM(K120:M120)</f>
        <v>3111.5985715400002</v>
      </c>
      <c r="K120" s="50">
        <v>1967.9253095899999</v>
      </c>
      <c r="L120" s="50">
        <v>1127.9745472400002</v>
      </c>
      <c r="M120" s="50">
        <v>15.698714710000001</v>
      </c>
      <c r="N120" s="50">
        <f t="shared" ref="N120" si="484">SUM(O120:P120)</f>
        <v>4172.2884643600009</v>
      </c>
      <c r="O120" s="50">
        <v>2052.6380954000001</v>
      </c>
      <c r="P120" s="50">
        <f t="shared" ref="P120" si="485">SUM(Q120:S120)</f>
        <v>2119.6503689600004</v>
      </c>
      <c r="Q120" s="50">
        <v>598.33977359000005</v>
      </c>
      <c r="R120" s="50">
        <v>360.41756461</v>
      </c>
      <c r="S120" s="50">
        <v>1160.8930307600001</v>
      </c>
      <c r="T120" s="137"/>
      <c r="U120" s="137"/>
      <c r="V120" s="137"/>
      <c r="W120" s="137"/>
      <c r="X120" s="137"/>
    </row>
    <row r="121" spans="1:24" ht="13.8" hidden="1" outlineLevel="1" collapsed="1">
      <c r="A121" s="16">
        <v>43891</v>
      </c>
      <c r="B121" s="50">
        <v>15348.696854469999</v>
      </c>
      <c r="C121" s="50">
        <f t="shared" ref="C121" si="486">I121+O121</f>
        <v>10067.576832050001</v>
      </c>
      <c r="D121" s="50">
        <f t="shared" ref="D121" si="487">J121+P121</f>
        <v>5281.1200224200002</v>
      </c>
      <c r="E121" s="50">
        <f t="shared" ref="E121" si="488">K121+Q121</f>
        <v>2412.2539659399999</v>
      </c>
      <c r="F121" s="50">
        <f t="shared" ref="F121" si="489">L121+R121</f>
        <v>1449.3239832500001</v>
      </c>
      <c r="G121" s="50">
        <f t="shared" ref="G121" si="490">M121+S121</f>
        <v>1419.5420732299999</v>
      </c>
      <c r="H121" s="50">
        <f t="shared" ref="H121" si="491">SUM(I121:J121)</f>
        <v>9869.1786242300004</v>
      </c>
      <c r="I121" s="50">
        <v>6940.7860681700004</v>
      </c>
      <c r="J121" s="50">
        <f t="shared" ref="J121" si="492">SUM(K121:M121)</f>
        <v>2928.3925560600001</v>
      </c>
      <c r="K121" s="50">
        <v>1861.7470711799999</v>
      </c>
      <c r="L121" s="50">
        <v>1046.38791713</v>
      </c>
      <c r="M121" s="50">
        <v>20.25756775</v>
      </c>
      <c r="N121" s="50">
        <f t="shared" ref="N121" si="493">SUM(O121:P121)</f>
        <v>5479.5182302400008</v>
      </c>
      <c r="O121" s="50">
        <v>3126.7907638800002</v>
      </c>
      <c r="P121" s="50">
        <f t="shared" ref="P121" si="494">SUM(Q121:S121)</f>
        <v>2352.7274663600001</v>
      </c>
      <c r="Q121" s="50">
        <v>550.50689476000002</v>
      </c>
      <c r="R121" s="50">
        <v>402.93606612000002</v>
      </c>
      <c r="S121" s="50">
        <v>1399.28450548</v>
      </c>
      <c r="T121" s="137"/>
      <c r="U121" s="137"/>
      <c r="V121" s="137"/>
      <c r="W121" s="137"/>
      <c r="X121" s="137"/>
    </row>
    <row r="122" spans="1:24" ht="13.8" hidden="1" outlineLevel="1" collapsed="1">
      <c r="A122" s="16">
        <v>43922</v>
      </c>
      <c r="B122" s="50">
        <v>15970.69453667</v>
      </c>
      <c r="C122" s="50">
        <f t="shared" ref="C122" si="495">I122+O122</f>
        <v>10330.99865292</v>
      </c>
      <c r="D122" s="50">
        <f t="shared" ref="D122" si="496">J122+P122</f>
        <v>5639.6958837500006</v>
      </c>
      <c r="E122" s="50">
        <f t="shared" ref="E122" si="497">K122+Q122</f>
        <v>2675.3300317100002</v>
      </c>
      <c r="F122" s="50">
        <f t="shared" ref="F122" si="498">L122+R122</f>
        <v>1600.18372585</v>
      </c>
      <c r="G122" s="50">
        <f t="shared" ref="G122" si="499">M122+S122</f>
        <v>1364.18212619</v>
      </c>
      <c r="H122" s="50">
        <f t="shared" ref="H122" si="500">SUM(I122:J122)</f>
        <v>10315.98610181</v>
      </c>
      <c r="I122" s="50">
        <v>7101.4981202400004</v>
      </c>
      <c r="J122" s="50">
        <f t="shared" ref="J122" si="501">SUM(K122:M122)</f>
        <v>3214.4879815700001</v>
      </c>
      <c r="K122" s="50">
        <v>1980.51636061</v>
      </c>
      <c r="L122" s="50">
        <v>1212.69572586</v>
      </c>
      <c r="M122" s="50">
        <v>21.2758951</v>
      </c>
      <c r="N122" s="50">
        <f t="shared" ref="N122" si="502">SUM(O122:P122)</f>
        <v>5654.7084348600001</v>
      </c>
      <c r="O122" s="50">
        <v>3229.5005326799997</v>
      </c>
      <c r="P122" s="50">
        <f t="shared" ref="P122" si="503">SUM(Q122:S122)</f>
        <v>2425.20790218</v>
      </c>
      <c r="Q122" s="50">
        <v>694.81367109999997</v>
      </c>
      <c r="R122" s="50">
        <v>387.48799998999999</v>
      </c>
      <c r="S122" s="50">
        <v>1342.9062310899999</v>
      </c>
      <c r="T122" s="137"/>
      <c r="U122" s="137"/>
      <c r="V122" s="137"/>
      <c r="W122" s="137"/>
      <c r="X122" s="137"/>
    </row>
    <row r="123" spans="1:24" ht="13.8" hidden="1" outlineLevel="1" collapsed="1">
      <c r="A123" s="16">
        <v>43952</v>
      </c>
      <c r="B123" s="50">
        <v>15908.901475800001</v>
      </c>
      <c r="C123" s="50">
        <f t="shared" ref="C123" si="504">I123+O123</f>
        <v>10294.787426770001</v>
      </c>
      <c r="D123" s="50">
        <f t="shared" ref="D123" si="505">J123+P123</f>
        <v>5614.1140490300004</v>
      </c>
      <c r="E123" s="50">
        <f t="shared" ref="E123" si="506">K123+Q123</f>
        <v>2625.6129520899999</v>
      </c>
      <c r="F123" s="50">
        <f t="shared" ref="F123" si="507">L123+R123</f>
        <v>1687.4676958800001</v>
      </c>
      <c r="G123" s="50">
        <f t="shared" ref="G123" si="508">M123+S123</f>
        <v>1301.03340106</v>
      </c>
      <c r="H123" s="50">
        <f t="shared" ref="H123" si="509">SUM(I123:J123)</f>
        <v>10314.954206050001</v>
      </c>
      <c r="I123" s="50">
        <v>6978.1755141800004</v>
      </c>
      <c r="J123" s="50">
        <f t="shared" ref="J123" si="510">SUM(K123:M123)</f>
        <v>3336.7786918699999</v>
      </c>
      <c r="K123" s="50">
        <v>1987.8625996999999</v>
      </c>
      <c r="L123" s="50">
        <v>1335.50097314</v>
      </c>
      <c r="M123" s="50">
        <v>13.41511903</v>
      </c>
      <c r="N123" s="50">
        <f t="shared" ref="N123" si="511">SUM(O123:P123)</f>
        <v>5593.9472697500005</v>
      </c>
      <c r="O123" s="50">
        <v>3316.61191259</v>
      </c>
      <c r="P123" s="50">
        <f t="shared" ref="P123" si="512">SUM(Q123:S123)</f>
        <v>2277.3353571600001</v>
      </c>
      <c r="Q123" s="50">
        <v>637.75035238999999</v>
      </c>
      <c r="R123" s="50">
        <v>351.96672273999997</v>
      </c>
      <c r="S123" s="50">
        <v>1287.61828203</v>
      </c>
      <c r="T123" s="137"/>
      <c r="U123" s="137"/>
      <c r="V123" s="137"/>
      <c r="W123" s="137"/>
      <c r="X123" s="137"/>
    </row>
    <row r="124" spans="1:24" ht="13.8" hidden="1" outlineLevel="1" collapsed="1">
      <c r="A124" s="16">
        <v>43983</v>
      </c>
      <c r="B124" s="50">
        <v>16481.508920749999</v>
      </c>
      <c r="C124" s="50">
        <f t="shared" ref="C124" si="513">I124+O124</f>
        <v>10787.115995799999</v>
      </c>
      <c r="D124" s="50">
        <f t="shared" ref="D124" si="514">J124+P124</f>
        <v>5694.3929249500006</v>
      </c>
      <c r="E124" s="50">
        <f t="shared" ref="E124" si="515">K124+Q124</f>
        <v>2840.97241708</v>
      </c>
      <c r="F124" s="50">
        <f t="shared" ref="F124" si="516">L124+R124</f>
        <v>1620.9509664900002</v>
      </c>
      <c r="G124" s="50">
        <f t="shared" ref="G124" si="517">M124+S124</f>
        <v>1232.46954138</v>
      </c>
      <c r="H124" s="50">
        <f t="shared" ref="H124" si="518">SUM(I124:J124)</f>
        <v>11143.79195019</v>
      </c>
      <c r="I124" s="50">
        <v>7613.7527761000001</v>
      </c>
      <c r="J124" s="50">
        <f t="shared" ref="J124" si="519">SUM(K124:M124)</f>
        <v>3530.0391740900004</v>
      </c>
      <c r="K124" s="50">
        <v>2094.9068123500001</v>
      </c>
      <c r="L124" s="50">
        <v>1355.5506373300002</v>
      </c>
      <c r="M124" s="50">
        <v>79.581724409999993</v>
      </c>
      <c r="N124" s="50">
        <f t="shared" ref="N124" si="520">SUM(O124:P124)</f>
        <v>5337.7169705599999</v>
      </c>
      <c r="O124" s="50">
        <v>3173.3632196999997</v>
      </c>
      <c r="P124" s="50">
        <f t="shared" ref="P124" si="521">SUM(Q124:S124)</f>
        <v>2164.3537508600002</v>
      </c>
      <c r="Q124" s="50">
        <v>746.06560473000002</v>
      </c>
      <c r="R124" s="50">
        <v>265.40032915999996</v>
      </c>
      <c r="S124" s="50">
        <v>1152.8878169700001</v>
      </c>
      <c r="T124" s="137"/>
      <c r="U124" s="137"/>
      <c r="V124" s="137"/>
      <c r="W124" s="137"/>
      <c r="X124" s="137"/>
    </row>
    <row r="125" spans="1:24" ht="13.8" hidden="1" outlineLevel="1" collapsed="1">
      <c r="A125" s="16">
        <v>44013</v>
      </c>
      <c r="B125" s="50">
        <v>16930.885524429999</v>
      </c>
      <c r="C125" s="50">
        <f t="shared" ref="C125" si="522">I125+O125</f>
        <v>10983.11161683</v>
      </c>
      <c r="D125" s="50">
        <f t="shared" ref="D125" si="523">J125+P125</f>
        <v>5947.7739075999998</v>
      </c>
      <c r="E125" s="50">
        <f t="shared" ref="E125" si="524">K125+Q125</f>
        <v>3279.6165335699998</v>
      </c>
      <c r="F125" s="50">
        <f t="shared" ref="F125" si="525">L125+R125</f>
        <v>1423.5482519400002</v>
      </c>
      <c r="G125" s="50">
        <f t="shared" ref="G125" si="526">M125+S125</f>
        <v>1244.60912209</v>
      </c>
      <c r="H125" s="50">
        <f t="shared" ref="H125" si="527">SUM(I125:J125)</f>
        <v>11809.666014549999</v>
      </c>
      <c r="I125" s="50">
        <v>7604.73740292</v>
      </c>
      <c r="J125" s="50">
        <f t="shared" ref="J125" si="528">SUM(K125:M125)</f>
        <v>4204.92861163</v>
      </c>
      <c r="K125" s="50">
        <v>2508.6909617599999</v>
      </c>
      <c r="L125" s="50">
        <v>1343.3931166100001</v>
      </c>
      <c r="M125" s="50">
        <v>352.84453325999999</v>
      </c>
      <c r="N125" s="50">
        <f t="shared" ref="N125" si="529">SUM(O125:P125)</f>
        <v>5121.2195098800003</v>
      </c>
      <c r="O125" s="50">
        <v>3378.37421391</v>
      </c>
      <c r="P125" s="50">
        <f t="shared" ref="P125" si="530">SUM(Q125:S125)</f>
        <v>1742.8452959700003</v>
      </c>
      <c r="Q125" s="50">
        <v>770.92557181000006</v>
      </c>
      <c r="R125" s="50">
        <v>80.155135330000007</v>
      </c>
      <c r="S125" s="50">
        <v>891.76458883000009</v>
      </c>
      <c r="T125" s="137"/>
      <c r="U125" s="137"/>
      <c r="V125" s="137"/>
      <c r="W125" s="137"/>
      <c r="X125" s="137"/>
    </row>
    <row r="126" spans="1:24" ht="13.8" hidden="1" outlineLevel="1" collapsed="1">
      <c r="A126" s="16">
        <v>44044</v>
      </c>
      <c r="B126" s="50">
        <v>17217.600842300002</v>
      </c>
      <c r="C126" s="50">
        <f t="shared" ref="C126" si="531">I126+O126</f>
        <v>11522.617508030002</v>
      </c>
      <c r="D126" s="50">
        <f t="shared" ref="D126" si="532">J126+P126</f>
        <v>5694.9833342700003</v>
      </c>
      <c r="E126" s="50">
        <f t="shared" ref="E126" si="533">K126+Q126</f>
        <v>2999.3954477799998</v>
      </c>
      <c r="F126" s="50">
        <f t="shared" ref="F126" si="534">L126+R126</f>
        <v>1453.6526558999999</v>
      </c>
      <c r="G126" s="50">
        <f t="shared" ref="G126" si="535">M126+S126</f>
        <v>1241.9352305899999</v>
      </c>
      <c r="H126" s="50">
        <f t="shared" ref="H126" si="536">SUM(I126:J126)</f>
        <v>11838.344492730001</v>
      </c>
      <c r="I126" s="50">
        <v>7895.9000524700004</v>
      </c>
      <c r="J126" s="50">
        <f t="shared" ref="J126" si="537">SUM(K126:M126)</f>
        <v>3942.4444402599997</v>
      </c>
      <c r="K126" s="50">
        <v>2215.64697148</v>
      </c>
      <c r="L126" s="50">
        <v>1371.0748739599999</v>
      </c>
      <c r="M126" s="50">
        <v>355.72259481999998</v>
      </c>
      <c r="N126" s="50">
        <f t="shared" ref="N126" si="538">SUM(O126:P126)</f>
        <v>5379.2563495700006</v>
      </c>
      <c r="O126" s="50">
        <v>3626.7174555600004</v>
      </c>
      <c r="P126" s="50">
        <f t="shared" ref="P126" si="539">SUM(Q126:S126)</f>
        <v>1752.5388940100001</v>
      </c>
      <c r="Q126" s="50">
        <v>783.74847629999999</v>
      </c>
      <c r="R126" s="50">
        <v>82.577781940000008</v>
      </c>
      <c r="S126" s="50">
        <v>886.21263577000002</v>
      </c>
      <c r="T126" s="137"/>
      <c r="U126" s="137"/>
      <c r="V126" s="137"/>
      <c r="W126" s="137"/>
      <c r="X126" s="137"/>
    </row>
    <row r="127" spans="1:24" ht="13.8" hidden="1" outlineLevel="1" collapsed="1">
      <c r="A127" s="16">
        <v>44075</v>
      </c>
      <c r="B127" s="50">
        <v>18421.229170070001</v>
      </c>
      <c r="C127" s="50">
        <f t="shared" ref="C127" si="540">I127+O127</f>
        <v>12521.59925931</v>
      </c>
      <c r="D127" s="50">
        <f t="shared" ref="D127" si="541">J127+P127</f>
        <v>5899.6299107600007</v>
      </c>
      <c r="E127" s="50">
        <f t="shared" ref="E127" si="542">K127+Q127</f>
        <v>3050.4455145100001</v>
      </c>
      <c r="F127" s="50">
        <f t="shared" ref="F127" si="543">L127+R127</f>
        <v>1576.9422881500002</v>
      </c>
      <c r="G127" s="50">
        <f t="shared" ref="G127" si="544">M127+S127</f>
        <v>1272.2421081</v>
      </c>
      <c r="H127" s="50">
        <f t="shared" ref="H127" si="545">SUM(I127:J127)</f>
        <v>12829.71474415</v>
      </c>
      <c r="I127" s="50">
        <v>8817.0640559599997</v>
      </c>
      <c r="J127" s="50">
        <f t="shared" ref="J127" si="546">SUM(K127:M127)</f>
        <v>4012.6506881900004</v>
      </c>
      <c r="K127" s="50">
        <v>2158.7533397100001</v>
      </c>
      <c r="L127" s="50">
        <v>1492.5921412700002</v>
      </c>
      <c r="M127" s="50">
        <v>361.30520720999999</v>
      </c>
      <c r="N127" s="50">
        <f t="shared" ref="N127" si="547">SUM(O127:P127)</f>
        <v>5591.5144259199997</v>
      </c>
      <c r="O127" s="50">
        <v>3704.5352033499998</v>
      </c>
      <c r="P127" s="50">
        <f t="shared" ref="P127" si="548">SUM(Q127:S127)</f>
        <v>1886.9792225699998</v>
      </c>
      <c r="Q127" s="50">
        <v>891.69217479999998</v>
      </c>
      <c r="R127" s="50">
        <v>84.350146880000011</v>
      </c>
      <c r="S127" s="50">
        <v>910.93690088999995</v>
      </c>
      <c r="T127" s="137"/>
      <c r="U127" s="137"/>
      <c r="V127" s="137"/>
      <c r="W127" s="137"/>
      <c r="X127" s="137"/>
    </row>
    <row r="128" spans="1:24" ht="13.8" hidden="1" outlineLevel="1" collapsed="1">
      <c r="A128" s="16">
        <v>44105</v>
      </c>
      <c r="B128" s="50">
        <v>19026.175512760001</v>
      </c>
      <c r="C128" s="50">
        <f t="shared" ref="C128" si="549">I128+O128</f>
        <v>13305.04312167</v>
      </c>
      <c r="D128" s="50">
        <f t="shared" ref="D128" si="550">J128+P128</f>
        <v>5721.1323910899991</v>
      </c>
      <c r="E128" s="50">
        <f t="shared" ref="E128" si="551">K128+Q128</f>
        <v>3067.1873573399998</v>
      </c>
      <c r="F128" s="50">
        <f t="shared" ref="F128" si="552">L128+R128</f>
        <v>1377.89529941</v>
      </c>
      <c r="G128" s="50">
        <f t="shared" ref="G128" si="553">M128+S128</f>
        <v>1276.04973434</v>
      </c>
      <c r="H128" s="50">
        <f t="shared" ref="H128" si="554">SUM(I128:J128)</f>
        <v>13519.70363588</v>
      </c>
      <c r="I128" s="50">
        <v>9637.4718952999992</v>
      </c>
      <c r="J128" s="50">
        <f t="shared" ref="J128" si="555">SUM(K128:M128)</f>
        <v>3882.2317405799995</v>
      </c>
      <c r="K128" s="50">
        <v>2269.3223439499998</v>
      </c>
      <c r="L128" s="50">
        <v>1252.21781674</v>
      </c>
      <c r="M128" s="50">
        <v>360.69157989000001</v>
      </c>
      <c r="N128" s="50">
        <f t="shared" ref="N128" si="556">SUM(O128:P128)</f>
        <v>5506.4718768800003</v>
      </c>
      <c r="O128" s="50">
        <v>3667.5712263700002</v>
      </c>
      <c r="P128" s="50">
        <f t="shared" ref="P128" si="557">SUM(Q128:S128)</f>
        <v>1838.9006505100001</v>
      </c>
      <c r="Q128" s="50">
        <v>797.86501338999994</v>
      </c>
      <c r="R128" s="50">
        <v>125.67748267</v>
      </c>
      <c r="S128" s="50">
        <v>915.35815445000003</v>
      </c>
      <c r="T128" s="137"/>
      <c r="U128" s="137"/>
      <c r="V128" s="137"/>
      <c r="W128" s="137"/>
      <c r="X128" s="137"/>
    </row>
    <row r="129" spans="1:24" ht="13.8" hidden="1" outlineLevel="1" collapsed="1">
      <c r="A129" s="16">
        <v>44136</v>
      </c>
      <c r="B129" s="50">
        <v>19037.006475729999</v>
      </c>
      <c r="C129" s="50">
        <f t="shared" ref="C129" si="558">I129+O129</f>
        <v>13489.163672940002</v>
      </c>
      <c r="D129" s="50">
        <f t="shared" ref="D129" si="559">J129+P129</f>
        <v>5547.8428027900009</v>
      </c>
      <c r="E129" s="50">
        <f t="shared" ref="E129" si="560">K129+Q129</f>
        <v>3018.6811977300003</v>
      </c>
      <c r="F129" s="50">
        <f t="shared" ref="F129" si="561">L129+R129</f>
        <v>1254.90593491</v>
      </c>
      <c r="G129" s="50">
        <f t="shared" ref="G129" si="562">M129+S129</f>
        <v>1274.25567015</v>
      </c>
      <c r="H129" s="50">
        <f t="shared" ref="H129" si="563">SUM(I129:J129)</f>
        <v>13595.051002120001</v>
      </c>
      <c r="I129" s="50">
        <v>9964.3066947700008</v>
      </c>
      <c r="J129" s="50">
        <f t="shared" ref="J129" si="564">SUM(K129:M129)</f>
        <v>3630.7443073500003</v>
      </c>
      <c r="K129" s="50">
        <v>2126.3062285300002</v>
      </c>
      <c r="L129" s="50">
        <v>1148.4624403400001</v>
      </c>
      <c r="M129" s="50">
        <v>355.97563847999999</v>
      </c>
      <c r="N129" s="50">
        <f t="shared" ref="N129" si="565">SUM(O129:P129)</f>
        <v>5441.9554736099999</v>
      </c>
      <c r="O129" s="50">
        <v>3524.8569781699998</v>
      </c>
      <c r="P129" s="50">
        <f t="shared" ref="P129" si="566">SUM(Q129:S129)</f>
        <v>1917.0984954400001</v>
      </c>
      <c r="Q129" s="50">
        <v>892.37496920000001</v>
      </c>
      <c r="R129" s="50">
        <v>106.44349457</v>
      </c>
      <c r="S129" s="50">
        <v>918.28003166999997</v>
      </c>
      <c r="T129" s="137"/>
      <c r="U129" s="137"/>
      <c r="V129" s="137"/>
      <c r="W129" s="137"/>
      <c r="X129" s="137"/>
    </row>
    <row r="130" spans="1:24" ht="13.8" hidden="1" outlineLevel="1" collapsed="1">
      <c r="A130" s="16">
        <v>44166</v>
      </c>
      <c r="B130" s="50">
        <v>21285.172141210001</v>
      </c>
      <c r="C130" s="50">
        <f t="shared" ref="C130" si="567">I130+O130</f>
        <v>15470.102556920001</v>
      </c>
      <c r="D130" s="50">
        <f t="shared" ref="D130" si="568">J130+P130</f>
        <v>5815.0695842900004</v>
      </c>
      <c r="E130" s="50">
        <f t="shared" ref="E130" si="569">K130+Q130</f>
        <v>3347.7620658699998</v>
      </c>
      <c r="F130" s="50">
        <f t="shared" ref="F130" si="570">L130+R130</f>
        <v>1342.3743163100003</v>
      </c>
      <c r="G130" s="50">
        <f t="shared" ref="G130" si="571">M130+S130</f>
        <v>1124.9332021099999</v>
      </c>
      <c r="H130" s="50">
        <f t="shared" ref="H130" si="572">SUM(I130:J130)</f>
        <v>16036.662914810002</v>
      </c>
      <c r="I130" s="50">
        <v>11735.032244900001</v>
      </c>
      <c r="J130" s="50">
        <f t="shared" ref="J130" si="573">SUM(K130:M130)</f>
        <v>4301.6306699100005</v>
      </c>
      <c r="K130" s="50">
        <v>2468.82114443</v>
      </c>
      <c r="L130" s="50">
        <v>1210.3435864100002</v>
      </c>
      <c r="M130" s="50">
        <v>622.46593906999999</v>
      </c>
      <c r="N130" s="50">
        <f t="shared" ref="N130" si="574">SUM(O130:P130)</f>
        <v>5248.5092263999995</v>
      </c>
      <c r="O130" s="50">
        <v>3735.0703120200001</v>
      </c>
      <c r="P130" s="50">
        <f t="shared" ref="P130" si="575">SUM(Q130:S130)</f>
        <v>1513.4389143799999</v>
      </c>
      <c r="Q130" s="50">
        <v>878.94092144000001</v>
      </c>
      <c r="R130" s="50">
        <v>132.03072990000001</v>
      </c>
      <c r="S130" s="50">
        <v>502.46726303999998</v>
      </c>
      <c r="T130" s="137"/>
      <c r="U130" s="137"/>
      <c r="V130" s="137"/>
      <c r="W130" s="137"/>
      <c r="X130" s="137"/>
    </row>
    <row r="131" spans="1:24" ht="13.8" hidden="1" outlineLevel="1" collapsed="1">
      <c r="A131" s="16">
        <v>44197</v>
      </c>
      <c r="B131" s="50">
        <v>20311.441721129999</v>
      </c>
      <c r="C131" s="50">
        <f t="shared" ref="C131" si="576">I131+O131</f>
        <v>14029.342216540001</v>
      </c>
      <c r="D131" s="50">
        <f t="shared" ref="D131" si="577">J131+P131</f>
        <v>6282.0995045899999</v>
      </c>
      <c r="E131" s="50">
        <f t="shared" ref="E131" si="578">K131+Q131</f>
        <v>3713.6748253400001</v>
      </c>
      <c r="F131" s="50">
        <f t="shared" ref="F131" si="579">L131+R131</f>
        <v>1445.18397966</v>
      </c>
      <c r="G131" s="50">
        <f t="shared" ref="G131" si="580">M131+S131</f>
        <v>1123.2406995899998</v>
      </c>
      <c r="H131" s="50">
        <f t="shared" ref="H131" si="581">SUM(I131:J131)</f>
        <v>14814.146253639999</v>
      </c>
      <c r="I131" s="50">
        <v>10037.364748980001</v>
      </c>
      <c r="J131" s="50">
        <f t="shared" ref="J131" si="582">SUM(K131:M131)</f>
        <v>4776.7815046599999</v>
      </c>
      <c r="K131" s="50">
        <v>2838.61129888</v>
      </c>
      <c r="L131" s="50">
        <v>1314.2110388399999</v>
      </c>
      <c r="M131" s="50">
        <v>623.95916693999993</v>
      </c>
      <c r="N131" s="50">
        <f t="shared" ref="N131" si="583">SUM(O131:P131)</f>
        <v>5497.2954674899993</v>
      </c>
      <c r="O131" s="50">
        <v>3991.9774675599997</v>
      </c>
      <c r="P131" s="50">
        <f t="shared" ref="P131" si="584">SUM(Q131:S131)</f>
        <v>1505.31799993</v>
      </c>
      <c r="Q131" s="50">
        <v>875.06352646000005</v>
      </c>
      <c r="R131" s="50">
        <v>130.97294082000002</v>
      </c>
      <c r="S131" s="50">
        <v>499.28153264999997</v>
      </c>
      <c r="T131" s="137"/>
      <c r="U131" s="137"/>
      <c r="V131" s="137"/>
      <c r="W131" s="137"/>
      <c r="X131" s="137"/>
    </row>
    <row r="132" spans="1:24" ht="13.8" hidden="1" outlineLevel="1" collapsed="1">
      <c r="A132" s="16">
        <v>44228</v>
      </c>
      <c r="B132" s="50">
        <v>20277.133636570004</v>
      </c>
      <c r="C132" s="50">
        <f t="shared" ref="C132" si="585">I132+O132</f>
        <v>14178.363961100002</v>
      </c>
      <c r="D132" s="50">
        <f t="shared" ref="D132" si="586">J132+P132</f>
        <v>6098.7696754699991</v>
      </c>
      <c r="E132" s="50">
        <f t="shared" ref="E132" si="587">K132+Q132</f>
        <v>3587.80491944</v>
      </c>
      <c r="F132" s="50">
        <f t="shared" ref="F132" si="588">L132+R132</f>
        <v>1457.91005204</v>
      </c>
      <c r="G132" s="50">
        <f t="shared" ref="G132" si="589">M132+S132</f>
        <v>1053.05470399</v>
      </c>
      <c r="H132" s="50">
        <f t="shared" ref="H132" si="590">SUM(I132:J132)</f>
        <v>14645.585893560001</v>
      </c>
      <c r="I132" s="50">
        <v>10053.796978080001</v>
      </c>
      <c r="J132" s="50">
        <f t="shared" ref="J132" si="591">SUM(K132:M132)</f>
        <v>4591.7889154799996</v>
      </c>
      <c r="K132" s="50">
        <v>2707.08305264</v>
      </c>
      <c r="L132" s="50">
        <v>1327.40651063</v>
      </c>
      <c r="M132" s="50">
        <v>557.29935220999994</v>
      </c>
      <c r="N132" s="50">
        <f t="shared" ref="N132" si="592">SUM(O132:P132)</f>
        <v>5631.54774301</v>
      </c>
      <c r="O132" s="50">
        <v>4124.5669830200004</v>
      </c>
      <c r="P132" s="50">
        <f t="shared" ref="P132" si="593">SUM(Q132:S132)</f>
        <v>1506.98075999</v>
      </c>
      <c r="Q132" s="50">
        <v>880.72186680000004</v>
      </c>
      <c r="R132" s="50">
        <v>130.50354141</v>
      </c>
      <c r="S132" s="50">
        <v>495.75535178000001</v>
      </c>
      <c r="T132" s="137"/>
      <c r="U132" s="137"/>
      <c r="V132" s="137"/>
      <c r="W132" s="137"/>
      <c r="X132" s="137"/>
    </row>
    <row r="133" spans="1:24" ht="13.8" collapsed="1">
      <c r="A133" s="16">
        <v>44256</v>
      </c>
      <c r="B133" s="50">
        <v>20308.350916629999</v>
      </c>
      <c r="C133" s="50">
        <f t="shared" ref="C133" si="594">I133+O133</f>
        <v>14504.005298439999</v>
      </c>
      <c r="D133" s="50">
        <f t="shared" ref="D133" si="595">J133+P133</f>
        <v>5804.3456181900001</v>
      </c>
      <c r="E133" s="50">
        <f t="shared" ref="E133" si="596">K133+Q133</f>
        <v>3308.1357176699998</v>
      </c>
      <c r="F133" s="50">
        <f t="shared" ref="F133" si="597">L133+R133</f>
        <v>1450.15586693</v>
      </c>
      <c r="G133" s="50">
        <f t="shared" ref="G133" si="598">M133+S133</f>
        <v>1046.05403359</v>
      </c>
      <c r="H133" s="50">
        <f t="shared" ref="H133" si="599">SUM(I133:J133)</f>
        <v>14894.115260679999</v>
      </c>
      <c r="I133" s="50">
        <v>10330.05922345</v>
      </c>
      <c r="J133" s="50">
        <f t="shared" ref="J133" si="600">SUM(K133:M133)</f>
        <v>4564.0560372299997</v>
      </c>
      <c r="K133" s="50">
        <v>2688.8699552499997</v>
      </c>
      <c r="L133" s="50">
        <v>1319.80497335</v>
      </c>
      <c r="M133" s="50">
        <v>555.38110862999997</v>
      </c>
      <c r="N133" s="50">
        <f t="shared" ref="N133" si="601">SUM(O133:P133)</f>
        <v>5414.2356559500004</v>
      </c>
      <c r="O133" s="50">
        <v>4173.9460749899999</v>
      </c>
      <c r="P133" s="50">
        <f t="shared" ref="P133" si="602">SUM(Q133:S133)</f>
        <v>1240.28958096</v>
      </c>
      <c r="Q133" s="50">
        <v>619.26576241999999</v>
      </c>
      <c r="R133" s="50">
        <v>130.35089357999999</v>
      </c>
      <c r="S133" s="50">
        <v>490.67292495999999</v>
      </c>
      <c r="T133" s="137"/>
      <c r="U133" s="137"/>
      <c r="V133" s="137"/>
      <c r="W133" s="137"/>
      <c r="X133" s="137"/>
    </row>
    <row r="134" spans="1:24" ht="13.8">
      <c r="A134" s="16">
        <v>44287</v>
      </c>
      <c r="B134" s="50">
        <v>21475.341519460002</v>
      </c>
      <c r="C134" s="50">
        <f t="shared" ref="C134" si="603">I134+O134</f>
        <v>14806.02749842</v>
      </c>
      <c r="D134" s="50">
        <f t="shared" ref="D134" si="604">J134+P134</f>
        <v>6669.3140210399997</v>
      </c>
      <c r="E134" s="50">
        <f t="shared" ref="E134" si="605">K134+Q134</f>
        <v>3990.4712412199997</v>
      </c>
      <c r="F134" s="50">
        <f t="shared" ref="F134" si="606">L134+R134</f>
        <v>1629.9964752000001</v>
      </c>
      <c r="G134" s="50">
        <f t="shared" ref="G134" si="607">M134+S134</f>
        <v>1048.84630462</v>
      </c>
      <c r="H134" s="50">
        <f t="shared" ref="H134" si="608">SUM(I134:J134)</f>
        <v>15876.508265479999</v>
      </c>
      <c r="I134" s="50">
        <v>10435.41974861</v>
      </c>
      <c r="J134" s="50">
        <f t="shared" ref="J134" si="609">SUM(K134:M134)</f>
        <v>5441.0885168699997</v>
      </c>
      <c r="K134" s="50">
        <v>3371.3079299699998</v>
      </c>
      <c r="L134" s="50">
        <v>1512.6069042200002</v>
      </c>
      <c r="M134" s="50">
        <v>557.17368267999996</v>
      </c>
      <c r="N134" s="50">
        <f t="shared" ref="N134" si="610">SUM(O134:P134)</f>
        <v>5598.8332539799994</v>
      </c>
      <c r="O134" s="50">
        <v>4370.6077498099994</v>
      </c>
      <c r="P134" s="50">
        <f t="shared" ref="P134" si="611">SUM(Q134:S134)</f>
        <v>1228.22550417</v>
      </c>
      <c r="Q134" s="50">
        <v>619.16331124999999</v>
      </c>
      <c r="R134" s="50">
        <v>117.38957098</v>
      </c>
      <c r="S134" s="50">
        <v>491.67262194</v>
      </c>
      <c r="T134" s="137"/>
      <c r="U134" s="137"/>
      <c r="V134" s="137"/>
      <c r="W134" s="137"/>
      <c r="X134" s="137"/>
    </row>
    <row r="135" spans="1:24" ht="13.8">
      <c r="A135" s="16">
        <v>44317</v>
      </c>
      <c r="B135" s="50">
        <v>23219.667228689999</v>
      </c>
      <c r="C135" s="50">
        <f t="shared" ref="C135" si="612">I135+O135</f>
        <v>16325.893748449998</v>
      </c>
      <c r="D135" s="50">
        <f t="shared" ref="D135" si="613">J135+P135</f>
        <v>6893.7734802399991</v>
      </c>
      <c r="E135" s="50">
        <f t="shared" ref="E135" si="614">K135+Q135</f>
        <v>4485.86020809</v>
      </c>
      <c r="F135" s="50">
        <f t="shared" ref="F135" si="615">L135+R135</f>
        <v>1363.05208763</v>
      </c>
      <c r="G135" s="50">
        <f t="shared" ref="G135" si="616">M135+S135</f>
        <v>1044.8611845199998</v>
      </c>
      <c r="H135" s="50">
        <f t="shared" ref="H135" si="617">SUM(I135:J135)</f>
        <v>17403.109996439998</v>
      </c>
      <c r="I135" s="50">
        <v>11669.317016469999</v>
      </c>
      <c r="J135" s="50">
        <f t="shared" ref="J135" si="618">SUM(K135:M135)</f>
        <v>5733.7929799699996</v>
      </c>
      <c r="K135" s="50">
        <v>3936.8971239899997</v>
      </c>
      <c r="L135" s="50">
        <v>1239.4406214099999</v>
      </c>
      <c r="M135" s="50">
        <v>557.4552345699999</v>
      </c>
      <c r="N135" s="50">
        <f t="shared" ref="N135" si="619">SUM(O135:P135)</f>
        <v>5816.5572322499993</v>
      </c>
      <c r="O135" s="50">
        <v>4656.5767319799997</v>
      </c>
      <c r="P135" s="50">
        <f t="shared" ref="P135" si="620">SUM(Q135:S135)</f>
        <v>1159.98050027</v>
      </c>
      <c r="Q135" s="50">
        <v>548.96308410000006</v>
      </c>
      <c r="R135" s="50">
        <v>123.61146622</v>
      </c>
      <c r="S135" s="50">
        <v>487.40594995000004</v>
      </c>
      <c r="T135" s="137"/>
      <c r="U135" s="137"/>
      <c r="V135" s="137"/>
      <c r="W135" s="137"/>
      <c r="X135" s="137"/>
    </row>
    <row r="136" spans="1:24" ht="13.8">
      <c r="A136" s="16">
        <v>44348</v>
      </c>
      <c r="B136" s="50">
        <v>23239.546392969998</v>
      </c>
      <c r="C136" s="50">
        <f t="shared" ref="C136" si="621">I136+O136</f>
        <v>16051.923869</v>
      </c>
      <c r="D136" s="50">
        <f t="shared" ref="D136" si="622">J136+P136</f>
        <v>7187.6225239699997</v>
      </c>
      <c r="E136" s="50">
        <f t="shared" ref="E136" si="623">K136+Q136</f>
        <v>4811.7957136799996</v>
      </c>
      <c r="F136" s="50">
        <f t="shared" ref="F136" si="624">L136+R136</f>
        <v>1419.33847827</v>
      </c>
      <c r="G136" s="50">
        <f t="shared" ref="G136" si="625">M136+S136</f>
        <v>956.48833202000003</v>
      </c>
      <c r="H136" s="50">
        <f t="shared" ref="H136" si="626">SUM(I136:J136)</f>
        <v>17375.856564940001</v>
      </c>
      <c r="I136" s="50">
        <v>11357.30574331</v>
      </c>
      <c r="J136" s="50">
        <f t="shared" ref="J136" si="627">SUM(K136:M136)</f>
        <v>6018.5508216299995</v>
      </c>
      <c r="K136" s="50">
        <v>4224.2725311499998</v>
      </c>
      <c r="L136" s="50">
        <v>1303.68686011</v>
      </c>
      <c r="M136" s="50">
        <v>490.59143037000001</v>
      </c>
      <c r="N136" s="50">
        <f t="shared" ref="N136" si="628">SUM(O136:P136)</f>
        <v>5863.6898280300002</v>
      </c>
      <c r="O136" s="50">
        <v>4694.6181256899999</v>
      </c>
      <c r="P136" s="50">
        <f t="shared" ref="P136" si="629">SUM(Q136:S136)</f>
        <v>1169.07170234</v>
      </c>
      <c r="Q136" s="50">
        <v>587.52318252999999</v>
      </c>
      <c r="R136" s="50">
        <v>115.65161816</v>
      </c>
      <c r="S136" s="50">
        <v>465.89690165000002</v>
      </c>
      <c r="T136" s="137"/>
      <c r="U136" s="137"/>
      <c r="V136" s="137"/>
      <c r="W136" s="137"/>
      <c r="X136" s="137"/>
    </row>
    <row r="137" spans="1:24" ht="13.8">
      <c r="A137" s="16">
        <v>44378</v>
      </c>
      <c r="B137" s="50">
        <v>23616.521777130001</v>
      </c>
      <c r="C137" s="50">
        <f t="shared" ref="C137" si="630">I137+O137</f>
        <v>16565.378483320001</v>
      </c>
      <c r="D137" s="50">
        <f t="shared" ref="D137" si="631">J137+P137</f>
        <v>7051.1432938100006</v>
      </c>
      <c r="E137" s="50">
        <f t="shared" ref="E137" si="632">K137+Q137</f>
        <v>4819.6467263100003</v>
      </c>
      <c r="F137" s="50">
        <f t="shared" ref="F137" si="633">L137+R137</f>
        <v>1260.5469669200002</v>
      </c>
      <c r="G137" s="50">
        <f t="shared" ref="G137" si="634">M137+S137</f>
        <v>970.94960058000004</v>
      </c>
      <c r="H137" s="50">
        <f t="shared" ref="H137" si="635">SUM(I137:J137)</f>
        <v>18205.390943549999</v>
      </c>
      <c r="I137" s="50">
        <v>12329.330770439999</v>
      </c>
      <c r="J137" s="50">
        <f t="shared" ref="J137" si="636">SUM(K137:M137)</f>
        <v>5876.0601731100005</v>
      </c>
      <c r="K137" s="50">
        <v>4250.0373315400002</v>
      </c>
      <c r="L137" s="50">
        <v>1135.2848074800002</v>
      </c>
      <c r="M137" s="50">
        <v>490.73803409000004</v>
      </c>
      <c r="N137" s="50">
        <f t="shared" ref="N137" si="637">SUM(O137:P137)</f>
        <v>5411.1308335800004</v>
      </c>
      <c r="O137" s="50">
        <v>4236.0477128800003</v>
      </c>
      <c r="P137" s="50">
        <f t="shared" ref="P137" si="638">SUM(Q137:S137)</f>
        <v>1175.0831207000001</v>
      </c>
      <c r="Q137" s="50">
        <v>569.60939476999999</v>
      </c>
      <c r="R137" s="50">
        <v>125.26215944</v>
      </c>
      <c r="S137" s="50">
        <v>480.21156649</v>
      </c>
      <c r="T137" s="137"/>
      <c r="U137" s="137"/>
      <c r="V137" s="137"/>
      <c r="W137" s="137"/>
      <c r="X137" s="137"/>
    </row>
    <row r="138" spans="1:24" ht="13.8">
      <c r="A138" s="16">
        <v>44409</v>
      </c>
      <c r="B138" s="50">
        <v>22726.024151950001</v>
      </c>
      <c r="C138" s="50">
        <f t="shared" ref="C138" si="639">I138+O138</f>
        <v>16206.272097200001</v>
      </c>
      <c r="D138" s="50">
        <f t="shared" ref="D138" si="640">J138+P138</f>
        <v>6519.7520547500008</v>
      </c>
      <c r="E138" s="50">
        <f t="shared" ref="E138" si="641">K138+Q138</f>
        <v>4492.0130412500002</v>
      </c>
      <c r="F138" s="50">
        <f t="shared" ref="F138" si="642">L138+R138</f>
        <v>1087.2790412499999</v>
      </c>
      <c r="G138" s="50">
        <f t="shared" ref="G138" si="643">M138+S138</f>
        <v>940.45997224999996</v>
      </c>
      <c r="H138" s="50">
        <f t="shared" ref="H138" si="644">SUM(I138:J138)</f>
        <v>17241.530473390001</v>
      </c>
      <c r="I138" s="50">
        <v>11817.340865300001</v>
      </c>
      <c r="J138" s="50">
        <f t="shared" ref="J138" si="645">SUM(K138:M138)</f>
        <v>5424.1896080900005</v>
      </c>
      <c r="K138" s="50">
        <v>4000.4955527000002</v>
      </c>
      <c r="L138" s="50">
        <v>945.71046828999999</v>
      </c>
      <c r="M138" s="50">
        <v>477.98358710000002</v>
      </c>
      <c r="N138" s="50">
        <f t="shared" ref="N138" si="646">SUM(O138:P138)</f>
        <v>5484.4936785600003</v>
      </c>
      <c r="O138" s="50">
        <v>4388.9312319000001</v>
      </c>
      <c r="P138" s="50">
        <f t="shared" ref="P138" si="647">SUM(Q138:S138)</f>
        <v>1095.56244666</v>
      </c>
      <c r="Q138" s="50">
        <v>491.51748855</v>
      </c>
      <c r="R138" s="50">
        <v>141.56857295999998</v>
      </c>
      <c r="S138" s="50">
        <v>462.47638515</v>
      </c>
      <c r="T138" s="137"/>
      <c r="U138" s="137"/>
      <c r="V138" s="137"/>
      <c r="W138" s="137"/>
      <c r="X138" s="137"/>
    </row>
    <row r="139" spans="1:24" ht="13.8">
      <c r="A139" s="16">
        <v>44440</v>
      </c>
      <c r="B139" s="50">
        <v>23013.63757794</v>
      </c>
      <c r="C139" s="50">
        <f t="shared" ref="C139" si="648">I139+O139</f>
        <v>16498.775330130004</v>
      </c>
      <c r="D139" s="50">
        <f t="shared" ref="D139" si="649">J139+P139</f>
        <v>6514.8622478100006</v>
      </c>
      <c r="E139" s="50">
        <f t="shared" ref="E139" si="650">K139+Q139</f>
        <v>4552.7297409900002</v>
      </c>
      <c r="F139" s="50">
        <f t="shared" ref="F139" si="651">L139+R139</f>
        <v>1029.5461548999999</v>
      </c>
      <c r="G139" s="50">
        <f t="shared" ref="G139" si="652">M139+S139</f>
        <v>932.58635191999997</v>
      </c>
      <c r="H139" s="50">
        <f t="shared" ref="H139" si="653">SUM(I139:J139)</f>
        <v>17674.20932473</v>
      </c>
      <c r="I139" s="50">
        <v>12200.576933150001</v>
      </c>
      <c r="J139" s="50">
        <f t="shared" ref="J139" si="654">SUM(K139:M139)</f>
        <v>5473.6323915800003</v>
      </c>
      <c r="K139" s="50">
        <v>3978.3887742399997</v>
      </c>
      <c r="L139" s="50">
        <v>912.71375259000001</v>
      </c>
      <c r="M139" s="50">
        <v>582.52986475</v>
      </c>
      <c r="N139" s="50">
        <f t="shared" ref="N139" si="655">SUM(O139:P139)</f>
        <v>5339.4282532100005</v>
      </c>
      <c r="O139" s="50">
        <v>4298.1983969800003</v>
      </c>
      <c r="P139" s="50">
        <f t="shared" ref="P139" si="656">SUM(Q139:S139)</f>
        <v>1041.22985623</v>
      </c>
      <c r="Q139" s="50">
        <v>574.34096675000001</v>
      </c>
      <c r="R139" s="50">
        <v>116.83240231000001</v>
      </c>
      <c r="S139" s="50">
        <v>350.05648716999997</v>
      </c>
      <c r="T139" s="137"/>
      <c r="U139" s="137"/>
      <c r="V139" s="137"/>
      <c r="W139" s="137"/>
      <c r="X139" s="137"/>
    </row>
    <row r="140" spans="1:24" ht="13.8">
      <c r="A140" s="16">
        <v>44470</v>
      </c>
      <c r="B140" s="50">
        <v>23737.540890650002</v>
      </c>
      <c r="C140" s="50">
        <f t="shared" ref="C140" si="657">I140+O140</f>
        <v>17114.415277020002</v>
      </c>
      <c r="D140" s="50">
        <f t="shared" ref="D140" si="658">J140+P140</f>
        <v>6623.1256136299999</v>
      </c>
      <c r="E140" s="50">
        <f t="shared" ref="E140" si="659">K140+Q140</f>
        <v>4765.4383540400004</v>
      </c>
      <c r="F140" s="50">
        <f t="shared" ref="F140" si="660">L140+R140</f>
        <v>934.37371746999997</v>
      </c>
      <c r="G140" s="50">
        <f t="shared" ref="G140" si="661">M140+S140</f>
        <v>923.31354211999997</v>
      </c>
      <c r="H140" s="50">
        <f t="shared" ref="H140" si="662">SUM(I140:J140)</f>
        <v>18159.419163910003</v>
      </c>
      <c r="I140" s="50">
        <v>12579.705050460001</v>
      </c>
      <c r="J140" s="50">
        <f t="shared" ref="J140" si="663">SUM(K140:M140)</f>
        <v>5579.7141134499998</v>
      </c>
      <c r="K140" s="50">
        <v>4181.21428741</v>
      </c>
      <c r="L140" s="50">
        <v>817.88812753000002</v>
      </c>
      <c r="M140" s="50">
        <v>580.61169851</v>
      </c>
      <c r="N140" s="50">
        <f t="shared" ref="N140" si="664">SUM(O140:P140)</f>
        <v>5578.1217267399998</v>
      </c>
      <c r="O140" s="50">
        <v>4534.7102265599997</v>
      </c>
      <c r="P140" s="50">
        <f t="shared" ref="P140" si="665">SUM(Q140:S140)</f>
        <v>1043.4115001800001</v>
      </c>
      <c r="Q140" s="50">
        <v>584.22406663000004</v>
      </c>
      <c r="R140" s="50">
        <v>116.48558994000001</v>
      </c>
      <c r="S140" s="50">
        <v>342.70184360999997</v>
      </c>
      <c r="T140" s="137"/>
      <c r="U140" s="137"/>
      <c r="V140" s="137"/>
      <c r="W140" s="137"/>
      <c r="X140" s="137"/>
    </row>
    <row r="141" spans="1:24" ht="13.8">
      <c r="A141" s="16">
        <v>44501</v>
      </c>
      <c r="B141" s="50">
        <v>23607.677611659998</v>
      </c>
      <c r="C141" s="50">
        <f t="shared" ref="C141" si="666">I141+O141</f>
        <v>16984.45932115</v>
      </c>
      <c r="D141" s="50">
        <f t="shared" ref="D141" si="667">J141+P141</f>
        <v>6623.218290509999</v>
      </c>
      <c r="E141" s="50">
        <f t="shared" ref="E141" si="668">K141+Q141</f>
        <v>4810.1359460999993</v>
      </c>
      <c r="F141" s="50">
        <f t="shared" ref="F141" si="669">L141+R141</f>
        <v>884.20552484999996</v>
      </c>
      <c r="G141" s="50">
        <f t="shared" ref="G141" si="670">M141+S141</f>
        <v>928.87681956000006</v>
      </c>
      <c r="H141" s="50">
        <f t="shared" ref="H141" si="671">SUM(I141:J141)</f>
        <v>18092.570623579999</v>
      </c>
      <c r="I141" s="50">
        <v>12476.15280926</v>
      </c>
      <c r="J141" s="50">
        <f t="shared" ref="J141" si="672">SUM(K141:M141)</f>
        <v>5616.4178143199988</v>
      </c>
      <c r="K141" s="50">
        <v>4229.9851429399996</v>
      </c>
      <c r="L141" s="50">
        <v>805.91060881999999</v>
      </c>
      <c r="M141" s="50">
        <v>580.52206255999999</v>
      </c>
      <c r="N141" s="50">
        <f t="shared" ref="N141" si="673">SUM(O141:P141)</f>
        <v>5515.1069880799996</v>
      </c>
      <c r="O141" s="50">
        <v>4508.3065118899995</v>
      </c>
      <c r="P141" s="50">
        <f t="shared" ref="P141" si="674">SUM(Q141:S141)</f>
        <v>1006.8004761899999</v>
      </c>
      <c r="Q141" s="50">
        <v>580.15080316000001</v>
      </c>
      <c r="R141" s="50">
        <v>78.294916029999996</v>
      </c>
      <c r="S141" s="50">
        <v>348.35475700000001</v>
      </c>
      <c r="T141" s="137"/>
      <c r="U141" s="137"/>
      <c r="V141" s="137"/>
      <c r="W141" s="137"/>
      <c r="X141" s="137"/>
    </row>
    <row r="142" spans="1:24" ht="13.8">
      <c r="A142" s="16">
        <v>44531</v>
      </c>
      <c r="B142" s="50">
        <v>25115.355314939996</v>
      </c>
      <c r="C142" s="50">
        <f t="shared" ref="C142" si="675">I142+O142</f>
        <v>18556.92732938</v>
      </c>
      <c r="D142" s="50">
        <f t="shared" ref="D142" si="676">J142+P142</f>
        <v>6558.4279855599998</v>
      </c>
      <c r="E142" s="50">
        <f t="shared" ref="E142" si="677">K142+Q142</f>
        <v>4758.4057510999992</v>
      </c>
      <c r="F142" s="50">
        <f t="shared" ref="F142" si="678">L142+R142</f>
        <v>867.40750293999986</v>
      </c>
      <c r="G142" s="50">
        <f t="shared" ref="G142" si="679">M142+S142</f>
        <v>932.61473151999985</v>
      </c>
      <c r="H142" s="50">
        <f t="shared" ref="H142" si="680">SUM(I142:J142)</f>
        <v>19420.644833679999</v>
      </c>
      <c r="I142" s="50">
        <v>13791.5297166</v>
      </c>
      <c r="J142" s="50">
        <f t="shared" ref="J142" si="681">SUM(K142:M142)</f>
        <v>5629.1151170799994</v>
      </c>
      <c r="K142" s="50">
        <v>4238.4978642099995</v>
      </c>
      <c r="L142" s="50">
        <v>808.18474124999989</v>
      </c>
      <c r="M142" s="50">
        <v>582.4325116199999</v>
      </c>
      <c r="N142" s="50">
        <f t="shared" ref="N142" si="682">SUM(O142:P142)</f>
        <v>5694.7104812599991</v>
      </c>
      <c r="O142" s="50">
        <v>4765.3976127799997</v>
      </c>
      <c r="P142" s="50">
        <f t="shared" ref="P142" si="683">SUM(Q142:S142)</f>
        <v>929.31286847999991</v>
      </c>
      <c r="Q142" s="50">
        <v>519.90788688999999</v>
      </c>
      <c r="R142" s="50">
        <v>59.222761689999999</v>
      </c>
      <c r="S142" s="50">
        <v>350.18221990000001</v>
      </c>
      <c r="T142" s="137"/>
      <c r="U142" s="137"/>
      <c r="V142" s="137"/>
      <c r="W142" s="137"/>
      <c r="X142" s="137"/>
    </row>
    <row r="143" spans="1:24" ht="13.8">
      <c r="A143" s="16">
        <v>44562</v>
      </c>
      <c r="B143" s="50">
        <v>23992.789422380003</v>
      </c>
      <c r="C143" s="50">
        <f t="shared" ref="C143" si="684">I143+O143</f>
        <v>17792.0319198</v>
      </c>
      <c r="D143" s="50">
        <f t="shared" ref="D143" si="685">J143+P143</f>
        <v>6200.7575025799997</v>
      </c>
      <c r="E143" s="50">
        <f t="shared" ref="E143" si="686">K143+Q143</f>
        <v>4319.41711983</v>
      </c>
      <c r="F143" s="50">
        <f t="shared" ref="F143" si="687">L143+R143</f>
        <v>922.19452163000005</v>
      </c>
      <c r="G143" s="50">
        <f t="shared" ref="G143" si="688">M143+S143</f>
        <v>959.14586111999995</v>
      </c>
      <c r="H143" s="50">
        <f t="shared" ref="H143" si="689">SUM(I143:J143)</f>
        <v>18164.227356429998</v>
      </c>
      <c r="I143" s="50">
        <v>12848.79455791</v>
      </c>
      <c r="J143" s="50">
        <f t="shared" ref="J143" si="690">SUM(K143:M143)</f>
        <v>5315.4327985199998</v>
      </c>
      <c r="K143" s="50">
        <v>3877.8771170300001</v>
      </c>
      <c r="L143" s="50">
        <v>846.11264582000001</v>
      </c>
      <c r="M143" s="50">
        <v>591.44303566999997</v>
      </c>
      <c r="N143" s="50">
        <f t="shared" ref="N143" si="691">SUM(O143:P143)</f>
        <v>5828.56206595</v>
      </c>
      <c r="O143" s="50">
        <v>4943.2373618900001</v>
      </c>
      <c r="P143" s="50">
        <f t="shared" ref="P143" si="692">SUM(Q143:S143)</f>
        <v>885.32470406000004</v>
      </c>
      <c r="Q143" s="50">
        <v>441.54000280000002</v>
      </c>
      <c r="R143" s="50">
        <v>76.08187581</v>
      </c>
      <c r="S143" s="50">
        <v>367.70282544999998</v>
      </c>
      <c r="T143" s="137"/>
      <c r="U143" s="137"/>
      <c r="V143" s="137"/>
      <c r="W143" s="137"/>
      <c r="X143" s="137"/>
    </row>
    <row r="144" spans="1:24" ht="13.8">
      <c r="A144" s="16">
        <v>44593</v>
      </c>
      <c r="B144" s="50">
        <v>24018.327178969994</v>
      </c>
      <c r="C144" s="50">
        <f t="shared" ref="C144" si="693">I144+O144</f>
        <v>18345.09445416</v>
      </c>
      <c r="D144" s="50">
        <f t="shared" ref="D144" si="694">J144+P144</f>
        <v>5673.23272481</v>
      </c>
      <c r="E144" s="50">
        <f t="shared" ref="E144" si="695">K144+Q144</f>
        <v>3684.1949434200001</v>
      </c>
      <c r="F144" s="50">
        <f t="shared" ref="F144" si="696">L144+R144</f>
        <v>1022.41088467</v>
      </c>
      <c r="G144" s="50">
        <f t="shared" ref="G144" si="697">M144+S144</f>
        <v>966.6268967200001</v>
      </c>
      <c r="H144" s="50">
        <f t="shared" ref="H144" si="698">SUM(I144:J144)</f>
        <v>18600.444952329999</v>
      </c>
      <c r="I144" s="50">
        <v>13861.12021809</v>
      </c>
      <c r="J144" s="50">
        <f t="shared" ref="J144" si="699">SUM(K144:M144)</f>
        <v>4739.32473424</v>
      </c>
      <c r="K144" s="50">
        <v>3200.64709928</v>
      </c>
      <c r="L144" s="50">
        <v>947.63107002999993</v>
      </c>
      <c r="M144" s="50">
        <v>591.04656493000005</v>
      </c>
      <c r="N144" s="50">
        <f t="shared" ref="N144" si="700">SUM(O144:P144)</f>
        <v>5417.8822266400002</v>
      </c>
      <c r="O144" s="50">
        <v>4483.9742360700002</v>
      </c>
      <c r="P144" s="50">
        <f t="shared" ref="P144" si="701">SUM(Q144:S144)</f>
        <v>933.90799057000004</v>
      </c>
      <c r="Q144" s="50">
        <v>483.54784414</v>
      </c>
      <c r="R144" s="50">
        <v>74.779814640000012</v>
      </c>
      <c r="S144" s="50">
        <v>375.58033179</v>
      </c>
      <c r="T144" s="137"/>
      <c r="U144" s="137"/>
      <c r="V144" s="137"/>
      <c r="W144" s="137"/>
      <c r="X144" s="137"/>
    </row>
    <row r="145" spans="1:24" ht="13.8">
      <c r="A145" s="16">
        <v>44621</v>
      </c>
      <c r="B145" s="50">
        <v>24023.830401030002</v>
      </c>
      <c r="C145" s="50">
        <f t="shared" ref="C145" si="702">I145+O145</f>
        <v>18700.445190309998</v>
      </c>
      <c r="D145" s="50">
        <f t="shared" ref="D145" si="703">J145+P145</f>
        <v>5323.3852107199991</v>
      </c>
      <c r="E145" s="50">
        <f t="shared" ref="E145" si="704">K145+Q145</f>
        <v>3390.2182619099999</v>
      </c>
      <c r="F145" s="50">
        <f t="shared" ref="F145" si="705">L145+R145</f>
        <v>969.73465088</v>
      </c>
      <c r="G145" s="50">
        <f t="shared" ref="G145" si="706">M145+S145</f>
        <v>963.43229792999989</v>
      </c>
      <c r="H145" s="50">
        <f t="shared" ref="H145" si="707">SUM(I145:J145)</f>
        <v>18703.689584439999</v>
      </c>
      <c r="I145" s="50">
        <v>14260.57691398</v>
      </c>
      <c r="J145" s="50">
        <f t="shared" ref="J145" si="708">SUM(K145:M145)</f>
        <v>4443.1126704599992</v>
      </c>
      <c r="K145" s="50">
        <v>2952.8525498899999</v>
      </c>
      <c r="L145" s="50">
        <v>900.64471723999998</v>
      </c>
      <c r="M145" s="50">
        <v>589.61540332999994</v>
      </c>
      <c r="N145" s="50">
        <f t="shared" ref="N145" si="709">SUM(O145:P145)</f>
        <v>5320.1408165900002</v>
      </c>
      <c r="O145" s="50">
        <v>4439.8682763300003</v>
      </c>
      <c r="P145" s="50">
        <f t="shared" ref="P145" si="710">SUM(Q145:S145)</f>
        <v>880.27254025999991</v>
      </c>
      <c r="Q145" s="50">
        <v>437.36571201999999</v>
      </c>
      <c r="R145" s="50">
        <v>69.089933639999998</v>
      </c>
      <c r="S145" s="50">
        <v>373.81689459999996</v>
      </c>
      <c r="T145" s="137"/>
      <c r="U145" s="137"/>
      <c r="V145" s="137"/>
      <c r="W145" s="137"/>
      <c r="X145" s="137"/>
    </row>
  </sheetData>
  <mergeCells count="10">
    <mergeCell ref="A3:S3"/>
    <mergeCell ref="A6:A8"/>
    <mergeCell ref="B6:B8"/>
    <mergeCell ref="I6:S6"/>
    <mergeCell ref="I7:M7"/>
    <mergeCell ref="A4:F4"/>
    <mergeCell ref="O7:S7"/>
    <mergeCell ref="C6:G7"/>
    <mergeCell ref="H7:H8"/>
    <mergeCell ref="N7:N8"/>
  </mergeCells>
  <hyperlinks>
    <hyperlink ref="A1" location="Зміст!A1" display="Зміст"/>
    <hyperlink ref="A3" location="'зміст'!A1" display="'зміст'!A1"/>
    <hyperlink ref="A3:S3" location="'на звітну дату'!A1" display="'на звітну дату'!A1"/>
  </hyperlinks>
  <pageMargins left="0.70866141732283472" right="0.70866141732283472" top="0.74803149606299213" bottom="0.74803149606299213" header="0.31496062992125984" footer="0.31496062992125984"/>
  <pageSetup paperSize="9" scale="91" orientation="landscape" horizont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>
    <tabColor theme="9" tint="0.39997558519241921"/>
  </sheetPr>
  <dimension ref="A1:AZ145"/>
  <sheetViews>
    <sheetView showGridLines="0" zoomScaleNormal="100" zoomScaleSheetLayoutView="89" workbookViewId="0">
      <selection activeCell="A2" sqref="A2"/>
    </sheetView>
  </sheetViews>
  <sheetFormatPr defaultColWidth="9.109375" defaultRowHeight="13.2" outlineLevelRow="1"/>
  <cols>
    <col min="1" max="1" width="7.33203125" style="7" customWidth="1"/>
    <col min="2" max="2" width="9.6640625" style="7" customWidth="1"/>
    <col min="3" max="3" width="7.33203125" style="7" customWidth="1"/>
    <col min="4" max="4" width="8" style="7" customWidth="1"/>
    <col min="5" max="9" width="7.33203125" style="7" customWidth="1"/>
    <col min="10" max="10" width="8" style="7" customWidth="1"/>
    <col min="11" max="15" width="7.33203125" style="7" customWidth="1"/>
    <col min="16" max="16" width="8" style="7" customWidth="1"/>
    <col min="17" max="19" width="7.33203125" style="7" customWidth="1"/>
    <col min="20" max="16384" width="9.109375" style="7"/>
  </cols>
  <sheetData>
    <row r="1" spans="1:25" s="27" customFormat="1" ht="14.4">
      <c r="A1" s="11" t="s">
        <v>132</v>
      </c>
    </row>
    <row r="2" spans="1:25" s="27" customFormat="1" ht="5.25" customHeight="1"/>
    <row r="3" spans="1:25" s="24" customFormat="1" ht="27" customHeight="1">
      <c r="A3" s="232" t="s">
        <v>83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32"/>
      <c r="S3" s="232"/>
    </row>
    <row r="4" spans="1:25" s="24" customFormat="1" ht="12.75" customHeight="1">
      <c r="A4" s="219" t="s">
        <v>131</v>
      </c>
      <c r="B4" s="230"/>
      <c r="C4" s="230"/>
      <c r="D4" s="230"/>
      <c r="E4" s="230"/>
      <c r="F4" s="230"/>
    </row>
    <row r="5" spans="1:25" s="24" customFormat="1" ht="12.75" customHeight="1">
      <c r="A5" s="45" t="s">
        <v>238</v>
      </c>
      <c r="B5" s="45"/>
      <c r="C5" s="45"/>
      <c r="D5" s="44"/>
      <c r="E5" s="44"/>
      <c r="F5" s="44"/>
    </row>
    <row r="6" spans="1:25" s="25" customFormat="1" ht="12.75" customHeight="1">
      <c r="A6" s="202" t="s">
        <v>0</v>
      </c>
      <c r="B6" s="191" t="s">
        <v>16</v>
      </c>
      <c r="C6" s="205" t="s">
        <v>7</v>
      </c>
      <c r="D6" s="205"/>
      <c r="E6" s="205"/>
      <c r="F6" s="205"/>
      <c r="G6" s="205"/>
      <c r="H6" s="207" t="s">
        <v>2</v>
      </c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9"/>
    </row>
    <row r="7" spans="1:25" s="25" customFormat="1" ht="12.75" customHeight="1">
      <c r="A7" s="203"/>
      <c r="B7" s="191"/>
      <c r="C7" s="205"/>
      <c r="D7" s="205"/>
      <c r="E7" s="205"/>
      <c r="F7" s="205"/>
      <c r="G7" s="205"/>
      <c r="H7" s="233" t="s">
        <v>13</v>
      </c>
      <c r="I7" s="207" t="s">
        <v>17</v>
      </c>
      <c r="J7" s="208"/>
      <c r="K7" s="208"/>
      <c r="L7" s="208"/>
      <c r="M7" s="209"/>
      <c r="N7" s="233" t="s">
        <v>13</v>
      </c>
      <c r="O7" s="207" t="s">
        <v>9</v>
      </c>
      <c r="P7" s="208"/>
      <c r="Q7" s="208"/>
      <c r="R7" s="208"/>
      <c r="S7" s="209"/>
    </row>
    <row r="8" spans="1:25" s="25" customFormat="1" ht="88.5" customHeight="1">
      <c r="A8" s="204"/>
      <c r="B8" s="191"/>
      <c r="C8" s="23" t="s">
        <v>18</v>
      </c>
      <c r="D8" s="23" t="s">
        <v>19</v>
      </c>
      <c r="E8" s="26" t="s">
        <v>10</v>
      </c>
      <c r="F8" s="26" t="s">
        <v>20</v>
      </c>
      <c r="G8" s="26" t="s">
        <v>21</v>
      </c>
      <c r="H8" s="234"/>
      <c r="I8" s="26" t="s">
        <v>18</v>
      </c>
      <c r="J8" s="26" t="s">
        <v>19</v>
      </c>
      <c r="K8" s="26" t="s">
        <v>10</v>
      </c>
      <c r="L8" s="26" t="s">
        <v>20</v>
      </c>
      <c r="M8" s="26" t="s">
        <v>21</v>
      </c>
      <c r="N8" s="234"/>
      <c r="O8" s="26" t="s">
        <v>18</v>
      </c>
      <c r="P8" s="26" t="s">
        <v>19</v>
      </c>
      <c r="Q8" s="26" t="s">
        <v>10</v>
      </c>
      <c r="R8" s="26" t="s">
        <v>20</v>
      </c>
      <c r="S8" s="26" t="s">
        <v>21</v>
      </c>
    </row>
    <row r="9" spans="1:25" s="25" customFormat="1" ht="13.8" hidden="1">
      <c r="A9" s="120"/>
      <c r="B9" s="119"/>
      <c r="C9" s="119"/>
      <c r="D9" s="119"/>
      <c r="E9" s="121"/>
      <c r="F9" s="121"/>
      <c r="G9" s="121"/>
      <c r="H9" s="126"/>
      <c r="I9" s="121"/>
      <c r="J9" s="121"/>
      <c r="K9" s="121"/>
      <c r="L9" s="121"/>
      <c r="M9" s="121"/>
      <c r="N9" s="126"/>
      <c r="O9" s="121"/>
      <c r="P9" s="121"/>
      <c r="Q9" s="121"/>
      <c r="R9" s="121"/>
      <c r="S9" s="121"/>
    </row>
    <row r="10" spans="1:25" s="25" customFormat="1" ht="13.8">
      <c r="A10" s="35">
        <v>1</v>
      </c>
      <c r="B10" s="23">
        <v>2</v>
      </c>
      <c r="C10" s="35">
        <v>3</v>
      </c>
      <c r="D10" s="23">
        <v>4</v>
      </c>
      <c r="E10" s="35">
        <v>5</v>
      </c>
      <c r="F10" s="23">
        <v>6</v>
      </c>
      <c r="G10" s="35">
        <v>7</v>
      </c>
      <c r="H10" s="23">
        <v>8</v>
      </c>
      <c r="I10" s="35">
        <v>9</v>
      </c>
      <c r="J10" s="23">
        <v>10</v>
      </c>
      <c r="K10" s="35">
        <v>11</v>
      </c>
      <c r="L10" s="23">
        <v>12</v>
      </c>
      <c r="M10" s="35">
        <v>13</v>
      </c>
      <c r="N10" s="23">
        <v>14</v>
      </c>
      <c r="O10" s="35">
        <v>15</v>
      </c>
      <c r="P10" s="23">
        <v>16</v>
      </c>
      <c r="Q10" s="35">
        <v>17</v>
      </c>
      <c r="R10" s="23">
        <v>18</v>
      </c>
      <c r="S10" s="35">
        <v>19</v>
      </c>
    </row>
    <row r="11" spans="1:25" s="24" customFormat="1" ht="12.75" hidden="1" customHeight="1" outlineLevel="1">
      <c r="A11" s="16">
        <v>40544</v>
      </c>
      <c r="B11" s="50">
        <v>14294.752709050001</v>
      </c>
      <c r="C11" s="50">
        <f>I11+O11</f>
        <v>3449.8030422900001</v>
      </c>
      <c r="D11" s="50">
        <f>J11+P11</f>
        <v>10844.94966676</v>
      </c>
      <c r="E11" s="50">
        <f>K11+Q11</f>
        <v>4347.9393687600004</v>
      </c>
      <c r="F11" s="50">
        <f>L11+R11</f>
        <v>5898.2415809300001</v>
      </c>
      <c r="G11" s="50">
        <f>M11+S11</f>
        <v>598.76871706999998</v>
      </c>
      <c r="H11" s="50">
        <f>SUM(I11:J11)</f>
        <v>7754.4875573499994</v>
      </c>
      <c r="I11" s="50">
        <v>2408.9613352800002</v>
      </c>
      <c r="J11" s="50">
        <f>SUM(K11:M11)</f>
        <v>5345.5262220699997</v>
      </c>
      <c r="K11" s="50">
        <v>1772.1822836199999</v>
      </c>
      <c r="L11" s="50">
        <v>3204.8924928500001</v>
      </c>
      <c r="M11" s="50">
        <v>368.4514456</v>
      </c>
      <c r="N11" s="50">
        <f>SUM(O11:P11)</f>
        <v>6540.2651516999995</v>
      </c>
      <c r="O11" s="50">
        <v>1040.8417070099999</v>
      </c>
      <c r="P11" s="50">
        <f>SUM(Q11:S11)</f>
        <v>5499.42344469</v>
      </c>
      <c r="Q11" s="50">
        <v>2575.7570851400001</v>
      </c>
      <c r="R11" s="50">
        <v>2693.34908808</v>
      </c>
      <c r="S11" s="50">
        <v>230.31727147000001</v>
      </c>
    </row>
    <row r="12" spans="1:25" s="24" customFormat="1" ht="12.75" hidden="1" customHeight="1" outlineLevel="1">
      <c r="A12" s="16">
        <v>40575</v>
      </c>
      <c r="B12" s="50">
        <v>14634.755876759999</v>
      </c>
      <c r="C12" s="50">
        <f t="shared" ref="C12:C67" si="0">I12+O12</f>
        <v>3610.92012574</v>
      </c>
      <c r="D12" s="50">
        <f t="shared" ref="D12:D67" si="1">J12+P12</f>
        <v>11023.83575102</v>
      </c>
      <c r="E12" s="50">
        <f t="shared" ref="E12:E67" si="2">K12+Q12</f>
        <v>4354.9791486699996</v>
      </c>
      <c r="F12" s="50">
        <f t="shared" ref="F12:F67" si="3">L12+R12</f>
        <v>6050.2917772199999</v>
      </c>
      <c r="G12" s="50">
        <f t="shared" ref="G12:G67" si="4">M12+S12</f>
        <v>618.56482513000003</v>
      </c>
      <c r="H12" s="50">
        <f t="shared" ref="H12:H67" si="5">SUM(I12:J12)</f>
        <v>8011.8180600899996</v>
      </c>
      <c r="I12" s="50">
        <v>2529.8464998899999</v>
      </c>
      <c r="J12" s="50">
        <f t="shared" ref="J12:J67" si="6">SUM(K12:M12)</f>
        <v>5481.9715601999997</v>
      </c>
      <c r="K12" s="50">
        <v>1804.2486335599999</v>
      </c>
      <c r="L12" s="50">
        <v>3296.13623396</v>
      </c>
      <c r="M12" s="50">
        <v>381.58669268</v>
      </c>
      <c r="N12" s="50">
        <f t="shared" ref="N12:N67" si="7">SUM(O12:P12)</f>
        <v>6622.9378166699998</v>
      </c>
      <c r="O12" s="50">
        <v>1081.0736258500001</v>
      </c>
      <c r="P12" s="50">
        <f t="shared" ref="P12:P67" si="8">SUM(Q12:S12)</f>
        <v>5541.8641908199997</v>
      </c>
      <c r="Q12" s="50">
        <v>2550.7305151099999</v>
      </c>
      <c r="R12" s="50">
        <v>2754.1555432599998</v>
      </c>
      <c r="S12" s="50">
        <v>236.97813245</v>
      </c>
      <c r="T12" s="50"/>
      <c r="U12" s="50"/>
      <c r="V12" s="50"/>
      <c r="W12" s="50"/>
      <c r="X12" s="50"/>
      <c r="Y12" s="50"/>
    </row>
    <row r="13" spans="1:25" s="24" customFormat="1" ht="12.75" hidden="1" customHeight="1" outlineLevel="1">
      <c r="A13" s="16">
        <v>40603</v>
      </c>
      <c r="B13" s="50">
        <v>14977.073597069999</v>
      </c>
      <c r="C13" s="50">
        <f t="shared" si="0"/>
        <v>3755.59669046</v>
      </c>
      <c r="D13" s="50">
        <f t="shared" si="1"/>
        <v>11221.476906610002</v>
      </c>
      <c r="E13" s="50">
        <f t="shared" si="2"/>
        <v>4416.0573174700003</v>
      </c>
      <c r="F13" s="50">
        <f t="shared" si="3"/>
        <v>6136.84911508</v>
      </c>
      <c r="G13" s="50">
        <f t="shared" si="4"/>
        <v>668.57047405999992</v>
      </c>
      <c r="H13" s="50">
        <f t="shared" si="5"/>
        <v>8256.463759960001</v>
      </c>
      <c r="I13" s="50">
        <v>2630.0565909299999</v>
      </c>
      <c r="J13" s="50">
        <f t="shared" si="6"/>
        <v>5626.4071690300007</v>
      </c>
      <c r="K13" s="50">
        <v>1822.0510389399999</v>
      </c>
      <c r="L13" s="50">
        <v>3394.2521561600001</v>
      </c>
      <c r="M13" s="50">
        <v>410.10397393</v>
      </c>
      <c r="N13" s="50">
        <f t="shared" si="7"/>
        <v>6720.6098371099997</v>
      </c>
      <c r="O13" s="50">
        <v>1125.5400995299999</v>
      </c>
      <c r="P13" s="50">
        <f t="shared" si="8"/>
        <v>5595.06973758</v>
      </c>
      <c r="Q13" s="50">
        <v>2594.0062785300001</v>
      </c>
      <c r="R13" s="50">
        <v>2742.5969589199999</v>
      </c>
      <c r="S13" s="50">
        <v>258.46650012999999</v>
      </c>
      <c r="T13" s="50"/>
      <c r="U13" s="50"/>
      <c r="V13" s="50"/>
      <c r="W13" s="50"/>
      <c r="X13" s="50"/>
      <c r="Y13" s="50"/>
    </row>
    <row r="14" spans="1:25" s="24" customFormat="1" ht="12.75" hidden="1" customHeight="1" outlineLevel="1">
      <c r="A14" s="16">
        <v>40634</v>
      </c>
      <c r="B14" s="50">
        <v>14691.712285199999</v>
      </c>
      <c r="C14" s="50">
        <f t="shared" si="0"/>
        <v>3467.02649905</v>
      </c>
      <c r="D14" s="50">
        <f t="shared" si="1"/>
        <v>11224.685786149999</v>
      </c>
      <c r="E14" s="50">
        <f t="shared" si="2"/>
        <v>4335.7527565</v>
      </c>
      <c r="F14" s="50">
        <f t="shared" si="3"/>
        <v>6108.3489480200005</v>
      </c>
      <c r="G14" s="50">
        <f t="shared" si="4"/>
        <v>780.58408163000001</v>
      </c>
      <c r="H14" s="50">
        <f t="shared" si="5"/>
        <v>8001.9835116000004</v>
      </c>
      <c r="I14" s="50">
        <v>2383.6744883900001</v>
      </c>
      <c r="J14" s="50">
        <f t="shared" si="6"/>
        <v>5618.3090232100003</v>
      </c>
      <c r="K14" s="50">
        <v>1765.0530381399999</v>
      </c>
      <c r="L14" s="50">
        <v>3395.0274133200001</v>
      </c>
      <c r="M14" s="50">
        <v>458.22857175000001</v>
      </c>
      <c r="N14" s="50">
        <f t="shared" si="7"/>
        <v>6689.7287735999998</v>
      </c>
      <c r="O14" s="50">
        <v>1083.3520106599999</v>
      </c>
      <c r="P14" s="50">
        <f t="shared" si="8"/>
        <v>5606.3767629399999</v>
      </c>
      <c r="Q14" s="50">
        <v>2570.6997183600001</v>
      </c>
      <c r="R14" s="50">
        <v>2713.3215347</v>
      </c>
      <c r="S14" s="50">
        <v>322.35550988</v>
      </c>
      <c r="T14" s="50"/>
      <c r="U14" s="50"/>
      <c r="V14" s="50"/>
      <c r="W14" s="50"/>
      <c r="X14" s="50"/>
      <c r="Y14" s="50"/>
    </row>
    <row r="15" spans="1:25" s="24" customFormat="1" ht="12.75" hidden="1" customHeight="1" outlineLevel="1">
      <c r="A15" s="16">
        <v>40664</v>
      </c>
      <c r="B15" s="50">
        <v>14817.415096279999</v>
      </c>
      <c r="C15" s="50">
        <f t="shared" si="0"/>
        <v>3424.4391988500001</v>
      </c>
      <c r="D15" s="50">
        <f t="shared" si="1"/>
        <v>11392.97589743</v>
      </c>
      <c r="E15" s="50">
        <f t="shared" si="2"/>
        <v>4254.0227063700004</v>
      </c>
      <c r="F15" s="50">
        <f t="shared" si="3"/>
        <v>6335.2892061399998</v>
      </c>
      <c r="G15" s="50">
        <f t="shared" si="4"/>
        <v>803.66398492000008</v>
      </c>
      <c r="H15" s="50">
        <f t="shared" si="5"/>
        <v>8093.5771421299996</v>
      </c>
      <c r="I15" s="50">
        <v>2416.9085787899999</v>
      </c>
      <c r="J15" s="50">
        <f t="shared" si="6"/>
        <v>5676.6685633400002</v>
      </c>
      <c r="K15" s="50">
        <v>1715.5750206</v>
      </c>
      <c r="L15" s="50">
        <v>3480.36681189</v>
      </c>
      <c r="M15" s="50">
        <v>480.72673085000002</v>
      </c>
      <c r="N15" s="50">
        <f t="shared" si="7"/>
        <v>6723.8379541499999</v>
      </c>
      <c r="O15" s="50">
        <v>1007.53062006</v>
      </c>
      <c r="P15" s="50">
        <f t="shared" si="8"/>
        <v>5716.30733409</v>
      </c>
      <c r="Q15" s="50">
        <v>2538.4476857700001</v>
      </c>
      <c r="R15" s="50">
        <v>2854.9223942499998</v>
      </c>
      <c r="S15" s="50">
        <v>322.93725406999999</v>
      </c>
      <c r="T15" s="50"/>
      <c r="U15" s="50"/>
      <c r="V15" s="50"/>
      <c r="W15" s="50"/>
      <c r="X15" s="50"/>
      <c r="Y15" s="50"/>
    </row>
    <row r="16" spans="1:25" s="24" customFormat="1" ht="12.75" hidden="1" customHeight="1" outlineLevel="1">
      <c r="A16" s="16">
        <v>40695</v>
      </c>
      <c r="B16" s="50">
        <v>15138.76994697</v>
      </c>
      <c r="C16" s="50">
        <f t="shared" si="0"/>
        <v>3616.0304569999998</v>
      </c>
      <c r="D16" s="50">
        <f t="shared" si="1"/>
        <v>11522.739489970001</v>
      </c>
      <c r="E16" s="50">
        <f t="shared" si="2"/>
        <v>4167.3804213399999</v>
      </c>
      <c r="F16" s="50">
        <f t="shared" si="3"/>
        <v>6502.6921020999998</v>
      </c>
      <c r="G16" s="50">
        <f t="shared" si="4"/>
        <v>852.66696653000008</v>
      </c>
      <c r="H16" s="50">
        <f t="shared" si="5"/>
        <v>8229.1490051700002</v>
      </c>
      <c r="I16" s="50">
        <v>2562.5423381599999</v>
      </c>
      <c r="J16" s="50">
        <f t="shared" si="6"/>
        <v>5666.6066670099999</v>
      </c>
      <c r="K16" s="50">
        <v>1644.9151883500001</v>
      </c>
      <c r="L16" s="50">
        <v>3534.8472428099999</v>
      </c>
      <c r="M16" s="50">
        <v>486.84423585000002</v>
      </c>
      <c r="N16" s="50">
        <f t="shared" si="7"/>
        <v>6909.6209417999999</v>
      </c>
      <c r="O16" s="50">
        <v>1053.48811884</v>
      </c>
      <c r="P16" s="50">
        <f t="shared" si="8"/>
        <v>5856.1328229600003</v>
      </c>
      <c r="Q16" s="50">
        <v>2522.46523299</v>
      </c>
      <c r="R16" s="50">
        <v>2967.8448592899999</v>
      </c>
      <c r="S16" s="50">
        <v>365.82273068000001</v>
      </c>
      <c r="T16" s="50"/>
      <c r="U16" s="50"/>
      <c r="V16" s="50"/>
      <c r="W16" s="50"/>
      <c r="X16" s="50"/>
      <c r="Y16" s="50"/>
    </row>
    <row r="17" spans="1:25" s="24" customFormat="1" ht="12.75" hidden="1" customHeight="1" outlineLevel="1">
      <c r="A17" s="16">
        <v>40725</v>
      </c>
      <c r="B17" s="50">
        <v>15219.12772217</v>
      </c>
      <c r="C17" s="50">
        <f t="shared" si="0"/>
        <v>3539.4844760000001</v>
      </c>
      <c r="D17" s="50">
        <f t="shared" si="1"/>
        <v>11679.643246169999</v>
      </c>
      <c r="E17" s="50">
        <f t="shared" si="2"/>
        <v>4198.2898067999995</v>
      </c>
      <c r="F17" s="50">
        <f t="shared" si="3"/>
        <v>6662.6301717699998</v>
      </c>
      <c r="G17" s="50">
        <f t="shared" si="4"/>
        <v>818.72326759999999</v>
      </c>
      <c r="H17" s="50">
        <f t="shared" si="5"/>
        <v>8297.4007872900002</v>
      </c>
      <c r="I17" s="50">
        <v>2582.58624654</v>
      </c>
      <c r="J17" s="50">
        <f t="shared" si="6"/>
        <v>5714.8145407499997</v>
      </c>
      <c r="K17" s="50">
        <v>1631.9736699699999</v>
      </c>
      <c r="L17" s="50">
        <v>3598.1585414299998</v>
      </c>
      <c r="M17" s="50">
        <v>484.68232934999997</v>
      </c>
      <c r="N17" s="50">
        <f t="shared" si="7"/>
        <v>6921.72693488</v>
      </c>
      <c r="O17" s="50">
        <v>956.89822946000004</v>
      </c>
      <c r="P17" s="50">
        <f t="shared" si="8"/>
        <v>5964.82870542</v>
      </c>
      <c r="Q17" s="50">
        <v>2566.3161368299998</v>
      </c>
      <c r="R17" s="50">
        <v>3064.47163034</v>
      </c>
      <c r="S17" s="50">
        <v>334.04093825000001</v>
      </c>
      <c r="T17" s="50"/>
      <c r="U17" s="50"/>
      <c r="V17" s="50"/>
      <c r="W17" s="50"/>
      <c r="X17" s="50"/>
      <c r="Y17" s="50"/>
    </row>
    <row r="18" spans="1:25" s="24" customFormat="1" ht="12.75" hidden="1" customHeight="1" outlineLevel="1">
      <c r="A18" s="16">
        <v>40756</v>
      </c>
      <c r="B18" s="50">
        <v>15130.518646009999</v>
      </c>
      <c r="C18" s="50">
        <f t="shared" si="0"/>
        <v>3647.6725294600001</v>
      </c>
      <c r="D18" s="50">
        <f t="shared" si="1"/>
        <v>11482.846116549999</v>
      </c>
      <c r="E18" s="50">
        <f t="shared" si="2"/>
        <v>4014.0126921699998</v>
      </c>
      <c r="F18" s="50">
        <f t="shared" si="3"/>
        <v>6694.1224069700002</v>
      </c>
      <c r="G18" s="50">
        <f t="shared" si="4"/>
        <v>774.71101741000007</v>
      </c>
      <c r="H18" s="50">
        <f t="shared" si="5"/>
        <v>8198.5185164699997</v>
      </c>
      <c r="I18" s="50">
        <v>2573.47173518</v>
      </c>
      <c r="J18" s="50">
        <f t="shared" si="6"/>
        <v>5625.0467812899997</v>
      </c>
      <c r="K18" s="50">
        <v>1532.1728276399999</v>
      </c>
      <c r="L18" s="50">
        <v>3607.5410072499999</v>
      </c>
      <c r="M18" s="50">
        <v>485.33294640000003</v>
      </c>
      <c r="N18" s="50">
        <f t="shared" si="7"/>
        <v>6932.0001295399998</v>
      </c>
      <c r="O18" s="50">
        <v>1074.2007942800001</v>
      </c>
      <c r="P18" s="50">
        <f t="shared" si="8"/>
        <v>5857.7993352599997</v>
      </c>
      <c r="Q18" s="50">
        <v>2481.8398645299999</v>
      </c>
      <c r="R18" s="50">
        <v>3086.5813997199998</v>
      </c>
      <c r="S18" s="50">
        <v>289.37807100999999</v>
      </c>
      <c r="T18" s="50"/>
      <c r="U18" s="50"/>
      <c r="V18" s="50"/>
      <c r="W18" s="50"/>
      <c r="X18" s="50"/>
      <c r="Y18" s="50"/>
    </row>
    <row r="19" spans="1:25" s="24" customFormat="1" ht="12.75" hidden="1" customHeight="1" outlineLevel="1">
      <c r="A19" s="16">
        <v>40787</v>
      </c>
      <c r="B19" s="50">
        <v>15008.059449959999</v>
      </c>
      <c r="C19" s="50">
        <f t="shared" si="0"/>
        <v>3604.3968692100002</v>
      </c>
      <c r="D19" s="50">
        <f t="shared" si="1"/>
        <v>11403.662580749999</v>
      </c>
      <c r="E19" s="50">
        <f t="shared" si="2"/>
        <v>3938.0178121399995</v>
      </c>
      <c r="F19" s="50">
        <f t="shared" si="3"/>
        <v>6698.3856190400002</v>
      </c>
      <c r="G19" s="50">
        <f t="shared" si="4"/>
        <v>767.25914957000009</v>
      </c>
      <c r="H19" s="50">
        <f t="shared" si="5"/>
        <v>8062.58929231</v>
      </c>
      <c r="I19" s="50">
        <v>2474.0013805100002</v>
      </c>
      <c r="J19" s="50">
        <f t="shared" si="6"/>
        <v>5588.5879118000003</v>
      </c>
      <c r="K19" s="50">
        <v>1502.9254149599999</v>
      </c>
      <c r="L19" s="50">
        <v>3606.8170080999998</v>
      </c>
      <c r="M19" s="50">
        <v>478.84548874000001</v>
      </c>
      <c r="N19" s="50">
        <f t="shared" si="7"/>
        <v>6945.4701576499992</v>
      </c>
      <c r="O19" s="50">
        <v>1130.3954887</v>
      </c>
      <c r="P19" s="50">
        <f t="shared" si="8"/>
        <v>5815.0746689499992</v>
      </c>
      <c r="Q19" s="50">
        <v>2435.0923971799998</v>
      </c>
      <c r="R19" s="50">
        <v>3091.5686109399999</v>
      </c>
      <c r="S19" s="50">
        <v>288.41366083000003</v>
      </c>
      <c r="T19" s="50"/>
      <c r="U19" s="50"/>
      <c r="V19" s="50"/>
      <c r="W19" s="50"/>
      <c r="X19" s="50"/>
      <c r="Y19" s="50"/>
    </row>
    <row r="20" spans="1:25" s="24" customFormat="1" ht="12.75" hidden="1" customHeight="1" outlineLevel="1">
      <c r="A20" s="16">
        <v>40817</v>
      </c>
      <c r="B20" s="50">
        <v>15181.441307690002</v>
      </c>
      <c r="C20" s="50">
        <f t="shared" si="0"/>
        <v>3677.6244837999998</v>
      </c>
      <c r="D20" s="50">
        <f t="shared" si="1"/>
        <v>11503.81682389</v>
      </c>
      <c r="E20" s="50">
        <f t="shared" si="2"/>
        <v>3973.01580122</v>
      </c>
      <c r="F20" s="50">
        <f t="shared" si="3"/>
        <v>6751.3545452199996</v>
      </c>
      <c r="G20" s="50">
        <f t="shared" si="4"/>
        <v>779.44647744999997</v>
      </c>
      <c r="H20" s="50">
        <f t="shared" si="5"/>
        <v>8068.8117373499999</v>
      </c>
      <c r="I20" s="50">
        <v>2512.8856686899999</v>
      </c>
      <c r="J20" s="50">
        <f t="shared" si="6"/>
        <v>5555.9260686600001</v>
      </c>
      <c r="K20" s="50">
        <v>1469.07892646</v>
      </c>
      <c r="L20" s="50">
        <v>3597.65144285</v>
      </c>
      <c r="M20" s="50">
        <v>489.19569934999998</v>
      </c>
      <c r="N20" s="50">
        <f t="shared" si="7"/>
        <v>7112.629570340001</v>
      </c>
      <c r="O20" s="50">
        <v>1164.7388151099999</v>
      </c>
      <c r="P20" s="50">
        <f t="shared" si="8"/>
        <v>5947.8907552300007</v>
      </c>
      <c r="Q20" s="50">
        <v>2503.9368747600001</v>
      </c>
      <c r="R20" s="50">
        <v>3153.7031023700001</v>
      </c>
      <c r="S20" s="50">
        <v>290.25077809999999</v>
      </c>
      <c r="T20" s="50"/>
      <c r="U20" s="50"/>
      <c r="V20" s="50"/>
      <c r="W20" s="50"/>
      <c r="X20" s="50"/>
      <c r="Y20" s="50"/>
    </row>
    <row r="21" spans="1:25" s="24" customFormat="1" ht="12.75" hidden="1" customHeight="1" outlineLevel="1">
      <c r="A21" s="16">
        <v>40848</v>
      </c>
      <c r="B21" s="50">
        <v>15360.99669263</v>
      </c>
      <c r="C21" s="50">
        <f t="shared" si="0"/>
        <v>3642.8262422899998</v>
      </c>
      <c r="D21" s="50">
        <f t="shared" si="1"/>
        <v>11718.170450340001</v>
      </c>
      <c r="E21" s="50">
        <f t="shared" si="2"/>
        <v>4125.0391538399999</v>
      </c>
      <c r="F21" s="50">
        <f t="shared" si="3"/>
        <v>6702.5020500500004</v>
      </c>
      <c r="G21" s="50">
        <f t="shared" si="4"/>
        <v>890.62924644999998</v>
      </c>
      <c r="H21" s="50">
        <f t="shared" si="5"/>
        <v>8190.3812509899999</v>
      </c>
      <c r="I21" s="50">
        <v>2508.5702837099998</v>
      </c>
      <c r="J21" s="50">
        <f t="shared" si="6"/>
        <v>5681.8109672800001</v>
      </c>
      <c r="K21" s="50">
        <v>1566.7690770199999</v>
      </c>
      <c r="L21" s="50">
        <v>3583.8193654800002</v>
      </c>
      <c r="M21" s="50">
        <v>531.22252477999996</v>
      </c>
      <c r="N21" s="50">
        <f t="shared" si="7"/>
        <v>7170.6154416400013</v>
      </c>
      <c r="O21" s="50">
        <v>1134.25595858</v>
      </c>
      <c r="P21" s="50">
        <f t="shared" si="8"/>
        <v>6036.3594830600014</v>
      </c>
      <c r="Q21" s="50">
        <v>2558.2700768200002</v>
      </c>
      <c r="R21" s="50">
        <v>3118.6826845700002</v>
      </c>
      <c r="S21" s="50">
        <v>359.40672167000002</v>
      </c>
      <c r="T21" s="50"/>
      <c r="U21" s="50"/>
      <c r="V21" s="50"/>
      <c r="W21" s="50"/>
      <c r="X21" s="50"/>
      <c r="Y21" s="50"/>
    </row>
    <row r="22" spans="1:25" s="24" customFormat="1" ht="12.75" hidden="1" customHeight="1" outlineLevel="1">
      <c r="A22" s="16">
        <v>40878</v>
      </c>
      <c r="B22" s="50">
        <v>15841.84395739</v>
      </c>
      <c r="C22" s="50">
        <f t="shared" si="0"/>
        <v>3557.7998873200004</v>
      </c>
      <c r="D22" s="50">
        <f t="shared" si="1"/>
        <v>12284.04407007</v>
      </c>
      <c r="E22" s="50">
        <f t="shared" si="2"/>
        <v>4688.7023616099996</v>
      </c>
      <c r="F22" s="50">
        <f t="shared" si="3"/>
        <v>6849.4472943700002</v>
      </c>
      <c r="G22" s="50">
        <f t="shared" si="4"/>
        <v>745.89441409000005</v>
      </c>
      <c r="H22" s="50">
        <f t="shared" si="5"/>
        <v>8579.5975731500002</v>
      </c>
      <c r="I22" s="50">
        <v>2510.3371018600001</v>
      </c>
      <c r="J22" s="50">
        <f t="shared" si="6"/>
        <v>6069.2604712900002</v>
      </c>
      <c r="K22" s="50">
        <v>1989.12277978</v>
      </c>
      <c r="L22" s="50">
        <v>3602.65028966</v>
      </c>
      <c r="M22" s="50">
        <v>477.48740185000003</v>
      </c>
      <c r="N22" s="50">
        <f t="shared" si="7"/>
        <v>7262.2463842400002</v>
      </c>
      <c r="O22" s="50">
        <v>1047.4627854600001</v>
      </c>
      <c r="P22" s="50">
        <f t="shared" si="8"/>
        <v>6214.7835987799999</v>
      </c>
      <c r="Q22" s="50">
        <v>2699.5795818299998</v>
      </c>
      <c r="R22" s="50">
        <v>3246.7970047099998</v>
      </c>
      <c r="S22" s="50">
        <v>268.40701223999997</v>
      </c>
      <c r="T22" s="50"/>
      <c r="U22" s="50"/>
      <c r="V22" s="50"/>
      <c r="W22" s="50"/>
      <c r="X22" s="50"/>
      <c r="Y22" s="50"/>
    </row>
    <row r="23" spans="1:25" s="24" customFormat="1" ht="12.75" hidden="1" customHeight="1" outlineLevel="1">
      <c r="A23" s="16">
        <v>40909</v>
      </c>
      <c r="B23" s="50">
        <v>16176.935016700001</v>
      </c>
      <c r="C23" s="50">
        <f t="shared" si="0"/>
        <v>3544.6867274699998</v>
      </c>
      <c r="D23" s="50">
        <f t="shared" si="1"/>
        <v>12632.24828923</v>
      </c>
      <c r="E23" s="50">
        <f t="shared" si="2"/>
        <v>5016.1830546900001</v>
      </c>
      <c r="F23" s="50">
        <f t="shared" si="3"/>
        <v>6884.6288158000007</v>
      </c>
      <c r="G23" s="50">
        <f t="shared" si="4"/>
        <v>731.43641874000002</v>
      </c>
      <c r="H23" s="50">
        <f t="shared" si="5"/>
        <v>8836.0614360500003</v>
      </c>
      <c r="I23" s="50">
        <v>2509.6611705800001</v>
      </c>
      <c r="J23" s="50">
        <f t="shared" si="6"/>
        <v>6326.4002654699998</v>
      </c>
      <c r="K23" s="50">
        <v>2249.5354025199999</v>
      </c>
      <c r="L23" s="50">
        <v>3614.9192072800001</v>
      </c>
      <c r="M23" s="50">
        <v>461.94565567000001</v>
      </c>
      <c r="N23" s="50">
        <f t="shared" si="7"/>
        <v>7340.8735806499999</v>
      </c>
      <c r="O23" s="50">
        <v>1035.02555689</v>
      </c>
      <c r="P23" s="50">
        <f t="shared" si="8"/>
        <v>6305.8480237599997</v>
      </c>
      <c r="Q23" s="50">
        <v>2766.6476521700001</v>
      </c>
      <c r="R23" s="50">
        <v>3269.7096085200001</v>
      </c>
      <c r="S23" s="50">
        <v>269.49076307000001</v>
      </c>
      <c r="T23" s="50"/>
      <c r="U23" s="50"/>
      <c r="V23" s="50"/>
      <c r="W23" s="50"/>
      <c r="X23" s="50"/>
      <c r="Y23" s="50"/>
    </row>
    <row r="24" spans="1:25" s="24" customFormat="1" ht="12.75" hidden="1" customHeight="1" outlineLevel="1">
      <c r="A24" s="16">
        <v>40940</v>
      </c>
      <c r="B24" s="50">
        <v>16566.778692989999</v>
      </c>
      <c r="C24" s="50">
        <f t="shared" si="0"/>
        <v>3570.1192955799997</v>
      </c>
      <c r="D24" s="50">
        <f t="shared" si="1"/>
        <v>12996.65939741</v>
      </c>
      <c r="E24" s="50">
        <f t="shared" si="2"/>
        <v>5192.1419712500001</v>
      </c>
      <c r="F24" s="50">
        <f t="shared" si="3"/>
        <v>7002.6534298999995</v>
      </c>
      <c r="G24" s="50">
        <f t="shared" si="4"/>
        <v>801.86399626000002</v>
      </c>
      <c r="H24" s="50">
        <f t="shared" si="5"/>
        <v>9084.1139995499998</v>
      </c>
      <c r="I24" s="50">
        <v>2554.72805324</v>
      </c>
      <c r="J24" s="50">
        <f t="shared" si="6"/>
        <v>6529.3859463099998</v>
      </c>
      <c r="K24" s="50">
        <v>2402.7105876599999</v>
      </c>
      <c r="L24" s="50">
        <v>3662.6815747000001</v>
      </c>
      <c r="M24" s="50">
        <v>463.99378395000002</v>
      </c>
      <c r="N24" s="50">
        <f t="shared" si="7"/>
        <v>7482.6646934400005</v>
      </c>
      <c r="O24" s="50">
        <v>1015.39124234</v>
      </c>
      <c r="P24" s="50">
        <f t="shared" si="8"/>
        <v>6467.2734511000008</v>
      </c>
      <c r="Q24" s="50">
        <v>2789.4313835900002</v>
      </c>
      <c r="R24" s="50">
        <v>3339.9718551999999</v>
      </c>
      <c r="S24" s="50">
        <v>337.87021231</v>
      </c>
      <c r="T24" s="50"/>
      <c r="U24" s="50"/>
      <c r="V24" s="50"/>
      <c r="W24" s="50"/>
      <c r="X24" s="50"/>
      <c r="Y24" s="50"/>
    </row>
    <row r="25" spans="1:25" s="24" customFormat="1" ht="12.75" hidden="1" customHeight="1" outlineLevel="1">
      <c r="A25" s="16">
        <v>40969</v>
      </c>
      <c r="B25" s="50">
        <v>16827.734711060002</v>
      </c>
      <c r="C25" s="50">
        <f t="shared" si="0"/>
        <v>3672.5572126100001</v>
      </c>
      <c r="D25" s="50">
        <f t="shared" si="1"/>
        <v>13155.177498450001</v>
      </c>
      <c r="E25" s="50">
        <f t="shared" si="2"/>
        <v>5192.6876063700001</v>
      </c>
      <c r="F25" s="50">
        <f t="shared" si="3"/>
        <v>7166.1236929900006</v>
      </c>
      <c r="G25" s="50">
        <f t="shared" si="4"/>
        <v>796.36619909000001</v>
      </c>
      <c r="H25" s="50">
        <f t="shared" si="5"/>
        <v>9324.5221533599997</v>
      </c>
      <c r="I25" s="50">
        <v>2649.08268761</v>
      </c>
      <c r="J25" s="50">
        <f t="shared" si="6"/>
        <v>6675.4394657499997</v>
      </c>
      <c r="K25" s="50">
        <v>2464.93525748</v>
      </c>
      <c r="L25" s="50">
        <v>3759.8534538700001</v>
      </c>
      <c r="M25" s="50">
        <v>450.65075439999998</v>
      </c>
      <c r="N25" s="50">
        <f t="shared" si="7"/>
        <v>7503.2125577000006</v>
      </c>
      <c r="O25" s="50">
        <v>1023.474525</v>
      </c>
      <c r="P25" s="50">
        <f t="shared" si="8"/>
        <v>6479.738032700001</v>
      </c>
      <c r="Q25" s="50">
        <v>2727.7523488900001</v>
      </c>
      <c r="R25" s="50">
        <v>3406.27023912</v>
      </c>
      <c r="S25" s="50">
        <v>345.71544469000003</v>
      </c>
      <c r="T25" s="50"/>
      <c r="U25" s="50"/>
      <c r="V25" s="50"/>
      <c r="W25" s="50"/>
      <c r="X25" s="50"/>
      <c r="Y25" s="50"/>
    </row>
    <row r="26" spans="1:25" s="24" customFormat="1" ht="12.75" hidden="1" customHeight="1" outlineLevel="1">
      <c r="A26" s="16">
        <v>41000</v>
      </c>
      <c r="B26" s="50">
        <v>17443.183218090002</v>
      </c>
      <c r="C26" s="50">
        <f t="shared" si="0"/>
        <v>3941.2259644800001</v>
      </c>
      <c r="D26" s="50">
        <f t="shared" si="1"/>
        <v>13501.957253609999</v>
      </c>
      <c r="E26" s="50">
        <f t="shared" si="2"/>
        <v>5464.18829448</v>
      </c>
      <c r="F26" s="50">
        <f t="shared" si="3"/>
        <v>7229.7880485799997</v>
      </c>
      <c r="G26" s="50">
        <f t="shared" si="4"/>
        <v>807.98091054999998</v>
      </c>
      <c r="H26" s="50">
        <f t="shared" si="5"/>
        <v>9786.23673203</v>
      </c>
      <c r="I26" s="50">
        <v>2850.6994062200001</v>
      </c>
      <c r="J26" s="50">
        <f t="shared" si="6"/>
        <v>6935.5373258099999</v>
      </c>
      <c r="K26" s="50">
        <v>2672.7354541</v>
      </c>
      <c r="L26" s="50">
        <v>3806.4798987499998</v>
      </c>
      <c r="M26" s="50">
        <v>456.32197295999998</v>
      </c>
      <c r="N26" s="50">
        <f t="shared" si="7"/>
        <v>7656.9464860600001</v>
      </c>
      <c r="O26" s="50">
        <v>1090.52655826</v>
      </c>
      <c r="P26" s="50">
        <f t="shared" si="8"/>
        <v>6566.4199277999996</v>
      </c>
      <c r="Q26" s="50">
        <v>2791.45284038</v>
      </c>
      <c r="R26" s="50">
        <v>3423.3081498299998</v>
      </c>
      <c r="S26" s="50">
        <v>351.65893758999999</v>
      </c>
      <c r="T26" s="50"/>
      <c r="U26" s="50"/>
      <c r="V26" s="50"/>
      <c r="W26" s="50"/>
      <c r="X26" s="50"/>
      <c r="Y26" s="50"/>
    </row>
    <row r="27" spans="1:25" s="24" customFormat="1" ht="12.75" hidden="1" customHeight="1" outlineLevel="1">
      <c r="A27" s="16">
        <v>41030</v>
      </c>
      <c r="B27" s="50">
        <v>17459.046771319998</v>
      </c>
      <c r="C27" s="50">
        <f t="shared" si="0"/>
        <v>3927.5899751300003</v>
      </c>
      <c r="D27" s="50">
        <f t="shared" si="1"/>
        <v>13531.456796189999</v>
      </c>
      <c r="E27" s="50">
        <f t="shared" si="2"/>
        <v>5449.6199051500007</v>
      </c>
      <c r="F27" s="50">
        <f t="shared" si="3"/>
        <v>7275.1525951200001</v>
      </c>
      <c r="G27" s="50">
        <f t="shared" si="4"/>
        <v>806.68429591999995</v>
      </c>
      <c r="H27" s="50">
        <f t="shared" si="5"/>
        <v>9845.2717001399997</v>
      </c>
      <c r="I27" s="50">
        <v>2881.00295968</v>
      </c>
      <c r="J27" s="50">
        <f t="shared" si="6"/>
        <v>6964.2687404600001</v>
      </c>
      <c r="K27" s="50">
        <v>2648.4819892700002</v>
      </c>
      <c r="L27" s="50">
        <v>3864.3845739200001</v>
      </c>
      <c r="M27" s="50">
        <v>451.40217726999998</v>
      </c>
      <c r="N27" s="50">
        <f t="shared" si="7"/>
        <v>7613.7750711799999</v>
      </c>
      <c r="O27" s="50">
        <v>1046.5870154500001</v>
      </c>
      <c r="P27" s="50">
        <f t="shared" si="8"/>
        <v>6567.1880557300001</v>
      </c>
      <c r="Q27" s="50">
        <v>2801.13791588</v>
      </c>
      <c r="R27" s="50">
        <v>3410.7680212</v>
      </c>
      <c r="S27" s="50">
        <v>355.28211864999997</v>
      </c>
      <c r="T27" s="50"/>
      <c r="U27" s="50"/>
      <c r="V27" s="50"/>
      <c r="W27" s="50"/>
      <c r="X27" s="50"/>
      <c r="Y27" s="50"/>
    </row>
    <row r="28" spans="1:25" s="24" customFormat="1" ht="12.75" hidden="1" customHeight="1" outlineLevel="1">
      <c r="A28" s="16">
        <v>41061</v>
      </c>
      <c r="B28" s="50">
        <v>17750.75225292</v>
      </c>
      <c r="C28" s="50">
        <f t="shared" si="0"/>
        <v>4091.3089627700001</v>
      </c>
      <c r="D28" s="50">
        <f t="shared" si="1"/>
        <v>13659.44329015</v>
      </c>
      <c r="E28" s="50">
        <f t="shared" si="2"/>
        <v>5521.05178428</v>
      </c>
      <c r="F28" s="50">
        <f t="shared" si="3"/>
        <v>7371.9276170100002</v>
      </c>
      <c r="G28" s="50">
        <f t="shared" si="4"/>
        <v>766.46388886</v>
      </c>
      <c r="H28" s="50">
        <f t="shared" si="5"/>
        <v>9959.7236257299992</v>
      </c>
      <c r="I28" s="50">
        <v>3019.1909453899998</v>
      </c>
      <c r="J28" s="50">
        <f t="shared" si="6"/>
        <v>6940.5326803400003</v>
      </c>
      <c r="K28" s="50">
        <v>2651.7057733699999</v>
      </c>
      <c r="L28" s="50">
        <v>3875.6384935000001</v>
      </c>
      <c r="M28" s="50">
        <v>413.18841347</v>
      </c>
      <c r="N28" s="50">
        <f t="shared" si="7"/>
        <v>7791.0286271900004</v>
      </c>
      <c r="O28" s="50">
        <v>1072.1180173800001</v>
      </c>
      <c r="P28" s="50">
        <f t="shared" si="8"/>
        <v>6718.9106098100001</v>
      </c>
      <c r="Q28" s="50">
        <v>2869.3460109100001</v>
      </c>
      <c r="R28" s="50">
        <v>3496.2891235100001</v>
      </c>
      <c r="S28" s="50">
        <v>353.27547539</v>
      </c>
      <c r="T28" s="50"/>
      <c r="U28" s="50"/>
      <c r="V28" s="50"/>
      <c r="W28" s="50"/>
      <c r="X28" s="50"/>
      <c r="Y28" s="50"/>
    </row>
    <row r="29" spans="1:25" s="24" customFormat="1" ht="12.75" hidden="1" customHeight="1" outlineLevel="1">
      <c r="A29" s="16">
        <v>41091</v>
      </c>
      <c r="B29" s="50">
        <v>17949.122539429998</v>
      </c>
      <c r="C29" s="50">
        <f t="shared" si="0"/>
        <v>4145.6533234399994</v>
      </c>
      <c r="D29" s="50">
        <f t="shared" si="1"/>
        <v>13803.469215990001</v>
      </c>
      <c r="E29" s="50">
        <f t="shared" si="2"/>
        <v>5446.0242802399998</v>
      </c>
      <c r="F29" s="50">
        <f t="shared" si="3"/>
        <v>7579.1818109899996</v>
      </c>
      <c r="G29" s="50">
        <f t="shared" si="4"/>
        <v>778.26312475999998</v>
      </c>
      <c r="H29" s="50">
        <f t="shared" si="5"/>
        <v>9903.1874377700005</v>
      </c>
      <c r="I29" s="50">
        <v>3003.91641798</v>
      </c>
      <c r="J29" s="50">
        <f t="shared" si="6"/>
        <v>6899.2710197899996</v>
      </c>
      <c r="K29" s="50">
        <v>2598.2950131799998</v>
      </c>
      <c r="L29" s="50">
        <v>3887.56576606</v>
      </c>
      <c r="M29" s="50">
        <v>413.41024055000003</v>
      </c>
      <c r="N29" s="50">
        <f t="shared" si="7"/>
        <v>8045.9351016600012</v>
      </c>
      <c r="O29" s="50">
        <v>1141.7369054599999</v>
      </c>
      <c r="P29" s="50">
        <f t="shared" si="8"/>
        <v>6904.1981962000009</v>
      </c>
      <c r="Q29" s="50">
        <v>2847.72926706</v>
      </c>
      <c r="R29" s="50">
        <v>3691.61604493</v>
      </c>
      <c r="S29" s="50">
        <v>364.85288421000001</v>
      </c>
      <c r="T29" s="50"/>
      <c r="U29" s="50"/>
      <c r="V29" s="50"/>
      <c r="W29" s="50"/>
      <c r="X29" s="50"/>
      <c r="Y29" s="50"/>
    </row>
    <row r="30" spans="1:25" s="24" customFormat="1" ht="12.75" hidden="1" customHeight="1" outlineLevel="1">
      <c r="A30" s="16">
        <v>41122</v>
      </c>
      <c r="B30" s="50">
        <v>17763.202778309998</v>
      </c>
      <c r="C30" s="50">
        <f t="shared" si="0"/>
        <v>3850.2605242200002</v>
      </c>
      <c r="D30" s="50">
        <f t="shared" si="1"/>
        <v>13912.942254090001</v>
      </c>
      <c r="E30" s="50">
        <f t="shared" si="2"/>
        <v>5435.1159059199999</v>
      </c>
      <c r="F30" s="50">
        <f t="shared" si="3"/>
        <v>7742.4069553999998</v>
      </c>
      <c r="G30" s="50">
        <f t="shared" si="4"/>
        <v>735.41939277000006</v>
      </c>
      <c r="H30" s="50">
        <f t="shared" si="5"/>
        <v>9666.32175628</v>
      </c>
      <c r="I30" s="50">
        <v>2786.8262242400001</v>
      </c>
      <c r="J30" s="50">
        <f t="shared" si="6"/>
        <v>6879.4955320400004</v>
      </c>
      <c r="K30" s="50">
        <v>2597.1584513600001</v>
      </c>
      <c r="L30" s="50">
        <v>3886.1277180699999</v>
      </c>
      <c r="M30" s="50">
        <v>396.20936261000003</v>
      </c>
      <c r="N30" s="50">
        <f t="shared" si="7"/>
        <v>8096.8810220300002</v>
      </c>
      <c r="O30" s="50">
        <v>1063.4342999800001</v>
      </c>
      <c r="P30" s="50">
        <f t="shared" si="8"/>
        <v>7033.4467220500001</v>
      </c>
      <c r="Q30" s="50">
        <v>2837.9574545599999</v>
      </c>
      <c r="R30" s="50">
        <v>3856.2792373299999</v>
      </c>
      <c r="S30" s="50">
        <v>339.21003015999997</v>
      </c>
      <c r="T30" s="50"/>
      <c r="U30" s="50"/>
      <c r="V30" s="50"/>
      <c r="W30" s="50"/>
      <c r="X30" s="50"/>
      <c r="Y30" s="50"/>
    </row>
    <row r="31" spans="1:25" s="24" customFormat="1" ht="12.75" hidden="1" customHeight="1" outlineLevel="1">
      <c r="A31" s="16">
        <v>41153</v>
      </c>
      <c r="B31" s="50">
        <v>17988.757464850001</v>
      </c>
      <c r="C31" s="50">
        <f t="shared" si="0"/>
        <v>3862.1463071500002</v>
      </c>
      <c r="D31" s="50">
        <f t="shared" si="1"/>
        <v>14126.611157699999</v>
      </c>
      <c r="E31" s="50">
        <f t="shared" si="2"/>
        <v>5347.5233355500004</v>
      </c>
      <c r="F31" s="50">
        <f t="shared" si="3"/>
        <v>8026.6264817599995</v>
      </c>
      <c r="G31" s="50">
        <f t="shared" si="4"/>
        <v>752.46134039000003</v>
      </c>
      <c r="H31" s="50">
        <f t="shared" si="5"/>
        <v>9589.6311252199994</v>
      </c>
      <c r="I31" s="50">
        <v>2774.6320246700002</v>
      </c>
      <c r="J31" s="50">
        <f t="shared" si="6"/>
        <v>6814.9991005499996</v>
      </c>
      <c r="K31" s="50">
        <v>2536.4675609199999</v>
      </c>
      <c r="L31" s="50">
        <v>3882.9034779499998</v>
      </c>
      <c r="M31" s="50">
        <v>395.62806167999997</v>
      </c>
      <c r="N31" s="50">
        <f t="shared" si="7"/>
        <v>8399.1263396300001</v>
      </c>
      <c r="O31" s="50">
        <v>1087.51428248</v>
      </c>
      <c r="P31" s="50">
        <f t="shared" si="8"/>
        <v>7311.6120571499996</v>
      </c>
      <c r="Q31" s="50">
        <v>2811.0557746300001</v>
      </c>
      <c r="R31" s="50">
        <v>4143.7230038099997</v>
      </c>
      <c r="S31" s="50">
        <v>356.83327871</v>
      </c>
      <c r="T31" s="50"/>
      <c r="U31" s="50"/>
      <c r="V31" s="50"/>
      <c r="W31" s="50"/>
      <c r="X31" s="50"/>
      <c r="Y31" s="50"/>
    </row>
    <row r="32" spans="1:25" s="24" customFormat="1" ht="12.75" hidden="1" customHeight="1" outlineLevel="1">
      <c r="A32" s="16">
        <v>41183</v>
      </c>
      <c r="B32" s="50">
        <v>18256.462820249995</v>
      </c>
      <c r="C32" s="50">
        <f t="shared" si="0"/>
        <v>3819.25734405</v>
      </c>
      <c r="D32" s="50">
        <f t="shared" si="1"/>
        <v>14437.205476200001</v>
      </c>
      <c r="E32" s="50">
        <f t="shared" si="2"/>
        <v>5417.83444272</v>
      </c>
      <c r="F32" s="50">
        <f t="shared" si="3"/>
        <v>8243.329346890001</v>
      </c>
      <c r="G32" s="50">
        <f t="shared" si="4"/>
        <v>776.04168658999993</v>
      </c>
      <c r="H32" s="50">
        <f t="shared" si="5"/>
        <v>9601.7255752900001</v>
      </c>
      <c r="I32" s="50">
        <v>2659.65736259</v>
      </c>
      <c r="J32" s="50">
        <f t="shared" si="6"/>
        <v>6942.0682127</v>
      </c>
      <c r="K32" s="50">
        <v>2634.18596007</v>
      </c>
      <c r="L32" s="50">
        <v>3905.3876800899998</v>
      </c>
      <c r="M32" s="50">
        <v>402.49457253999998</v>
      </c>
      <c r="N32" s="50">
        <f t="shared" si="7"/>
        <v>8654.7372449600007</v>
      </c>
      <c r="O32" s="50">
        <v>1159.59998146</v>
      </c>
      <c r="P32" s="50">
        <f t="shared" si="8"/>
        <v>7495.1372635000007</v>
      </c>
      <c r="Q32" s="50">
        <v>2783.64848265</v>
      </c>
      <c r="R32" s="50">
        <v>4337.9416668000003</v>
      </c>
      <c r="S32" s="50">
        <v>373.54711405</v>
      </c>
      <c r="T32" s="50"/>
      <c r="U32" s="50"/>
      <c r="V32" s="50"/>
      <c r="W32" s="50"/>
      <c r="X32" s="50"/>
      <c r="Y32" s="50"/>
    </row>
    <row r="33" spans="1:25" s="24" customFormat="1" ht="12.75" hidden="1" customHeight="1" outlineLevel="1">
      <c r="A33" s="16">
        <v>41214</v>
      </c>
      <c r="B33" s="50">
        <v>18789.447614879999</v>
      </c>
      <c r="C33" s="50">
        <f t="shared" si="0"/>
        <v>3858.4506998799998</v>
      </c>
      <c r="D33" s="50">
        <f t="shared" si="1"/>
        <v>14930.996915</v>
      </c>
      <c r="E33" s="50">
        <f t="shared" si="2"/>
        <v>5672.07920044</v>
      </c>
      <c r="F33" s="50">
        <f t="shared" si="3"/>
        <v>8455.0786896400004</v>
      </c>
      <c r="G33" s="50">
        <f t="shared" si="4"/>
        <v>803.83902491999993</v>
      </c>
      <c r="H33" s="50">
        <f t="shared" si="5"/>
        <v>9843.83922661</v>
      </c>
      <c r="I33" s="50">
        <v>2674.13987434</v>
      </c>
      <c r="J33" s="50">
        <f t="shared" si="6"/>
        <v>7169.6993522700004</v>
      </c>
      <c r="K33" s="50">
        <v>2862.6636626600002</v>
      </c>
      <c r="L33" s="50">
        <v>3891.10654888</v>
      </c>
      <c r="M33" s="50">
        <v>415.92914072999997</v>
      </c>
      <c r="N33" s="50">
        <f t="shared" si="7"/>
        <v>8945.6083882700004</v>
      </c>
      <c r="O33" s="50">
        <v>1184.31082554</v>
      </c>
      <c r="P33" s="50">
        <f t="shared" si="8"/>
        <v>7761.2975627300002</v>
      </c>
      <c r="Q33" s="50">
        <v>2809.4155377799998</v>
      </c>
      <c r="R33" s="50">
        <v>4563.97214076</v>
      </c>
      <c r="S33" s="50">
        <v>387.90988419000001</v>
      </c>
      <c r="T33" s="50"/>
      <c r="U33" s="50"/>
      <c r="V33" s="50"/>
      <c r="W33" s="50"/>
      <c r="X33" s="50"/>
      <c r="Y33" s="50"/>
    </row>
    <row r="34" spans="1:25" s="24" customFormat="1" ht="12.75" hidden="1" customHeight="1" outlineLevel="1">
      <c r="A34" s="16">
        <v>41244</v>
      </c>
      <c r="B34" s="50">
        <v>19349.979241820001</v>
      </c>
      <c r="C34" s="50">
        <f t="shared" si="0"/>
        <v>3881.7888283600005</v>
      </c>
      <c r="D34" s="50">
        <f t="shared" si="1"/>
        <v>15468.190413460001</v>
      </c>
      <c r="E34" s="50">
        <f t="shared" si="2"/>
        <v>5969.1501635999994</v>
      </c>
      <c r="F34" s="50">
        <f t="shared" si="3"/>
        <v>8689.1842153599991</v>
      </c>
      <c r="G34" s="50">
        <f t="shared" si="4"/>
        <v>809.85603450000008</v>
      </c>
      <c r="H34" s="50">
        <f t="shared" si="5"/>
        <v>10285.67839008</v>
      </c>
      <c r="I34" s="50">
        <v>2771.6872679500002</v>
      </c>
      <c r="J34" s="50">
        <f t="shared" si="6"/>
        <v>7513.9911221299999</v>
      </c>
      <c r="K34" s="50">
        <v>3183.1905119899998</v>
      </c>
      <c r="L34" s="50">
        <v>3914.6200152699998</v>
      </c>
      <c r="M34" s="50">
        <v>416.18059486999999</v>
      </c>
      <c r="N34" s="50">
        <f t="shared" si="7"/>
        <v>9064.3008517399994</v>
      </c>
      <c r="O34" s="50">
        <v>1110.10156041</v>
      </c>
      <c r="P34" s="50">
        <f t="shared" si="8"/>
        <v>7954.1992913300001</v>
      </c>
      <c r="Q34" s="50">
        <v>2785.95965161</v>
      </c>
      <c r="R34" s="50">
        <v>4774.5642000899998</v>
      </c>
      <c r="S34" s="50">
        <v>393.67543963000003</v>
      </c>
      <c r="T34" s="50"/>
      <c r="U34" s="50"/>
      <c r="V34" s="50"/>
      <c r="W34" s="50"/>
      <c r="X34" s="50"/>
      <c r="Y34" s="50"/>
    </row>
    <row r="35" spans="1:25" s="24" customFormat="1" ht="12.75" hidden="1" customHeight="1" outlineLevel="1">
      <c r="A35" s="16">
        <v>41275</v>
      </c>
      <c r="B35" s="50">
        <v>19754.944274859998</v>
      </c>
      <c r="C35" s="50">
        <f t="shared" si="0"/>
        <v>3743.3958510699999</v>
      </c>
      <c r="D35" s="50">
        <f t="shared" si="1"/>
        <v>16011.548423789998</v>
      </c>
      <c r="E35" s="50">
        <f t="shared" si="2"/>
        <v>6325.3925262400007</v>
      </c>
      <c r="F35" s="50">
        <f t="shared" si="3"/>
        <v>8851.7684910299995</v>
      </c>
      <c r="G35" s="50">
        <f t="shared" si="4"/>
        <v>834.38740652000001</v>
      </c>
      <c r="H35" s="50">
        <f t="shared" si="5"/>
        <v>10654.35091657</v>
      </c>
      <c r="I35" s="50">
        <v>2687.10260139</v>
      </c>
      <c r="J35" s="50">
        <f t="shared" si="6"/>
        <v>7967.2483151799997</v>
      </c>
      <c r="K35" s="50">
        <v>3532.0783971000001</v>
      </c>
      <c r="L35" s="50">
        <v>3999.8346256499999</v>
      </c>
      <c r="M35" s="50">
        <v>435.33529242999998</v>
      </c>
      <c r="N35" s="50">
        <f t="shared" si="7"/>
        <v>9100.5933582899997</v>
      </c>
      <c r="O35" s="50">
        <v>1056.2932496799999</v>
      </c>
      <c r="P35" s="50">
        <f t="shared" si="8"/>
        <v>8044.3001086099994</v>
      </c>
      <c r="Q35" s="50">
        <v>2793.3141291400002</v>
      </c>
      <c r="R35" s="50">
        <v>4851.9338653799996</v>
      </c>
      <c r="S35" s="50">
        <v>399.05211408999998</v>
      </c>
      <c r="T35" s="50"/>
      <c r="U35" s="50"/>
      <c r="V35" s="50"/>
      <c r="W35" s="50"/>
      <c r="X35" s="50"/>
      <c r="Y35" s="50"/>
    </row>
    <row r="36" spans="1:25" s="24" customFormat="1" ht="12.75" hidden="1" customHeight="1" outlineLevel="1">
      <c r="A36" s="16">
        <v>41306</v>
      </c>
      <c r="B36" s="50">
        <v>19926.725826870002</v>
      </c>
      <c r="C36" s="50">
        <f t="shared" si="0"/>
        <v>3755.4042783700002</v>
      </c>
      <c r="D36" s="50">
        <f t="shared" si="1"/>
        <v>16171.3215485</v>
      </c>
      <c r="E36" s="50">
        <f t="shared" si="2"/>
        <v>6414.0550411499999</v>
      </c>
      <c r="F36" s="50">
        <f t="shared" si="3"/>
        <v>9211.7049838499988</v>
      </c>
      <c r="G36" s="50">
        <f t="shared" si="4"/>
        <v>545.56152350000002</v>
      </c>
      <c r="H36" s="50">
        <f t="shared" si="5"/>
        <v>10963.83969859</v>
      </c>
      <c r="I36" s="50">
        <v>2744.7072486900001</v>
      </c>
      <c r="J36" s="50">
        <f t="shared" si="6"/>
        <v>8219.1324499000002</v>
      </c>
      <c r="K36" s="50">
        <v>3697.56024583</v>
      </c>
      <c r="L36" s="50">
        <v>4226.2239132499999</v>
      </c>
      <c r="M36" s="50">
        <v>295.34829081999999</v>
      </c>
      <c r="N36" s="50">
        <f t="shared" si="7"/>
        <v>8962.886128279999</v>
      </c>
      <c r="O36" s="50">
        <v>1010.69702968</v>
      </c>
      <c r="P36" s="50">
        <f t="shared" si="8"/>
        <v>7952.1890985999999</v>
      </c>
      <c r="Q36" s="50">
        <v>2716.4947953199999</v>
      </c>
      <c r="R36" s="50">
        <v>4985.4810705999998</v>
      </c>
      <c r="S36" s="50">
        <v>250.21323268</v>
      </c>
      <c r="T36" s="50"/>
      <c r="U36" s="50"/>
      <c r="V36" s="50"/>
      <c r="W36" s="50"/>
      <c r="X36" s="50"/>
      <c r="Y36" s="50"/>
    </row>
    <row r="37" spans="1:25" s="24" customFormat="1" ht="12.75" hidden="1" customHeight="1" outlineLevel="1">
      <c r="A37" s="16">
        <v>41334</v>
      </c>
      <c r="B37" s="50">
        <v>20235.039146679999</v>
      </c>
      <c r="C37" s="50">
        <f t="shared" si="0"/>
        <v>3899.8582762300002</v>
      </c>
      <c r="D37" s="50">
        <f t="shared" si="1"/>
        <v>16335.180870450002</v>
      </c>
      <c r="E37" s="50">
        <f t="shared" si="2"/>
        <v>6414.8610284700007</v>
      </c>
      <c r="F37" s="50">
        <f t="shared" si="3"/>
        <v>9370.7164429900004</v>
      </c>
      <c r="G37" s="50">
        <f t="shared" si="4"/>
        <v>549.60339898999996</v>
      </c>
      <c r="H37" s="50">
        <f t="shared" si="5"/>
        <v>11356.018304140001</v>
      </c>
      <c r="I37" s="50">
        <v>2881.58442135</v>
      </c>
      <c r="J37" s="50">
        <f t="shared" si="6"/>
        <v>8474.433882790001</v>
      </c>
      <c r="K37" s="50">
        <v>3812.4205749600001</v>
      </c>
      <c r="L37" s="50">
        <v>4354.6098384300003</v>
      </c>
      <c r="M37" s="50">
        <v>307.40346940000001</v>
      </c>
      <c r="N37" s="50">
        <f t="shared" si="7"/>
        <v>8879.0208425400015</v>
      </c>
      <c r="O37" s="50">
        <v>1018.27385488</v>
      </c>
      <c r="P37" s="50">
        <f t="shared" si="8"/>
        <v>7860.7469876600007</v>
      </c>
      <c r="Q37" s="50">
        <v>2602.4404535100002</v>
      </c>
      <c r="R37" s="50">
        <v>5016.1066045600001</v>
      </c>
      <c r="S37" s="50">
        <v>242.19992959000001</v>
      </c>
      <c r="T37" s="50"/>
      <c r="U37" s="50"/>
      <c r="V37" s="50"/>
      <c r="W37" s="50"/>
      <c r="X37" s="50"/>
      <c r="Y37" s="50"/>
    </row>
    <row r="38" spans="1:25" s="24" customFormat="1" ht="12.75" hidden="1" customHeight="1" outlineLevel="1">
      <c r="A38" s="16">
        <v>41365</v>
      </c>
      <c r="B38" s="50">
        <v>20589.614034260001</v>
      </c>
      <c r="C38" s="50">
        <f t="shared" si="0"/>
        <v>4124.6549460599999</v>
      </c>
      <c r="D38" s="50">
        <f t="shared" si="1"/>
        <v>16464.959088200001</v>
      </c>
      <c r="E38" s="50">
        <f t="shared" si="2"/>
        <v>6227.8078580299998</v>
      </c>
      <c r="F38" s="50">
        <f t="shared" si="3"/>
        <v>9663.3583423</v>
      </c>
      <c r="G38" s="50">
        <f t="shared" si="4"/>
        <v>573.79288786999996</v>
      </c>
      <c r="H38" s="50">
        <f t="shared" si="5"/>
        <v>11839.559482070001</v>
      </c>
      <c r="I38" s="50">
        <v>3099.9546116000001</v>
      </c>
      <c r="J38" s="50">
        <f t="shared" si="6"/>
        <v>8739.6048704700006</v>
      </c>
      <c r="K38" s="50">
        <v>3816.9255146599999</v>
      </c>
      <c r="L38" s="50">
        <v>4591.0192489600004</v>
      </c>
      <c r="M38" s="50">
        <v>331.66010684999998</v>
      </c>
      <c r="N38" s="50">
        <f t="shared" si="7"/>
        <v>8750.0545521900003</v>
      </c>
      <c r="O38" s="50">
        <v>1024.70033446</v>
      </c>
      <c r="P38" s="50">
        <f t="shared" si="8"/>
        <v>7725.3542177299996</v>
      </c>
      <c r="Q38" s="50">
        <v>2410.8823433699999</v>
      </c>
      <c r="R38" s="50">
        <v>5072.3390933399996</v>
      </c>
      <c r="S38" s="50">
        <v>242.13278102000001</v>
      </c>
      <c r="T38" s="50"/>
      <c r="U38" s="50"/>
      <c r="V38" s="50"/>
      <c r="W38" s="50"/>
      <c r="X38" s="50"/>
      <c r="Y38" s="50"/>
    </row>
    <row r="39" spans="1:25" s="24" customFormat="1" ht="12.75" hidden="1" customHeight="1" outlineLevel="1">
      <c r="A39" s="16">
        <v>41395</v>
      </c>
      <c r="B39" s="50">
        <v>20783.837335939999</v>
      </c>
      <c r="C39" s="50">
        <f t="shared" si="0"/>
        <v>4128.2012252499999</v>
      </c>
      <c r="D39" s="50">
        <f t="shared" si="1"/>
        <v>16655.63611069</v>
      </c>
      <c r="E39" s="50">
        <f t="shared" si="2"/>
        <v>6202.6390888400001</v>
      </c>
      <c r="F39" s="50">
        <f t="shared" si="3"/>
        <v>9875.3478708900002</v>
      </c>
      <c r="G39" s="50">
        <f t="shared" si="4"/>
        <v>577.64915096000004</v>
      </c>
      <c r="H39" s="50">
        <f t="shared" si="5"/>
        <v>12086.239879150002</v>
      </c>
      <c r="I39" s="50">
        <v>3094.63904568</v>
      </c>
      <c r="J39" s="50">
        <f t="shared" si="6"/>
        <v>8991.6008334700018</v>
      </c>
      <c r="K39" s="50">
        <v>3879.0084573300001</v>
      </c>
      <c r="L39" s="50">
        <v>4772.3179385000003</v>
      </c>
      <c r="M39" s="50">
        <v>340.27443763999997</v>
      </c>
      <c r="N39" s="50">
        <f t="shared" si="7"/>
        <v>8697.5974567900012</v>
      </c>
      <c r="O39" s="50">
        <v>1033.5621795699999</v>
      </c>
      <c r="P39" s="50">
        <f t="shared" si="8"/>
        <v>7664.0352772200004</v>
      </c>
      <c r="Q39" s="50">
        <v>2323.6306315100001</v>
      </c>
      <c r="R39" s="50">
        <v>5103.0299323899999</v>
      </c>
      <c r="S39" s="50">
        <v>237.37471332000001</v>
      </c>
      <c r="T39" s="50"/>
      <c r="U39" s="50"/>
      <c r="V39" s="50"/>
      <c r="W39" s="50"/>
      <c r="X39" s="50"/>
      <c r="Y39" s="50"/>
    </row>
    <row r="40" spans="1:25" s="24" customFormat="1" ht="12.75" hidden="1" customHeight="1" outlineLevel="1">
      <c r="A40" s="16">
        <v>41426</v>
      </c>
      <c r="B40" s="50">
        <v>21424.190898360001</v>
      </c>
      <c r="C40" s="50">
        <f t="shared" si="0"/>
        <v>4418.9674503099995</v>
      </c>
      <c r="D40" s="50">
        <f t="shared" si="1"/>
        <v>17005.223448049997</v>
      </c>
      <c r="E40" s="50">
        <f t="shared" si="2"/>
        <v>6258.4956254799999</v>
      </c>
      <c r="F40" s="50">
        <f t="shared" si="3"/>
        <v>10159.726885830001</v>
      </c>
      <c r="G40" s="50">
        <f t="shared" si="4"/>
        <v>587.00093674000004</v>
      </c>
      <c r="H40" s="50">
        <f t="shared" si="5"/>
        <v>12673.120257179999</v>
      </c>
      <c r="I40" s="50">
        <v>3384.7102267099999</v>
      </c>
      <c r="J40" s="50">
        <f t="shared" si="6"/>
        <v>9288.4100304699987</v>
      </c>
      <c r="K40" s="50">
        <v>4010.6931909099999</v>
      </c>
      <c r="L40" s="50">
        <v>4913.8975836</v>
      </c>
      <c r="M40" s="50">
        <v>363.81925596000002</v>
      </c>
      <c r="N40" s="50">
        <f t="shared" si="7"/>
        <v>8751.0706411800002</v>
      </c>
      <c r="O40" s="50">
        <v>1034.2572236000001</v>
      </c>
      <c r="P40" s="50">
        <f t="shared" si="8"/>
        <v>7716.8134175799996</v>
      </c>
      <c r="Q40" s="50">
        <v>2247.8024345700001</v>
      </c>
      <c r="R40" s="50">
        <v>5245.8293022300004</v>
      </c>
      <c r="S40" s="50">
        <v>223.18168077999999</v>
      </c>
      <c r="T40" s="50"/>
      <c r="U40" s="50"/>
      <c r="V40" s="50"/>
      <c r="W40" s="50"/>
      <c r="X40" s="50"/>
      <c r="Y40" s="50"/>
    </row>
    <row r="41" spans="1:25" s="24" customFormat="1" ht="12.75" hidden="1" customHeight="1" outlineLevel="1">
      <c r="A41" s="16">
        <v>41456</v>
      </c>
      <c r="B41" s="50">
        <v>21681.634811669999</v>
      </c>
      <c r="C41" s="50">
        <f t="shared" si="0"/>
        <v>4396.68321629</v>
      </c>
      <c r="D41" s="50">
        <f t="shared" si="1"/>
        <v>17284.95159538</v>
      </c>
      <c r="E41" s="50">
        <f t="shared" si="2"/>
        <v>5983.9156654899998</v>
      </c>
      <c r="F41" s="50">
        <f t="shared" si="3"/>
        <v>10729.386590099999</v>
      </c>
      <c r="G41" s="50">
        <f t="shared" si="4"/>
        <v>571.64933979</v>
      </c>
      <c r="H41" s="50">
        <f t="shared" si="5"/>
        <v>12877.390947330001</v>
      </c>
      <c r="I41" s="50">
        <v>3367.8426364500001</v>
      </c>
      <c r="J41" s="50">
        <f t="shared" si="6"/>
        <v>9509.5483108799999</v>
      </c>
      <c r="K41" s="50">
        <v>4023.4202722700002</v>
      </c>
      <c r="L41" s="50">
        <v>5136.1425531100003</v>
      </c>
      <c r="M41" s="50">
        <v>349.98548549999998</v>
      </c>
      <c r="N41" s="50">
        <f t="shared" si="7"/>
        <v>8804.2438643400001</v>
      </c>
      <c r="O41" s="50">
        <v>1028.8405798399999</v>
      </c>
      <c r="P41" s="50">
        <f t="shared" si="8"/>
        <v>7775.4032845000002</v>
      </c>
      <c r="Q41" s="50">
        <v>1960.4953932200001</v>
      </c>
      <c r="R41" s="50">
        <v>5593.2440369899996</v>
      </c>
      <c r="S41" s="50">
        <v>221.66385428999999</v>
      </c>
      <c r="T41" s="50"/>
      <c r="U41" s="50"/>
      <c r="V41" s="50"/>
      <c r="W41" s="50"/>
      <c r="X41" s="50"/>
      <c r="Y41" s="50"/>
    </row>
    <row r="42" spans="1:25" s="24" customFormat="1" ht="12.75" hidden="1" customHeight="1" outlineLevel="1">
      <c r="A42" s="16">
        <v>41487</v>
      </c>
      <c r="B42" s="50">
        <v>21924.625470530002</v>
      </c>
      <c r="C42" s="50">
        <f t="shared" si="0"/>
        <v>4353.4517698299996</v>
      </c>
      <c r="D42" s="50">
        <f t="shared" si="1"/>
        <v>17571.173700700001</v>
      </c>
      <c r="E42" s="50">
        <f t="shared" si="2"/>
        <v>5926.1786280899996</v>
      </c>
      <c r="F42" s="50">
        <f t="shared" si="3"/>
        <v>11050.87910183</v>
      </c>
      <c r="G42" s="50">
        <f t="shared" si="4"/>
        <v>594.11597078</v>
      </c>
      <c r="H42" s="50">
        <f t="shared" si="5"/>
        <v>13048.67200459</v>
      </c>
      <c r="I42" s="50">
        <v>3362.5713226399998</v>
      </c>
      <c r="J42" s="50">
        <f t="shared" si="6"/>
        <v>9686.1006819499999</v>
      </c>
      <c r="K42" s="50">
        <v>3962.3962686</v>
      </c>
      <c r="L42" s="50">
        <v>5357.72128428</v>
      </c>
      <c r="M42" s="50">
        <v>365.98312907000002</v>
      </c>
      <c r="N42" s="50">
        <f t="shared" si="7"/>
        <v>8875.9534659399997</v>
      </c>
      <c r="O42" s="50">
        <v>990.88044719000004</v>
      </c>
      <c r="P42" s="50">
        <f t="shared" si="8"/>
        <v>7885.0730187500003</v>
      </c>
      <c r="Q42" s="50">
        <v>1963.7823594900001</v>
      </c>
      <c r="R42" s="50">
        <v>5693.1578175499999</v>
      </c>
      <c r="S42" s="50">
        <v>228.13284171000001</v>
      </c>
      <c r="T42" s="50"/>
      <c r="U42" s="50"/>
      <c r="V42" s="50"/>
      <c r="W42" s="50"/>
      <c r="X42" s="50"/>
      <c r="Y42" s="50"/>
    </row>
    <row r="43" spans="1:25" s="24" customFormat="1" ht="12.75" hidden="1" customHeight="1" outlineLevel="1">
      <c r="A43" s="16">
        <v>41518</v>
      </c>
      <c r="B43" s="50">
        <v>22284.890254469999</v>
      </c>
      <c r="C43" s="50">
        <f t="shared" si="0"/>
        <v>4332.84624669</v>
      </c>
      <c r="D43" s="50">
        <f t="shared" si="1"/>
        <v>17952.044007780001</v>
      </c>
      <c r="E43" s="50">
        <f t="shared" si="2"/>
        <v>5934.3126057600002</v>
      </c>
      <c r="F43" s="50">
        <f t="shared" si="3"/>
        <v>11481.75988007</v>
      </c>
      <c r="G43" s="50">
        <f t="shared" si="4"/>
        <v>535.97152195000001</v>
      </c>
      <c r="H43" s="50">
        <f t="shared" si="5"/>
        <v>13225.399595589999</v>
      </c>
      <c r="I43" s="50">
        <v>3330.2157763099999</v>
      </c>
      <c r="J43" s="50">
        <f t="shared" si="6"/>
        <v>9895.1838192799987</v>
      </c>
      <c r="K43" s="50">
        <v>3927.6775914300001</v>
      </c>
      <c r="L43" s="50">
        <v>5566.5625270399996</v>
      </c>
      <c r="M43" s="50">
        <v>400.94370081</v>
      </c>
      <c r="N43" s="50">
        <f t="shared" si="7"/>
        <v>9059.4906588800004</v>
      </c>
      <c r="O43" s="50">
        <v>1002.63047038</v>
      </c>
      <c r="P43" s="50">
        <f t="shared" si="8"/>
        <v>8056.8601885000007</v>
      </c>
      <c r="Q43" s="50">
        <v>2006.6350143300001</v>
      </c>
      <c r="R43" s="50">
        <v>5915.1973530300002</v>
      </c>
      <c r="S43" s="50">
        <v>135.02782113999999</v>
      </c>
      <c r="T43" s="50"/>
      <c r="U43" s="50"/>
      <c r="V43" s="50"/>
      <c r="W43" s="50"/>
      <c r="X43" s="50"/>
      <c r="Y43" s="50"/>
    </row>
    <row r="44" spans="1:25" s="24" customFormat="1" ht="12.75" hidden="1" customHeight="1" outlineLevel="1">
      <c r="A44" s="16">
        <v>41548</v>
      </c>
      <c r="B44" s="50">
        <v>22734.788575769999</v>
      </c>
      <c r="C44" s="50">
        <f t="shared" si="0"/>
        <v>4312.0298904499996</v>
      </c>
      <c r="D44" s="50">
        <f t="shared" si="1"/>
        <v>18422.758685320005</v>
      </c>
      <c r="E44" s="50">
        <f t="shared" si="2"/>
        <v>6048.8204590000005</v>
      </c>
      <c r="F44" s="50">
        <f t="shared" si="3"/>
        <v>11789.03058205</v>
      </c>
      <c r="G44" s="50">
        <f t="shared" si="4"/>
        <v>584.90764426999999</v>
      </c>
      <c r="H44" s="50">
        <f t="shared" si="5"/>
        <v>13731.713053320002</v>
      </c>
      <c r="I44" s="50">
        <v>3364.9613718599999</v>
      </c>
      <c r="J44" s="50">
        <f t="shared" si="6"/>
        <v>10366.751681460002</v>
      </c>
      <c r="K44" s="50">
        <v>4079.5152694799999</v>
      </c>
      <c r="L44" s="50">
        <v>5835.9817420400004</v>
      </c>
      <c r="M44" s="50">
        <v>451.25466993999999</v>
      </c>
      <c r="N44" s="50">
        <f t="shared" si="7"/>
        <v>9003.0755224500008</v>
      </c>
      <c r="O44" s="50">
        <v>947.06851859000005</v>
      </c>
      <c r="P44" s="50">
        <f t="shared" si="8"/>
        <v>8056.0070038600006</v>
      </c>
      <c r="Q44" s="50">
        <v>1969.3051895200001</v>
      </c>
      <c r="R44" s="50">
        <v>5953.0488400100003</v>
      </c>
      <c r="S44" s="50">
        <v>133.65297433000001</v>
      </c>
      <c r="T44" s="50"/>
      <c r="U44" s="50"/>
      <c r="V44" s="50"/>
      <c r="W44" s="50"/>
      <c r="X44" s="50"/>
      <c r="Y44" s="50"/>
    </row>
    <row r="45" spans="1:25" s="24" customFormat="1" ht="12.75" hidden="1" customHeight="1" outlineLevel="1">
      <c r="A45" s="16">
        <v>41579</v>
      </c>
      <c r="B45" s="50">
        <v>23049.31112531</v>
      </c>
      <c r="C45" s="50">
        <f t="shared" si="0"/>
        <v>4318.28098185</v>
      </c>
      <c r="D45" s="50">
        <f t="shared" si="1"/>
        <v>18731.030143459997</v>
      </c>
      <c r="E45" s="50">
        <f t="shared" si="2"/>
        <v>6111.1343356199995</v>
      </c>
      <c r="F45" s="50">
        <f t="shared" si="3"/>
        <v>11994.942006469999</v>
      </c>
      <c r="G45" s="50">
        <f t="shared" si="4"/>
        <v>624.95380136999995</v>
      </c>
      <c r="H45" s="50">
        <f t="shared" si="5"/>
        <v>13998.619382049999</v>
      </c>
      <c r="I45" s="50">
        <v>3359.38179266</v>
      </c>
      <c r="J45" s="50">
        <f t="shared" si="6"/>
        <v>10639.237589389999</v>
      </c>
      <c r="K45" s="50">
        <v>4172.9472907299996</v>
      </c>
      <c r="L45" s="50">
        <v>5973.5289551799997</v>
      </c>
      <c r="M45" s="50">
        <v>492.76134347999999</v>
      </c>
      <c r="N45" s="50">
        <f t="shared" si="7"/>
        <v>9050.6917432600003</v>
      </c>
      <c r="O45" s="50">
        <v>958.89918919000002</v>
      </c>
      <c r="P45" s="50">
        <f t="shared" si="8"/>
        <v>8091.7925540699998</v>
      </c>
      <c r="Q45" s="50">
        <v>1938.1870448899999</v>
      </c>
      <c r="R45" s="50">
        <v>6021.4130512900001</v>
      </c>
      <c r="S45" s="50">
        <v>132.19245788999999</v>
      </c>
      <c r="T45" s="50"/>
      <c r="U45" s="50"/>
      <c r="V45" s="50"/>
      <c r="W45" s="50"/>
      <c r="X45" s="50"/>
      <c r="Y45" s="50"/>
    </row>
    <row r="46" spans="1:25" s="24" customFormat="1" ht="12.75" hidden="1" customHeight="1" outlineLevel="1">
      <c r="A46" s="16">
        <v>41609</v>
      </c>
      <c r="B46" s="50">
        <v>23191.6603798</v>
      </c>
      <c r="C46" s="50">
        <f t="shared" si="0"/>
        <v>4190.7992030300002</v>
      </c>
      <c r="D46" s="50">
        <f t="shared" si="1"/>
        <v>19000.861176770002</v>
      </c>
      <c r="E46" s="50">
        <f t="shared" si="2"/>
        <v>6157.3284068299999</v>
      </c>
      <c r="F46" s="50">
        <f t="shared" si="3"/>
        <v>12151.82781744</v>
      </c>
      <c r="G46" s="50">
        <f t="shared" si="4"/>
        <v>691.70495249999999</v>
      </c>
      <c r="H46" s="50">
        <f t="shared" si="5"/>
        <v>14339.865063650001</v>
      </c>
      <c r="I46" s="50">
        <v>3312.3174426099999</v>
      </c>
      <c r="J46" s="50">
        <f t="shared" si="6"/>
        <v>11027.547621040001</v>
      </c>
      <c r="K46" s="50">
        <v>4272.7704591700003</v>
      </c>
      <c r="L46" s="50">
        <v>6199.6084281399999</v>
      </c>
      <c r="M46" s="50">
        <v>555.16873372999999</v>
      </c>
      <c r="N46" s="50">
        <f t="shared" si="7"/>
        <v>8851.7953161500009</v>
      </c>
      <c r="O46" s="50">
        <v>878.48176042</v>
      </c>
      <c r="P46" s="50">
        <f t="shared" si="8"/>
        <v>7973.3135557300002</v>
      </c>
      <c r="Q46" s="50">
        <v>1884.5579476600001</v>
      </c>
      <c r="R46" s="50">
        <v>5952.2193893000003</v>
      </c>
      <c r="S46" s="50">
        <v>136.53621877</v>
      </c>
      <c r="T46" s="50"/>
      <c r="U46" s="50"/>
      <c r="V46" s="50"/>
      <c r="W46" s="50"/>
      <c r="X46" s="50"/>
      <c r="Y46" s="50"/>
    </row>
    <row r="47" spans="1:25" s="24" customFormat="1" ht="12.75" hidden="1" customHeight="1" outlineLevel="1">
      <c r="A47" s="16">
        <v>41640</v>
      </c>
      <c r="B47" s="50">
        <v>23031.048935710001</v>
      </c>
      <c r="C47" s="50">
        <f t="shared" si="0"/>
        <v>3940.4403036399999</v>
      </c>
      <c r="D47" s="50">
        <f t="shared" si="1"/>
        <v>19090.608632070001</v>
      </c>
      <c r="E47" s="50">
        <f t="shared" si="2"/>
        <v>6100.35455955</v>
      </c>
      <c r="F47" s="50">
        <f t="shared" si="3"/>
        <v>12288.48771315</v>
      </c>
      <c r="G47" s="50">
        <f t="shared" si="4"/>
        <v>701.76635937000003</v>
      </c>
      <c r="H47" s="50">
        <f t="shared" si="5"/>
        <v>14263.001689510002</v>
      </c>
      <c r="I47" s="50">
        <v>3078.4477827199999</v>
      </c>
      <c r="J47" s="50">
        <f t="shared" si="6"/>
        <v>11184.553906790001</v>
      </c>
      <c r="K47" s="50">
        <v>4256.8478583400001</v>
      </c>
      <c r="L47" s="50">
        <v>6351.1447844900003</v>
      </c>
      <c r="M47" s="50">
        <v>576.56126396000002</v>
      </c>
      <c r="N47" s="50">
        <f t="shared" si="7"/>
        <v>8768.0472461999998</v>
      </c>
      <c r="O47" s="50">
        <v>861.99252091999995</v>
      </c>
      <c r="P47" s="50">
        <f t="shared" si="8"/>
        <v>7906.0547252799997</v>
      </c>
      <c r="Q47" s="50">
        <v>1843.5067012100001</v>
      </c>
      <c r="R47" s="50">
        <v>5937.3429286600003</v>
      </c>
      <c r="S47" s="50">
        <v>125.20509541</v>
      </c>
      <c r="T47" s="50"/>
      <c r="U47" s="50"/>
      <c r="V47" s="50"/>
      <c r="W47" s="50"/>
      <c r="X47" s="50"/>
      <c r="Y47" s="50"/>
    </row>
    <row r="48" spans="1:25" s="24" customFormat="1" ht="12.75" hidden="1" customHeight="1" outlineLevel="1">
      <c r="A48" s="16">
        <v>41671</v>
      </c>
      <c r="B48" s="50">
        <v>23104.741150380003</v>
      </c>
      <c r="C48" s="50">
        <f t="shared" si="0"/>
        <v>3649.32506418</v>
      </c>
      <c r="D48" s="50">
        <f t="shared" si="1"/>
        <v>19455.416086199999</v>
      </c>
      <c r="E48" s="50">
        <f t="shared" si="2"/>
        <v>6201.7149464199993</v>
      </c>
      <c r="F48" s="50">
        <f t="shared" si="3"/>
        <v>12410.45069749</v>
      </c>
      <c r="G48" s="50">
        <f t="shared" si="4"/>
        <v>843.25044229000002</v>
      </c>
      <c r="H48" s="50">
        <f t="shared" si="5"/>
        <v>13131.86298921</v>
      </c>
      <c r="I48" s="50">
        <v>2560.4757348600001</v>
      </c>
      <c r="J48" s="50">
        <f t="shared" si="6"/>
        <v>10571.38725435</v>
      </c>
      <c r="K48" s="50">
        <v>3882.0513052299998</v>
      </c>
      <c r="L48" s="50">
        <v>5998.6645222400002</v>
      </c>
      <c r="M48" s="50">
        <v>690.67142688000001</v>
      </c>
      <c r="N48" s="50">
        <f t="shared" si="7"/>
        <v>9972.8781611699997</v>
      </c>
      <c r="O48" s="50">
        <v>1088.8493293199999</v>
      </c>
      <c r="P48" s="50">
        <f t="shared" si="8"/>
        <v>8884.0288318499988</v>
      </c>
      <c r="Q48" s="50">
        <v>2319.6636411899999</v>
      </c>
      <c r="R48" s="50">
        <v>6411.7861752500003</v>
      </c>
      <c r="S48" s="50">
        <v>152.57901541000001</v>
      </c>
      <c r="T48" s="50"/>
      <c r="U48" s="50"/>
      <c r="V48" s="50"/>
      <c r="W48" s="50"/>
      <c r="X48" s="50"/>
      <c r="Y48" s="50"/>
    </row>
    <row r="49" spans="1:25" s="24" customFormat="1" ht="12.75" hidden="1" customHeight="1" outlineLevel="1">
      <c r="A49" s="16">
        <v>41699</v>
      </c>
      <c r="B49" s="50">
        <v>22654.852633479997</v>
      </c>
      <c r="C49" s="50">
        <f t="shared" si="0"/>
        <v>3903.1739449999995</v>
      </c>
      <c r="D49" s="50">
        <f t="shared" si="1"/>
        <v>18751.678688479999</v>
      </c>
      <c r="E49" s="50">
        <f t="shared" si="2"/>
        <v>6326.0244853599997</v>
      </c>
      <c r="F49" s="50">
        <f t="shared" si="3"/>
        <v>11624.52043869</v>
      </c>
      <c r="G49" s="50">
        <f t="shared" si="4"/>
        <v>801.13376443000004</v>
      </c>
      <c r="H49" s="50">
        <f t="shared" si="5"/>
        <v>12576.960062549999</v>
      </c>
      <c r="I49" s="50">
        <v>2626.2742879799998</v>
      </c>
      <c r="J49" s="50">
        <f t="shared" si="6"/>
        <v>9950.6857745699999</v>
      </c>
      <c r="K49" s="50">
        <v>3794.5437007800001</v>
      </c>
      <c r="L49" s="50">
        <v>5482.3192406899998</v>
      </c>
      <c r="M49" s="50">
        <v>673.82283310000003</v>
      </c>
      <c r="N49" s="50">
        <f t="shared" si="7"/>
        <v>10077.892570929998</v>
      </c>
      <c r="O49" s="50">
        <v>1276.8996570199999</v>
      </c>
      <c r="P49" s="50">
        <f t="shared" si="8"/>
        <v>8800.9929139099986</v>
      </c>
      <c r="Q49" s="50">
        <v>2531.4807845800001</v>
      </c>
      <c r="R49" s="50">
        <v>6142.2011979999997</v>
      </c>
      <c r="S49" s="50">
        <v>127.31093133</v>
      </c>
      <c r="T49" s="50"/>
      <c r="U49" s="50"/>
      <c r="V49" s="50"/>
      <c r="W49" s="50"/>
      <c r="X49" s="50"/>
      <c r="Y49" s="50"/>
    </row>
    <row r="50" spans="1:25" s="24" customFormat="1" ht="12.75" hidden="1" customHeight="1" outlineLevel="1">
      <c r="A50" s="16">
        <v>41730</v>
      </c>
      <c r="B50" s="50">
        <v>22194.676550420001</v>
      </c>
      <c r="C50" s="50">
        <f t="shared" si="0"/>
        <v>4035.21202954</v>
      </c>
      <c r="D50" s="50">
        <f t="shared" si="1"/>
        <v>18159.464520879999</v>
      </c>
      <c r="E50" s="50">
        <f t="shared" si="2"/>
        <v>6443.0500208399999</v>
      </c>
      <c r="F50" s="50">
        <f t="shared" si="3"/>
        <v>10940.447908300001</v>
      </c>
      <c r="G50" s="50">
        <f t="shared" si="4"/>
        <v>775.96659174000001</v>
      </c>
      <c r="H50" s="50">
        <f t="shared" si="5"/>
        <v>12346.033915009999</v>
      </c>
      <c r="I50" s="50">
        <v>2744.3729783200001</v>
      </c>
      <c r="J50" s="50">
        <f t="shared" si="6"/>
        <v>9601.6609366899993</v>
      </c>
      <c r="K50" s="50">
        <v>3856.2603651499999</v>
      </c>
      <c r="L50" s="50">
        <v>5090.6426200599999</v>
      </c>
      <c r="M50" s="50">
        <v>654.75795147999997</v>
      </c>
      <c r="N50" s="50">
        <f t="shared" si="7"/>
        <v>9848.6426354100004</v>
      </c>
      <c r="O50" s="50">
        <v>1290.8390512200001</v>
      </c>
      <c r="P50" s="50">
        <f t="shared" si="8"/>
        <v>8557.80358419</v>
      </c>
      <c r="Q50" s="50">
        <v>2586.78965569</v>
      </c>
      <c r="R50" s="50">
        <v>5849.8052882399998</v>
      </c>
      <c r="S50" s="50">
        <v>121.20864026</v>
      </c>
      <c r="T50" s="50"/>
      <c r="U50" s="50"/>
      <c r="V50" s="50"/>
      <c r="W50" s="50"/>
      <c r="X50" s="50"/>
      <c r="Y50" s="50"/>
    </row>
    <row r="51" spans="1:25" s="24" customFormat="1" ht="12.75" hidden="1" customHeight="1" outlineLevel="1">
      <c r="A51" s="16">
        <v>41760</v>
      </c>
      <c r="B51" s="50">
        <v>21677.007761040004</v>
      </c>
      <c r="C51" s="50">
        <f t="shared" si="0"/>
        <v>4036.7624213600002</v>
      </c>
      <c r="D51" s="50">
        <f t="shared" si="1"/>
        <v>17640.245339680001</v>
      </c>
      <c r="E51" s="50">
        <f t="shared" si="2"/>
        <v>6485.9097299900004</v>
      </c>
      <c r="F51" s="50">
        <f t="shared" si="3"/>
        <v>10380.000340639999</v>
      </c>
      <c r="G51" s="50">
        <f t="shared" si="4"/>
        <v>774.33526905000008</v>
      </c>
      <c r="H51" s="50">
        <f t="shared" si="5"/>
        <v>12155.2522164</v>
      </c>
      <c r="I51" s="50">
        <v>2767.6325230299999</v>
      </c>
      <c r="J51" s="50">
        <f t="shared" si="6"/>
        <v>9387.6196933700012</v>
      </c>
      <c r="K51" s="50">
        <v>3915.4382178000001</v>
      </c>
      <c r="L51" s="50">
        <v>4827.0643950599997</v>
      </c>
      <c r="M51" s="50">
        <v>645.11708051000005</v>
      </c>
      <c r="N51" s="50">
        <f t="shared" si="7"/>
        <v>9521.7555446400002</v>
      </c>
      <c r="O51" s="50">
        <v>1269.1298983300001</v>
      </c>
      <c r="P51" s="50">
        <f t="shared" si="8"/>
        <v>8252.6256463099999</v>
      </c>
      <c r="Q51" s="50">
        <v>2570.4715121899999</v>
      </c>
      <c r="R51" s="50">
        <v>5552.9359455800004</v>
      </c>
      <c r="S51" s="50">
        <v>129.21818854</v>
      </c>
      <c r="T51" s="50"/>
      <c r="U51" s="50"/>
      <c r="V51" s="50"/>
      <c r="W51" s="50"/>
      <c r="X51" s="50"/>
      <c r="Y51" s="50"/>
    </row>
    <row r="52" spans="1:25" s="24" customFormat="1" ht="12.75" hidden="1" customHeight="1" outlineLevel="1">
      <c r="A52" s="16">
        <v>41791</v>
      </c>
      <c r="B52" s="50">
        <v>21128.673092390003</v>
      </c>
      <c r="C52" s="50">
        <f t="shared" si="0"/>
        <v>4500.90347518</v>
      </c>
      <c r="D52" s="50">
        <f t="shared" si="1"/>
        <v>16627.76961721</v>
      </c>
      <c r="E52" s="50">
        <f t="shared" si="2"/>
        <v>6450.0328680100001</v>
      </c>
      <c r="F52" s="50">
        <f t="shared" si="3"/>
        <v>9394.6041268500012</v>
      </c>
      <c r="G52" s="50">
        <f t="shared" si="4"/>
        <v>783.13262234999991</v>
      </c>
      <c r="H52" s="50">
        <f t="shared" si="5"/>
        <v>12365.638071089999</v>
      </c>
      <c r="I52" s="50">
        <v>3218.94688331</v>
      </c>
      <c r="J52" s="50">
        <f t="shared" si="6"/>
        <v>9146.6911877799994</v>
      </c>
      <c r="K52" s="50">
        <v>4141.1350992500002</v>
      </c>
      <c r="L52" s="50">
        <v>4329.9252824599998</v>
      </c>
      <c r="M52" s="50">
        <v>675.63080606999995</v>
      </c>
      <c r="N52" s="50">
        <f t="shared" si="7"/>
        <v>8763.0350213000002</v>
      </c>
      <c r="O52" s="50">
        <v>1281.95659187</v>
      </c>
      <c r="P52" s="50">
        <f t="shared" si="8"/>
        <v>7481.0784294300001</v>
      </c>
      <c r="Q52" s="50">
        <v>2308.89776876</v>
      </c>
      <c r="R52" s="50">
        <v>5064.6788443900004</v>
      </c>
      <c r="S52" s="50">
        <v>107.50181628</v>
      </c>
      <c r="T52" s="50"/>
      <c r="U52" s="50"/>
      <c r="V52" s="50"/>
      <c r="W52" s="50"/>
      <c r="X52" s="50"/>
      <c r="Y52" s="50"/>
    </row>
    <row r="53" spans="1:25" s="24" customFormat="1" ht="12.75" hidden="1" customHeight="1" outlineLevel="1">
      <c r="A53" s="16">
        <v>41821</v>
      </c>
      <c r="B53" s="50">
        <v>21012.557400719998</v>
      </c>
      <c r="C53" s="50">
        <f t="shared" si="0"/>
        <v>4440.5314273399999</v>
      </c>
      <c r="D53" s="50">
        <f t="shared" si="1"/>
        <v>16572.025973379998</v>
      </c>
      <c r="E53" s="50">
        <f t="shared" si="2"/>
        <v>6573.7476103500003</v>
      </c>
      <c r="F53" s="50">
        <f t="shared" si="3"/>
        <v>9205.9303869399992</v>
      </c>
      <c r="G53" s="50">
        <f t="shared" si="4"/>
        <v>792.34797609000009</v>
      </c>
      <c r="H53" s="50">
        <f t="shared" si="5"/>
        <v>12395.604135309999</v>
      </c>
      <c r="I53" s="50">
        <v>3204.1346997000001</v>
      </c>
      <c r="J53" s="50">
        <f t="shared" si="6"/>
        <v>9191.469435609999</v>
      </c>
      <c r="K53" s="50">
        <v>4214.1488487500001</v>
      </c>
      <c r="L53" s="50">
        <v>4291.55538772</v>
      </c>
      <c r="M53" s="50">
        <v>685.76519914000005</v>
      </c>
      <c r="N53" s="50">
        <f t="shared" si="7"/>
        <v>8616.9532654100003</v>
      </c>
      <c r="O53" s="50">
        <v>1236.3967276400001</v>
      </c>
      <c r="P53" s="50">
        <f t="shared" si="8"/>
        <v>7380.5565377700004</v>
      </c>
      <c r="Q53" s="50">
        <v>2359.5987616000002</v>
      </c>
      <c r="R53" s="50">
        <v>4914.3749992200001</v>
      </c>
      <c r="S53" s="50">
        <v>106.58277695</v>
      </c>
      <c r="T53" s="50"/>
      <c r="U53" s="50"/>
      <c r="V53" s="50"/>
      <c r="W53" s="50"/>
      <c r="X53" s="50"/>
      <c r="Y53" s="50"/>
    </row>
    <row r="54" spans="1:25" s="24" customFormat="1" ht="13.8" hidden="1" outlineLevel="1">
      <c r="A54" s="16">
        <v>41852</v>
      </c>
      <c r="B54" s="50">
        <v>21462.333917479998</v>
      </c>
      <c r="C54" s="50">
        <f t="shared" si="0"/>
        <v>4729.9571455899995</v>
      </c>
      <c r="D54" s="50">
        <f t="shared" si="1"/>
        <v>16732.376771890002</v>
      </c>
      <c r="E54" s="50">
        <f t="shared" si="2"/>
        <v>6545.5699845600002</v>
      </c>
      <c r="F54" s="50">
        <f t="shared" si="3"/>
        <v>9363.1700864800005</v>
      </c>
      <c r="G54" s="50">
        <f t="shared" si="4"/>
        <v>823.63670085000001</v>
      </c>
      <c r="H54" s="50">
        <f t="shared" si="5"/>
        <v>12139.52457779</v>
      </c>
      <c r="I54" s="50">
        <v>3342.1980151799999</v>
      </c>
      <c r="J54" s="50">
        <f t="shared" si="6"/>
        <v>8797.3265626100001</v>
      </c>
      <c r="K54" s="50">
        <v>3999.8613599400001</v>
      </c>
      <c r="L54" s="50">
        <v>4094.60245162</v>
      </c>
      <c r="M54" s="50">
        <v>702.86275105000004</v>
      </c>
      <c r="N54" s="50">
        <f t="shared" si="7"/>
        <v>9322.8093396900003</v>
      </c>
      <c r="O54" s="50">
        <v>1387.7591304099999</v>
      </c>
      <c r="P54" s="50">
        <f t="shared" si="8"/>
        <v>7935.0502092800007</v>
      </c>
      <c r="Q54" s="50">
        <v>2545.7086246200001</v>
      </c>
      <c r="R54" s="50">
        <v>5268.56763486</v>
      </c>
      <c r="S54" s="50">
        <v>120.7739498</v>
      </c>
      <c r="T54" s="50"/>
      <c r="U54" s="50"/>
      <c r="V54" s="50"/>
      <c r="W54" s="50"/>
      <c r="X54" s="50"/>
      <c r="Y54" s="50"/>
    </row>
    <row r="55" spans="1:25" s="24" customFormat="1" ht="13.8" hidden="1" outlineLevel="1" collapsed="1">
      <c r="A55" s="16">
        <v>41883</v>
      </c>
      <c r="B55" s="50">
        <v>20583.368272759999</v>
      </c>
      <c r="C55" s="50">
        <f t="shared" si="0"/>
        <v>4621.4669317999997</v>
      </c>
      <c r="D55" s="50">
        <f t="shared" si="1"/>
        <v>15961.901340959999</v>
      </c>
      <c r="E55" s="50">
        <f t="shared" si="2"/>
        <v>6467.8644062799995</v>
      </c>
      <c r="F55" s="50">
        <f t="shared" si="3"/>
        <v>8732.4010736300006</v>
      </c>
      <c r="G55" s="50">
        <f t="shared" si="4"/>
        <v>761.63586105000002</v>
      </c>
      <c r="H55" s="50">
        <f t="shared" si="5"/>
        <v>11958.112756869999</v>
      </c>
      <c r="I55" s="50">
        <v>3347.3354287100001</v>
      </c>
      <c r="J55" s="50">
        <f t="shared" si="6"/>
        <v>8610.7773281600003</v>
      </c>
      <c r="K55" s="50">
        <v>3979.20611607</v>
      </c>
      <c r="L55" s="50">
        <v>3980.5765043000001</v>
      </c>
      <c r="M55" s="50">
        <v>650.99470779000001</v>
      </c>
      <c r="N55" s="50">
        <f t="shared" si="7"/>
        <v>8625.2555158899995</v>
      </c>
      <c r="O55" s="50">
        <v>1274.13150309</v>
      </c>
      <c r="P55" s="50">
        <f t="shared" si="8"/>
        <v>7351.124012799999</v>
      </c>
      <c r="Q55" s="50">
        <v>2488.6582902099999</v>
      </c>
      <c r="R55" s="50">
        <v>4751.8245693299996</v>
      </c>
      <c r="S55" s="50">
        <v>110.64115326</v>
      </c>
      <c r="T55" s="50"/>
      <c r="U55" s="50"/>
      <c r="V55" s="50"/>
      <c r="W55" s="50"/>
      <c r="X55" s="50"/>
      <c r="Y55" s="50"/>
    </row>
    <row r="56" spans="1:25" s="24" customFormat="1" ht="13.8" hidden="1" outlineLevel="1" collapsed="1">
      <c r="A56" s="16">
        <v>41913</v>
      </c>
      <c r="B56" s="50">
        <v>20321.83305429</v>
      </c>
      <c r="C56" s="50">
        <f t="shared" si="0"/>
        <v>4535.0120556900001</v>
      </c>
      <c r="D56" s="50">
        <f t="shared" si="1"/>
        <v>15786.8209986</v>
      </c>
      <c r="E56" s="50">
        <f t="shared" si="2"/>
        <v>6670.58723448</v>
      </c>
      <c r="F56" s="50">
        <f t="shared" si="3"/>
        <v>8380.5474965700014</v>
      </c>
      <c r="G56" s="50">
        <f t="shared" si="4"/>
        <v>735.68626755000003</v>
      </c>
      <c r="H56" s="50">
        <f t="shared" si="5"/>
        <v>11953.967273550001</v>
      </c>
      <c r="I56" s="50">
        <v>3260.6670745500001</v>
      </c>
      <c r="J56" s="50">
        <f t="shared" si="6"/>
        <v>8693.3001990000012</v>
      </c>
      <c r="K56" s="50">
        <v>4176.5824093800002</v>
      </c>
      <c r="L56" s="50">
        <v>3880.0646980900001</v>
      </c>
      <c r="M56" s="50">
        <v>636.65309152999998</v>
      </c>
      <c r="N56" s="50">
        <f t="shared" si="7"/>
        <v>8367.8657807399995</v>
      </c>
      <c r="O56" s="50">
        <v>1274.3449811400001</v>
      </c>
      <c r="P56" s="50">
        <f t="shared" si="8"/>
        <v>7093.5207995999999</v>
      </c>
      <c r="Q56" s="50">
        <v>2494.0048250999998</v>
      </c>
      <c r="R56" s="50">
        <v>4500.4827984800004</v>
      </c>
      <c r="S56" s="50">
        <v>99.033176019999999</v>
      </c>
      <c r="T56" s="50"/>
      <c r="U56" s="50"/>
      <c r="V56" s="50"/>
      <c r="W56" s="50"/>
      <c r="X56" s="50"/>
      <c r="Y56" s="50"/>
    </row>
    <row r="57" spans="1:25" s="24" customFormat="1" ht="13.8" hidden="1" outlineLevel="1" collapsed="1">
      <c r="A57" s="16">
        <v>41944</v>
      </c>
      <c r="B57" s="50">
        <v>21348.89789004</v>
      </c>
      <c r="C57" s="50">
        <f t="shared" si="0"/>
        <v>4848.1607706599998</v>
      </c>
      <c r="D57" s="50">
        <f t="shared" si="1"/>
        <v>16500.737119379999</v>
      </c>
      <c r="E57" s="50">
        <f t="shared" si="2"/>
        <v>7074.4234078999998</v>
      </c>
      <c r="F57" s="50">
        <f t="shared" si="3"/>
        <v>8661.0806354800006</v>
      </c>
      <c r="G57" s="50">
        <f t="shared" si="4"/>
        <v>765.23307599999998</v>
      </c>
      <c r="H57" s="50">
        <f t="shared" si="5"/>
        <v>11850.211859449999</v>
      </c>
      <c r="I57" s="50">
        <v>3333.30359159</v>
      </c>
      <c r="J57" s="50">
        <f t="shared" si="6"/>
        <v>8516.9082678599989</v>
      </c>
      <c r="K57" s="50">
        <v>4183.7833825099997</v>
      </c>
      <c r="L57" s="50">
        <v>3677.7349188600001</v>
      </c>
      <c r="M57" s="50">
        <v>655.38996649000001</v>
      </c>
      <c r="N57" s="50">
        <f t="shared" si="7"/>
        <v>9498.6860305900009</v>
      </c>
      <c r="O57" s="50">
        <v>1514.85717907</v>
      </c>
      <c r="P57" s="50">
        <f t="shared" si="8"/>
        <v>7983.8288515200002</v>
      </c>
      <c r="Q57" s="50">
        <v>2890.6400253900001</v>
      </c>
      <c r="R57" s="50">
        <v>4983.3457166199996</v>
      </c>
      <c r="S57" s="50">
        <v>109.84310951000001</v>
      </c>
      <c r="T57" s="50"/>
      <c r="U57" s="50"/>
      <c r="V57" s="50"/>
      <c r="W57" s="50"/>
      <c r="X57" s="50"/>
      <c r="Y57" s="50"/>
    </row>
    <row r="58" spans="1:25" s="24" customFormat="1" ht="13.8" hidden="1" outlineLevel="1" collapsed="1">
      <c r="A58" s="16">
        <v>41974</v>
      </c>
      <c r="B58" s="50">
        <v>21727.806518919999</v>
      </c>
      <c r="C58" s="50">
        <f t="shared" si="0"/>
        <v>4961.41866433</v>
      </c>
      <c r="D58" s="50">
        <f t="shared" si="1"/>
        <v>16766.387854590001</v>
      </c>
      <c r="E58" s="50">
        <f t="shared" si="2"/>
        <v>7684.1467983500006</v>
      </c>
      <c r="F58" s="50">
        <f t="shared" si="3"/>
        <v>8364.8183996600001</v>
      </c>
      <c r="G58" s="50">
        <f t="shared" si="4"/>
        <v>717.42265657999997</v>
      </c>
      <c r="H58" s="50">
        <f t="shared" si="5"/>
        <v>11777.179862290001</v>
      </c>
      <c r="I58" s="50">
        <v>3351.88776272</v>
      </c>
      <c r="J58" s="50">
        <f t="shared" si="6"/>
        <v>8425.2920995700006</v>
      </c>
      <c r="K58" s="50">
        <v>4321.6083906900003</v>
      </c>
      <c r="L58" s="50">
        <v>3499.9285099499998</v>
      </c>
      <c r="M58" s="50">
        <v>603.75519893000001</v>
      </c>
      <c r="N58" s="50">
        <f t="shared" si="7"/>
        <v>9950.6266566300001</v>
      </c>
      <c r="O58" s="50">
        <v>1609.53090161</v>
      </c>
      <c r="P58" s="50">
        <f t="shared" si="8"/>
        <v>8341.0957550200001</v>
      </c>
      <c r="Q58" s="50">
        <v>3362.5384076599998</v>
      </c>
      <c r="R58" s="50">
        <v>4864.8898897099998</v>
      </c>
      <c r="S58" s="50">
        <v>113.66745765</v>
      </c>
      <c r="T58" s="50"/>
      <c r="U58" s="50"/>
      <c r="V58" s="50"/>
      <c r="W58" s="50"/>
      <c r="X58" s="50"/>
      <c r="Y58" s="50"/>
    </row>
    <row r="59" spans="1:25" s="24" customFormat="1" ht="13.8" hidden="1" outlineLevel="1" collapsed="1">
      <c r="A59" s="16">
        <v>42005</v>
      </c>
      <c r="B59" s="50">
        <v>21395.379303189999</v>
      </c>
      <c r="C59" s="50">
        <f t="shared" si="0"/>
        <v>4835.4620706699998</v>
      </c>
      <c r="D59" s="50">
        <f t="shared" si="1"/>
        <v>16559.917232519998</v>
      </c>
      <c r="E59" s="50">
        <f t="shared" si="2"/>
        <v>7813.0324132299993</v>
      </c>
      <c r="F59" s="50">
        <f t="shared" si="3"/>
        <v>8047.49739976</v>
      </c>
      <c r="G59" s="50">
        <f t="shared" si="4"/>
        <v>699.38741952999999</v>
      </c>
      <c r="H59" s="50">
        <f t="shared" si="5"/>
        <v>11530.422273019998</v>
      </c>
      <c r="I59" s="50">
        <v>3266.2713980899998</v>
      </c>
      <c r="J59" s="50">
        <f t="shared" si="6"/>
        <v>8264.1508749299992</v>
      </c>
      <c r="K59" s="50">
        <v>4342.6677572999997</v>
      </c>
      <c r="L59" s="50">
        <v>3326.5082555899999</v>
      </c>
      <c r="M59" s="50">
        <v>594.97486203999995</v>
      </c>
      <c r="N59" s="50">
        <f t="shared" si="7"/>
        <v>9864.9570301700005</v>
      </c>
      <c r="O59" s="50">
        <v>1569.19067258</v>
      </c>
      <c r="P59" s="50">
        <f t="shared" si="8"/>
        <v>8295.7663575900006</v>
      </c>
      <c r="Q59" s="50">
        <v>3470.36465593</v>
      </c>
      <c r="R59" s="50">
        <v>4720.9891441700001</v>
      </c>
      <c r="S59" s="50">
        <v>104.41255749</v>
      </c>
      <c r="T59" s="50"/>
      <c r="U59" s="50"/>
      <c r="V59" s="50"/>
      <c r="W59" s="50"/>
      <c r="X59" s="50"/>
      <c r="Y59" s="50"/>
    </row>
    <row r="60" spans="1:25" s="24" customFormat="1" ht="13.8" hidden="1" outlineLevel="1" collapsed="1">
      <c r="A60" s="16">
        <v>42036</v>
      </c>
      <c r="B60" s="50">
        <v>27408.259904770002</v>
      </c>
      <c r="C60" s="50">
        <f t="shared" si="0"/>
        <v>6841.5673719799997</v>
      </c>
      <c r="D60" s="50">
        <f t="shared" si="1"/>
        <v>20566.692532790003</v>
      </c>
      <c r="E60" s="50">
        <f t="shared" si="2"/>
        <v>9260.6462083100014</v>
      </c>
      <c r="F60" s="50">
        <f t="shared" si="3"/>
        <v>10368.64758787</v>
      </c>
      <c r="G60" s="50">
        <f t="shared" si="4"/>
        <v>937.39873661000001</v>
      </c>
      <c r="H60" s="50">
        <f t="shared" si="5"/>
        <v>11231.613541530001</v>
      </c>
      <c r="I60" s="50">
        <v>3326.85106928</v>
      </c>
      <c r="J60" s="50">
        <f t="shared" si="6"/>
        <v>7904.7624722500004</v>
      </c>
      <c r="K60" s="50">
        <v>4239.9887116500004</v>
      </c>
      <c r="L60" s="50">
        <v>2898.98227623</v>
      </c>
      <c r="M60" s="50">
        <v>765.79148437000003</v>
      </c>
      <c r="N60" s="50">
        <f t="shared" si="7"/>
        <v>16176.646363240001</v>
      </c>
      <c r="O60" s="50">
        <v>3514.7163027000001</v>
      </c>
      <c r="P60" s="50">
        <f t="shared" si="8"/>
        <v>12661.93006054</v>
      </c>
      <c r="Q60" s="50">
        <v>5020.6574966600001</v>
      </c>
      <c r="R60" s="50">
        <v>7469.6653116400003</v>
      </c>
      <c r="S60" s="50">
        <v>171.60725224000001</v>
      </c>
      <c r="T60" s="50"/>
      <c r="U60" s="50"/>
      <c r="V60" s="50"/>
      <c r="W60" s="50"/>
      <c r="X60" s="50"/>
      <c r="Y60" s="50"/>
    </row>
    <row r="61" spans="1:25" s="24" customFormat="1" ht="13.8" hidden="1" outlineLevel="1" collapsed="1">
      <c r="A61" s="16">
        <v>42064</v>
      </c>
      <c r="B61" s="50">
        <v>23603.311272909999</v>
      </c>
      <c r="C61" s="50">
        <f t="shared" si="0"/>
        <v>6014.3856334400007</v>
      </c>
      <c r="D61" s="50">
        <f t="shared" si="1"/>
        <v>17588.925639469999</v>
      </c>
      <c r="E61" s="50">
        <f t="shared" si="2"/>
        <v>8147.9032360000001</v>
      </c>
      <c r="F61" s="50">
        <f t="shared" si="3"/>
        <v>8545.8542179300002</v>
      </c>
      <c r="G61" s="50">
        <f t="shared" si="4"/>
        <v>895.16818553999997</v>
      </c>
      <c r="H61" s="50">
        <f t="shared" si="5"/>
        <v>10816.51612583</v>
      </c>
      <c r="I61" s="50">
        <v>3239.0647237600001</v>
      </c>
      <c r="J61" s="50">
        <f t="shared" si="6"/>
        <v>7577.4514020699999</v>
      </c>
      <c r="K61" s="50">
        <v>4197.1032469299998</v>
      </c>
      <c r="L61" s="50">
        <v>2631.2542122300001</v>
      </c>
      <c r="M61" s="50">
        <v>749.09394291000001</v>
      </c>
      <c r="N61" s="50">
        <f t="shared" si="7"/>
        <v>12786.79514708</v>
      </c>
      <c r="O61" s="50">
        <v>2775.3209096800001</v>
      </c>
      <c r="P61" s="50">
        <f t="shared" si="8"/>
        <v>10011.4742374</v>
      </c>
      <c r="Q61" s="50">
        <v>3950.7999890699998</v>
      </c>
      <c r="R61" s="50">
        <v>5914.6000057000001</v>
      </c>
      <c r="S61" s="50">
        <v>146.07424262999999</v>
      </c>
      <c r="T61" s="50"/>
      <c r="U61" s="50"/>
      <c r="V61" s="50"/>
      <c r="W61" s="50"/>
      <c r="X61" s="50"/>
      <c r="Y61" s="50"/>
    </row>
    <row r="62" spans="1:25" s="24" customFormat="1" ht="13.8" hidden="1" outlineLevel="1" collapsed="1">
      <c r="A62" s="16">
        <v>42095</v>
      </c>
      <c r="B62" s="50">
        <v>22207.82354795</v>
      </c>
      <c r="C62" s="50">
        <f t="shared" si="0"/>
        <v>5704.3277468699998</v>
      </c>
      <c r="D62" s="50">
        <f t="shared" si="1"/>
        <v>16503.49580108</v>
      </c>
      <c r="E62" s="50">
        <f t="shared" si="2"/>
        <v>7751.3522498000002</v>
      </c>
      <c r="F62" s="50">
        <f t="shared" si="3"/>
        <v>7828.2841336299998</v>
      </c>
      <c r="G62" s="50">
        <f t="shared" si="4"/>
        <v>923.85941764999995</v>
      </c>
      <c r="H62" s="50">
        <f t="shared" si="5"/>
        <v>10945.459618659999</v>
      </c>
      <c r="I62" s="50">
        <v>3321.2613785399999</v>
      </c>
      <c r="J62" s="50">
        <f t="shared" si="6"/>
        <v>7624.1982401200003</v>
      </c>
      <c r="K62" s="50">
        <v>4244.9762567500002</v>
      </c>
      <c r="L62" s="50">
        <v>2587.4434694000001</v>
      </c>
      <c r="M62" s="50">
        <v>791.77851396999995</v>
      </c>
      <c r="N62" s="50">
        <f t="shared" si="7"/>
        <v>11262.363929290001</v>
      </c>
      <c r="O62" s="50">
        <v>2383.0663683299999</v>
      </c>
      <c r="P62" s="50">
        <f t="shared" si="8"/>
        <v>8879.2975609599998</v>
      </c>
      <c r="Q62" s="50">
        <v>3506.37599305</v>
      </c>
      <c r="R62" s="50">
        <v>5240.8406642299997</v>
      </c>
      <c r="S62" s="50">
        <v>132.08090368000001</v>
      </c>
      <c r="T62" s="50"/>
      <c r="U62" s="50"/>
      <c r="V62" s="50"/>
      <c r="W62" s="50"/>
      <c r="X62" s="50"/>
      <c r="Y62" s="50"/>
    </row>
    <row r="63" spans="1:25" s="24" customFormat="1" ht="13.8" hidden="1" outlineLevel="1" collapsed="1">
      <c r="A63" s="16">
        <v>42125</v>
      </c>
      <c r="B63" s="50">
        <v>22224.442067369997</v>
      </c>
      <c r="C63" s="50">
        <f t="shared" si="0"/>
        <v>6048.4683115999997</v>
      </c>
      <c r="D63" s="50">
        <f t="shared" si="1"/>
        <v>16175.973755769999</v>
      </c>
      <c r="E63" s="50">
        <f t="shared" si="2"/>
        <v>7618.0411509299993</v>
      </c>
      <c r="F63" s="50">
        <f t="shared" si="3"/>
        <v>7648.73830851</v>
      </c>
      <c r="G63" s="50">
        <f t="shared" si="4"/>
        <v>909.19429633000004</v>
      </c>
      <c r="H63" s="50">
        <f t="shared" si="5"/>
        <v>11068.169113599999</v>
      </c>
      <c r="I63" s="50">
        <v>3549.8431126099999</v>
      </c>
      <c r="J63" s="50">
        <f t="shared" si="6"/>
        <v>7518.3260009899996</v>
      </c>
      <c r="K63" s="50">
        <v>4258.3129085999999</v>
      </c>
      <c r="L63" s="50">
        <v>2486.3549954099999</v>
      </c>
      <c r="M63" s="50">
        <v>773.65809697999998</v>
      </c>
      <c r="N63" s="50">
        <f t="shared" si="7"/>
        <v>11156.27295377</v>
      </c>
      <c r="O63" s="50">
        <v>2498.6251989900002</v>
      </c>
      <c r="P63" s="50">
        <f t="shared" si="8"/>
        <v>8657.6477547799986</v>
      </c>
      <c r="Q63" s="50">
        <v>3359.7282423299998</v>
      </c>
      <c r="R63" s="50">
        <v>5162.3833131000001</v>
      </c>
      <c r="S63" s="50">
        <v>135.53619935</v>
      </c>
      <c r="T63" s="50"/>
      <c r="U63" s="50"/>
      <c r="V63" s="50"/>
      <c r="W63" s="50"/>
      <c r="X63" s="50"/>
      <c r="Y63" s="50"/>
    </row>
    <row r="64" spans="1:25" s="24" customFormat="1" ht="13.8" hidden="1" outlineLevel="1" collapsed="1">
      <c r="A64" s="16">
        <v>42156</v>
      </c>
      <c r="B64" s="50">
        <v>22426.345565739997</v>
      </c>
      <c r="C64" s="50">
        <f t="shared" si="0"/>
        <v>6230.7477487199994</v>
      </c>
      <c r="D64" s="50">
        <f t="shared" si="1"/>
        <v>16195.597817019998</v>
      </c>
      <c r="E64" s="50">
        <f t="shared" si="2"/>
        <v>7726.6544046399995</v>
      </c>
      <c r="F64" s="50">
        <f t="shared" si="3"/>
        <v>7539.7957046800002</v>
      </c>
      <c r="G64" s="50">
        <f t="shared" si="4"/>
        <v>929.14770769999996</v>
      </c>
      <c r="H64" s="50">
        <f t="shared" si="5"/>
        <v>11326.252002249999</v>
      </c>
      <c r="I64" s="50">
        <v>3774.22814406</v>
      </c>
      <c r="J64" s="50">
        <f t="shared" si="6"/>
        <v>7552.0238581899994</v>
      </c>
      <c r="K64" s="50">
        <v>4349.2460858699997</v>
      </c>
      <c r="L64" s="50">
        <v>2405.58988258</v>
      </c>
      <c r="M64" s="50">
        <v>797.18788973999995</v>
      </c>
      <c r="N64" s="50">
        <f t="shared" si="7"/>
        <v>11100.093563489998</v>
      </c>
      <c r="O64" s="50">
        <v>2456.5196046599999</v>
      </c>
      <c r="P64" s="50">
        <f t="shared" si="8"/>
        <v>8643.5739588299984</v>
      </c>
      <c r="Q64" s="50">
        <v>3377.4083187699998</v>
      </c>
      <c r="R64" s="50">
        <v>5134.2058220999998</v>
      </c>
      <c r="S64" s="50">
        <v>131.95981796000001</v>
      </c>
      <c r="T64" s="50"/>
      <c r="U64" s="50"/>
      <c r="V64" s="50"/>
      <c r="W64" s="50"/>
      <c r="X64" s="50"/>
      <c r="Y64" s="50"/>
    </row>
    <row r="65" spans="1:52" s="24" customFormat="1" ht="13.8" hidden="1" outlineLevel="1" collapsed="1">
      <c r="A65" s="16">
        <v>42186</v>
      </c>
      <c r="B65" s="50">
        <v>22159.314411830001</v>
      </c>
      <c r="C65" s="50">
        <f t="shared" si="0"/>
        <v>5940.8471124099997</v>
      </c>
      <c r="D65" s="50">
        <f t="shared" si="1"/>
        <v>16218.467299420001</v>
      </c>
      <c r="E65" s="50">
        <f t="shared" si="2"/>
        <v>7808.2112145900001</v>
      </c>
      <c r="F65" s="50">
        <f t="shared" si="3"/>
        <v>7463.3863128600005</v>
      </c>
      <c r="G65" s="50">
        <f t="shared" si="4"/>
        <v>946.86977196999999</v>
      </c>
      <c r="H65" s="50">
        <f t="shared" si="5"/>
        <v>11111.85128802</v>
      </c>
      <c r="I65" s="50">
        <v>3649.4083197800001</v>
      </c>
      <c r="J65" s="50">
        <f t="shared" si="6"/>
        <v>7462.4429682400005</v>
      </c>
      <c r="K65" s="50">
        <v>4321.3031484100002</v>
      </c>
      <c r="L65" s="50">
        <v>2333.2143208000002</v>
      </c>
      <c r="M65" s="50">
        <v>807.92549902999997</v>
      </c>
      <c r="N65" s="50">
        <f t="shared" si="7"/>
        <v>11047.463123810001</v>
      </c>
      <c r="O65" s="50">
        <v>2291.4387926300001</v>
      </c>
      <c r="P65" s="50">
        <f t="shared" si="8"/>
        <v>8756.0243311800004</v>
      </c>
      <c r="Q65" s="50">
        <v>3486.9080661799999</v>
      </c>
      <c r="R65" s="50">
        <v>5130.1719920599999</v>
      </c>
      <c r="S65" s="50">
        <v>138.94427293999999</v>
      </c>
      <c r="T65" s="50"/>
      <c r="U65" s="50"/>
      <c r="V65" s="50"/>
      <c r="W65" s="50"/>
      <c r="X65" s="50"/>
      <c r="Y65" s="50"/>
    </row>
    <row r="66" spans="1:52" s="24" customFormat="1" ht="12.75" hidden="1" customHeight="1" outlineLevel="1" collapsed="1">
      <c r="A66" s="16">
        <v>42217</v>
      </c>
      <c r="B66" s="50">
        <v>21639.770680080001</v>
      </c>
      <c r="C66" s="50">
        <f t="shared" si="0"/>
        <v>5600.0181150999997</v>
      </c>
      <c r="D66" s="50">
        <f t="shared" si="1"/>
        <v>16039.752564980001</v>
      </c>
      <c r="E66" s="50">
        <f t="shared" si="2"/>
        <v>9027.5900521100011</v>
      </c>
      <c r="F66" s="50">
        <f t="shared" si="3"/>
        <v>6061.3717406399992</v>
      </c>
      <c r="G66" s="50">
        <f t="shared" si="4"/>
        <v>950.7907722299999</v>
      </c>
      <c r="H66" s="50">
        <f t="shared" si="5"/>
        <v>11153.90760626</v>
      </c>
      <c r="I66" s="50">
        <v>3701.3905193999999</v>
      </c>
      <c r="J66" s="50">
        <f t="shared" si="6"/>
        <v>7452.5170868599998</v>
      </c>
      <c r="K66" s="50">
        <v>4351.7229530100003</v>
      </c>
      <c r="L66" s="50">
        <v>2279.0955348399998</v>
      </c>
      <c r="M66" s="50">
        <v>821.69859900999995</v>
      </c>
      <c r="N66" s="50">
        <f t="shared" si="7"/>
        <v>10485.863073820001</v>
      </c>
      <c r="O66" s="50">
        <v>1898.6275957</v>
      </c>
      <c r="P66" s="50">
        <f t="shared" si="8"/>
        <v>8587.2354781200011</v>
      </c>
      <c r="Q66" s="50">
        <v>4675.8670990999999</v>
      </c>
      <c r="R66" s="50">
        <v>3782.2762057999998</v>
      </c>
      <c r="S66" s="50">
        <v>129.09217322000001</v>
      </c>
      <c r="T66" s="50"/>
      <c r="U66" s="50"/>
      <c r="V66" s="50"/>
      <c r="W66" s="50"/>
      <c r="X66" s="50"/>
      <c r="Y66" s="50"/>
    </row>
    <row r="67" spans="1:52" s="24" customFormat="1" ht="12.75" hidden="1" customHeight="1" outlineLevel="1" collapsed="1">
      <c r="A67" s="16">
        <v>42248</v>
      </c>
      <c r="B67" s="50">
        <v>21290.133791520002</v>
      </c>
      <c r="C67" s="50">
        <f t="shared" si="0"/>
        <v>5790.6154730199996</v>
      </c>
      <c r="D67" s="50">
        <f t="shared" si="1"/>
        <v>15499.518318500002</v>
      </c>
      <c r="E67" s="50">
        <f t="shared" si="2"/>
        <v>9006.61474825</v>
      </c>
      <c r="F67" s="50">
        <f t="shared" si="3"/>
        <v>5531.8856745900002</v>
      </c>
      <c r="G67" s="50">
        <f t="shared" si="4"/>
        <v>961.01789566000002</v>
      </c>
      <c r="H67" s="50">
        <f t="shared" si="5"/>
        <v>11164.647036320001</v>
      </c>
      <c r="I67" s="50">
        <v>3936.6120905799999</v>
      </c>
      <c r="J67" s="50">
        <f t="shared" si="6"/>
        <v>7228.0349457400007</v>
      </c>
      <c r="K67" s="50">
        <v>4257.1016344199998</v>
      </c>
      <c r="L67" s="50">
        <v>2132.2247495400002</v>
      </c>
      <c r="M67" s="50">
        <v>838.70856177999997</v>
      </c>
      <c r="N67" s="50">
        <f t="shared" si="7"/>
        <v>10125.486755200001</v>
      </c>
      <c r="O67" s="50">
        <v>1854.00338244</v>
      </c>
      <c r="P67" s="50">
        <f t="shared" si="8"/>
        <v>8271.4833727600017</v>
      </c>
      <c r="Q67" s="50">
        <v>4749.5131138300003</v>
      </c>
      <c r="R67" s="50">
        <v>3399.6609250500001</v>
      </c>
      <c r="S67" s="50">
        <v>122.30933388</v>
      </c>
      <c r="T67" s="50"/>
      <c r="U67" s="50"/>
      <c r="V67" s="50"/>
      <c r="W67" s="50"/>
      <c r="X67" s="50"/>
      <c r="Y67" s="50"/>
    </row>
    <row r="68" spans="1:52" s="24" customFormat="1" ht="13.8" hidden="1" outlineLevel="1" collapsed="1">
      <c r="A68" s="16">
        <v>42278</v>
      </c>
      <c r="B68" s="50">
        <v>22456.75006364</v>
      </c>
      <c r="C68" s="50">
        <f t="shared" ref="C68" si="9">I68+O68</f>
        <v>6071.3217897899995</v>
      </c>
      <c r="D68" s="50">
        <f t="shared" ref="D68" si="10">J68+P68</f>
        <v>16385.428273850001</v>
      </c>
      <c r="E68" s="50">
        <f t="shared" ref="E68" si="11">K68+Q68</f>
        <v>9638.139993159999</v>
      </c>
      <c r="F68" s="50">
        <f t="shared" ref="F68" si="12">L68+R68</f>
        <v>5734.7507075599997</v>
      </c>
      <c r="G68" s="50">
        <f t="shared" ref="G68" si="13">M68+S68</f>
        <v>1012.5375731300001</v>
      </c>
      <c r="H68" s="50">
        <f t="shared" ref="H68" si="14">SUM(I68:J68)</f>
        <v>11769.41000215</v>
      </c>
      <c r="I68" s="50">
        <v>4188.8648067699996</v>
      </c>
      <c r="J68" s="50">
        <f t="shared" ref="J68" si="15">SUM(K68:M68)</f>
        <v>7580.5451953800002</v>
      </c>
      <c r="K68" s="50">
        <v>4526.0378760399999</v>
      </c>
      <c r="L68" s="50">
        <v>2167.2531852299999</v>
      </c>
      <c r="M68" s="50">
        <v>887.25413411</v>
      </c>
      <c r="N68" s="50">
        <f t="shared" ref="N68" si="16">SUM(O68:P68)</f>
        <v>10687.34006149</v>
      </c>
      <c r="O68" s="50">
        <v>1882.4569830200001</v>
      </c>
      <c r="P68" s="50">
        <f t="shared" ref="P68" si="17">SUM(Q68:S68)</f>
        <v>8804.8830784700003</v>
      </c>
      <c r="Q68" s="50">
        <v>5112.10211712</v>
      </c>
      <c r="R68" s="50">
        <v>3567.4975223299998</v>
      </c>
      <c r="S68" s="50">
        <v>125.28343902</v>
      </c>
      <c r="T68" s="50"/>
      <c r="U68" s="50"/>
      <c r="V68" s="50"/>
      <c r="W68" s="50"/>
      <c r="X68" s="50"/>
      <c r="Y68" s="50"/>
    </row>
    <row r="69" spans="1:52" s="24" customFormat="1" ht="13.8" hidden="1" outlineLevel="1" collapsed="1">
      <c r="A69" s="16">
        <v>42309</v>
      </c>
      <c r="B69" s="50">
        <v>22789.52247408</v>
      </c>
      <c r="C69" s="50">
        <f t="shared" ref="C69" si="18">I69+O69</f>
        <v>6011.2801094400002</v>
      </c>
      <c r="D69" s="50">
        <f t="shared" ref="D69" si="19">J69+P69</f>
        <v>16778.242364639998</v>
      </c>
      <c r="E69" s="50">
        <f t="shared" ref="E69" si="20">K69+Q69</f>
        <v>9948.4255612400011</v>
      </c>
      <c r="F69" s="50">
        <f t="shared" ref="F69" si="21">L69+R69</f>
        <v>5807.9326167899999</v>
      </c>
      <c r="G69" s="50">
        <f t="shared" ref="G69" si="22">M69+S69</f>
        <v>1021.8841866099999</v>
      </c>
      <c r="H69" s="50">
        <f t="shared" ref="H69" si="23">SUM(I69:J69)</f>
        <v>11785.35185929</v>
      </c>
      <c r="I69" s="50">
        <v>4128.1540018599999</v>
      </c>
      <c r="J69" s="50">
        <f t="shared" ref="J69" si="24">SUM(K69:M69)</f>
        <v>7657.1978574300001</v>
      </c>
      <c r="K69" s="50">
        <v>4594.6955186900004</v>
      </c>
      <c r="L69" s="50">
        <v>2169.0424962500001</v>
      </c>
      <c r="M69" s="50">
        <v>893.45984248999991</v>
      </c>
      <c r="N69" s="50">
        <f t="shared" ref="N69" si="25">SUM(O69:P69)</f>
        <v>11004.170614789999</v>
      </c>
      <c r="O69" s="50">
        <v>1883.1261075800001</v>
      </c>
      <c r="P69" s="50">
        <f t="shared" ref="P69" si="26">SUM(Q69:S69)</f>
        <v>9121.0445072099992</v>
      </c>
      <c r="Q69" s="50">
        <v>5353.7300425499998</v>
      </c>
      <c r="R69" s="50">
        <v>3638.8901205400002</v>
      </c>
      <c r="S69" s="50">
        <v>128.42434412</v>
      </c>
      <c r="T69" s="50"/>
      <c r="U69" s="50"/>
      <c r="V69" s="50"/>
      <c r="W69" s="50"/>
      <c r="X69" s="50"/>
      <c r="Y69" s="50"/>
    </row>
    <row r="70" spans="1:52" s="24" customFormat="1" ht="13.8" hidden="1" outlineLevel="1" collapsed="1">
      <c r="A70" s="16">
        <v>42339</v>
      </c>
      <c r="B70" s="50">
        <v>23782.343814840002</v>
      </c>
      <c r="C70" s="50">
        <f t="shared" ref="C70" si="27">I70+O70</f>
        <v>6980.1323605600001</v>
      </c>
      <c r="D70" s="50">
        <f t="shared" ref="D70" si="28">J70+P70</f>
        <v>16802.211454279997</v>
      </c>
      <c r="E70" s="50">
        <f t="shared" ref="E70" si="29">K70+Q70</f>
        <v>10191.28406308</v>
      </c>
      <c r="F70" s="50">
        <f t="shared" ref="F70" si="30">L70+R70</f>
        <v>5576.5454092099999</v>
      </c>
      <c r="G70" s="50">
        <f t="shared" ref="G70" si="31">M70+S70</f>
        <v>1034.38198199</v>
      </c>
      <c r="H70" s="50">
        <f t="shared" ref="H70" si="32">SUM(I70:J70)</f>
        <v>12966.077847619999</v>
      </c>
      <c r="I70" s="50">
        <v>5188.7161794000003</v>
      </c>
      <c r="J70" s="50">
        <f t="shared" ref="J70" si="33">SUM(K70:M70)</f>
        <v>7777.361668219999</v>
      </c>
      <c r="K70" s="50">
        <v>4729.5261148</v>
      </c>
      <c r="L70" s="50">
        <v>2142.75785331</v>
      </c>
      <c r="M70" s="50">
        <v>905.07770010999991</v>
      </c>
      <c r="N70" s="50">
        <f t="shared" ref="N70" si="34">SUM(O70:P70)</f>
        <v>10816.265967220001</v>
      </c>
      <c r="O70" s="50">
        <v>1791.41618116</v>
      </c>
      <c r="P70" s="50">
        <f t="shared" ref="P70" si="35">SUM(Q70:S70)</f>
        <v>9024.84978606</v>
      </c>
      <c r="Q70" s="50">
        <v>5461.7579482800002</v>
      </c>
      <c r="R70" s="50">
        <v>3433.7875558999999</v>
      </c>
      <c r="S70" s="50">
        <v>129.30428187999999</v>
      </c>
      <c r="T70" s="50"/>
      <c r="U70" s="50"/>
      <c r="V70" s="50"/>
      <c r="W70" s="50"/>
      <c r="X70" s="50"/>
      <c r="Y70" s="50"/>
    </row>
    <row r="71" spans="1:52" s="24" customFormat="1" ht="13.8" hidden="1" outlineLevel="1" collapsed="1">
      <c r="A71" s="16">
        <v>42370</v>
      </c>
      <c r="B71" s="50">
        <v>23656.298558580005</v>
      </c>
      <c r="C71" s="50">
        <f t="shared" ref="C71" si="36">I71+O71</f>
        <v>6184.1237316500001</v>
      </c>
      <c r="D71" s="50">
        <f t="shared" ref="D71" si="37">J71+P71</f>
        <v>17472.174826930001</v>
      </c>
      <c r="E71" s="50">
        <f t="shared" ref="E71" si="38">K71+Q71</f>
        <v>10603.932027620001</v>
      </c>
      <c r="F71" s="50">
        <f t="shared" ref="F71" si="39">L71+R71</f>
        <v>5764.7975453999998</v>
      </c>
      <c r="G71" s="50">
        <f t="shared" ref="G71" si="40">M71+S71</f>
        <v>1103.44525391</v>
      </c>
      <c r="H71" s="50">
        <f t="shared" ref="H71" si="41">SUM(I71:J71)</f>
        <v>12275.600777080001</v>
      </c>
      <c r="I71" s="50">
        <v>4343.29746608</v>
      </c>
      <c r="J71" s="50">
        <f t="shared" ref="J71" si="42">SUM(K71:M71)</f>
        <v>7932.3033110000006</v>
      </c>
      <c r="K71" s="50">
        <v>4817.2829897600004</v>
      </c>
      <c r="L71" s="50">
        <v>2140.3298593999998</v>
      </c>
      <c r="M71" s="50">
        <v>974.69046184000001</v>
      </c>
      <c r="N71" s="50">
        <f t="shared" ref="N71" si="43">SUM(O71:P71)</f>
        <v>11380.697781500001</v>
      </c>
      <c r="O71" s="50">
        <v>1840.82626557</v>
      </c>
      <c r="P71" s="50">
        <f t="shared" ref="P71" si="44">SUM(Q71:S71)</f>
        <v>9539.8715159300009</v>
      </c>
      <c r="Q71" s="50">
        <v>5786.649037860001</v>
      </c>
      <c r="R71" s="50">
        <v>3624.467686</v>
      </c>
      <c r="S71" s="50">
        <v>128.75479207000001</v>
      </c>
      <c r="T71" s="50"/>
      <c r="U71" s="50"/>
      <c r="V71" s="50"/>
      <c r="W71" s="50"/>
      <c r="X71" s="50"/>
      <c r="Y71" s="50"/>
    </row>
    <row r="72" spans="1:52" s="24" customFormat="1" ht="13.8" hidden="1" outlineLevel="1" collapsed="1">
      <c r="A72" s="16">
        <v>42401</v>
      </c>
      <c r="B72" s="50">
        <v>24646.300909170001</v>
      </c>
      <c r="C72" s="50">
        <f t="shared" ref="C72" si="45">I72+O72</f>
        <v>6292.3750440799995</v>
      </c>
      <c r="D72" s="50">
        <f t="shared" ref="D72" si="46">J72+P72</f>
        <v>18353.925865090001</v>
      </c>
      <c r="E72" s="50">
        <f t="shared" ref="E72" si="47">K72+Q72</f>
        <v>11131.4849326</v>
      </c>
      <c r="F72" s="50">
        <f t="shared" ref="F72" si="48">L72+R72</f>
        <v>6082.6102479800002</v>
      </c>
      <c r="G72" s="50">
        <f t="shared" ref="G72" si="49">M72+S72</f>
        <v>1139.8306845099999</v>
      </c>
      <c r="H72" s="50">
        <f t="shared" ref="H72" si="50">SUM(I72:J72)</f>
        <v>12328.968980379999</v>
      </c>
      <c r="I72" s="50">
        <v>4326.3981502099996</v>
      </c>
      <c r="J72" s="50">
        <f t="shared" ref="J72" si="51">SUM(K72:M72)</f>
        <v>8002.5708301699997</v>
      </c>
      <c r="K72" s="50">
        <v>4847.6671045900002</v>
      </c>
      <c r="L72" s="50">
        <v>2159.8897777100001</v>
      </c>
      <c r="M72" s="50">
        <v>995.01394786999981</v>
      </c>
      <c r="N72" s="50">
        <f t="shared" ref="N72" si="52">SUM(O72:P72)</f>
        <v>12317.331928789999</v>
      </c>
      <c r="O72" s="50">
        <v>1965.9768938699999</v>
      </c>
      <c r="P72" s="50">
        <f t="shared" ref="P72" si="53">SUM(Q72:S72)</f>
        <v>10351.35503492</v>
      </c>
      <c r="Q72" s="50">
        <v>6283.8178280100001</v>
      </c>
      <c r="R72" s="50">
        <v>3922.7204702700001</v>
      </c>
      <c r="S72" s="50">
        <v>144.81673663999999</v>
      </c>
      <c r="T72" s="50"/>
      <c r="U72" s="50"/>
      <c r="V72" s="50"/>
      <c r="W72" s="50"/>
      <c r="X72" s="50"/>
      <c r="Y72" s="50"/>
    </row>
    <row r="73" spans="1:52" ht="13.8" hidden="1" outlineLevel="1" collapsed="1">
      <c r="A73" s="16">
        <v>42430</v>
      </c>
      <c r="B73" s="50">
        <v>24625.836302600001</v>
      </c>
      <c r="C73" s="50">
        <f t="shared" ref="C73" si="54">I73+O73</f>
        <v>6460.5874047500001</v>
      </c>
      <c r="D73" s="50">
        <f t="shared" ref="D73" si="55">J73+P73</f>
        <v>18165.248897850001</v>
      </c>
      <c r="E73" s="50">
        <f t="shared" ref="E73" si="56">K73+Q73</f>
        <v>10916.746684109999</v>
      </c>
      <c r="F73" s="50">
        <f t="shared" ref="F73" si="57">L73+R73</f>
        <v>6109.6102013</v>
      </c>
      <c r="G73" s="50">
        <f t="shared" ref="G73" si="58">M73+S73</f>
        <v>1138.8920124399999</v>
      </c>
      <c r="H73" s="50">
        <f t="shared" ref="H73" si="59">SUM(I73:J73)</f>
        <v>12561.935348309999</v>
      </c>
      <c r="I73" s="50">
        <v>4500.8249980000001</v>
      </c>
      <c r="J73" s="50">
        <f t="shared" ref="J73" si="60">SUM(K73:M73)</f>
        <v>8061.1103503099994</v>
      </c>
      <c r="K73" s="50">
        <v>4857.5586104699996</v>
      </c>
      <c r="L73" s="50">
        <v>2196.4195673899999</v>
      </c>
      <c r="M73" s="50">
        <v>1007.13217245</v>
      </c>
      <c r="N73" s="50">
        <f t="shared" ref="N73" si="61">SUM(O73:P73)</f>
        <v>12063.90095429</v>
      </c>
      <c r="O73" s="50">
        <v>1959.7624067500001</v>
      </c>
      <c r="P73" s="50">
        <f t="shared" ref="P73" si="62">SUM(Q73:S73)</f>
        <v>10104.13854754</v>
      </c>
      <c r="Q73" s="50">
        <v>6059.1880736399999</v>
      </c>
      <c r="R73" s="50">
        <v>3913.1906339100001</v>
      </c>
      <c r="S73" s="50">
        <v>131.75983998999999</v>
      </c>
      <c r="T73" s="50"/>
      <c r="U73" s="50"/>
      <c r="V73" s="50"/>
      <c r="W73" s="50"/>
      <c r="X73" s="50"/>
      <c r="Y73" s="50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</row>
    <row r="74" spans="1:52" ht="13.8" hidden="1" outlineLevel="1" collapsed="1">
      <c r="A74" s="16">
        <v>42461</v>
      </c>
      <c r="B74" s="50">
        <v>24386.763467640005</v>
      </c>
      <c r="C74" s="50">
        <f t="shared" ref="C74" si="63">I74+O74</f>
        <v>6697.6021767800003</v>
      </c>
      <c r="D74" s="50">
        <f t="shared" ref="D74" si="64">J74+P74</f>
        <v>17689.16129086</v>
      </c>
      <c r="E74" s="50">
        <f t="shared" ref="E74" si="65">K74+Q74</f>
        <v>10553.809910830001</v>
      </c>
      <c r="F74" s="50">
        <f t="shared" ref="F74" si="66">L74+R74</f>
        <v>6332.0520668299996</v>
      </c>
      <c r="G74" s="50">
        <f t="shared" ref="G74" si="67">M74+S74</f>
        <v>803.29931319999992</v>
      </c>
      <c r="H74" s="50">
        <f t="shared" ref="H74" si="68">SUM(I74:J74)</f>
        <v>12798.21342398</v>
      </c>
      <c r="I74" s="50">
        <v>4751.4389102900004</v>
      </c>
      <c r="J74" s="50">
        <f t="shared" ref="J74" si="69">SUM(K74:M74)</f>
        <v>8046.7745136899994</v>
      </c>
      <c r="K74" s="50">
        <v>4847.6657101199999</v>
      </c>
      <c r="L74" s="50">
        <v>2520.11494683</v>
      </c>
      <c r="M74" s="50">
        <v>678.99385673999996</v>
      </c>
      <c r="N74" s="50">
        <f t="shared" ref="N74" si="70">SUM(O74:P74)</f>
        <v>11588.550043660001</v>
      </c>
      <c r="O74" s="50">
        <v>1946.1632664900001</v>
      </c>
      <c r="P74" s="50">
        <f t="shared" ref="P74" si="71">SUM(Q74:S74)</f>
        <v>9642.3867771700006</v>
      </c>
      <c r="Q74" s="50">
        <v>5706.1442007100004</v>
      </c>
      <c r="R74" s="50">
        <v>3811.93712</v>
      </c>
      <c r="S74" s="50">
        <v>124.30545646</v>
      </c>
      <c r="T74" s="50"/>
      <c r="U74" s="50"/>
      <c r="V74" s="50"/>
      <c r="W74" s="50"/>
      <c r="X74" s="50"/>
      <c r="Y74" s="50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</row>
    <row r="75" spans="1:52" ht="13.8" hidden="1" outlineLevel="1" collapsed="1">
      <c r="A75" s="16">
        <v>42491</v>
      </c>
      <c r="B75" s="50">
        <v>24553.082447339999</v>
      </c>
      <c r="C75" s="50">
        <f t="shared" ref="C75" si="72">I75+O75</f>
        <v>6904.3192755800001</v>
      </c>
      <c r="D75" s="50">
        <f t="shared" ref="D75" si="73">J75+P75</f>
        <v>17648.763171760002</v>
      </c>
      <c r="E75" s="50">
        <f t="shared" ref="E75" si="74">K75+Q75</f>
        <v>10630.728599189999</v>
      </c>
      <c r="F75" s="50">
        <f t="shared" ref="F75" si="75">L75+R75</f>
        <v>6175.92742989</v>
      </c>
      <c r="G75" s="50">
        <f t="shared" ref="G75" si="76">M75+S75</f>
        <v>842.10714267999992</v>
      </c>
      <c r="H75" s="50">
        <f t="shared" ref="H75" si="77">SUM(I75:J75)</f>
        <v>12934.98773212</v>
      </c>
      <c r="I75" s="50">
        <v>4877.4538389700001</v>
      </c>
      <c r="J75" s="50">
        <f t="shared" ref="J75" si="78">SUM(K75:M75)</f>
        <v>8057.53389315</v>
      </c>
      <c r="K75" s="50">
        <v>4907.0499728699997</v>
      </c>
      <c r="L75" s="50">
        <v>2437.4123076999999</v>
      </c>
      <c r="M75" s="50">
        <v>713.07161257999996</v>
      </c>
      <c r="N75" s="50">
        <f t="shared" ref="N75" si="79">SUM(O75:P75)</f>
        <v>11618.094715220001</v>
      </c>
      <c r="O75" s="50">
        <v>2026.86543661</v>
      </c>
      <c r="P75" s="50">
        <f t="shared" ref="P75" si="80">SUM(Q75:S75)</f>
        <v>9591.2292786100006</v>
      </c>
      <c r="Q75" s="50">
        <v>5723.6786263200001</v>
      </c>
      <c r="R75" s="50">
        <v>3738.5151221900001</v>
      </c>
      <c r="S75" s="50">
        <v>129.03553009999999</v>
      </c>
      <c r="T75" s="50"/>
      <c r="U75" s="50"/>
      <c r="V75" s="50"/>
      <c r="W75" s="50"/>
      <c r="X75" s="50"/>
      <c r="Y75" s="50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</row>
    <row r="76" spans="1:52" ht="13.8" hidden="1" outlineLevel="1" collapsed="1">
      <c r="A76" s="16">
        <v>42522</v>
      </c>
      <c r="B76" s="50">
        <v>25024.250560839999</v>
      </c>
      <c r="C76" s="50">
        <f t="shared" ref="C76" si="81">I76+O76</f>
        <v>7504.5103094499991</v>
      </c>
      <c r="D76" s="50">
        <f t="shared" ref="D76" si="82">J76+P76</f>
        <v>17519.740251390002</v>
      </c>
      <c r="E76" s="50">
        <f t="shared" ref="E76" si="83">K76+Q76</f>
        <v>10593.481622709998</v>
      </c>
      <c r="F76" s="50">
        <f t="shared" ref="F76" si="84">L76+R76</f>
        <v>6249.5338989100001</v>
      </c>
      <c r="G76" s="50">
        <f t="shared" ref="G76" si="85">M76+S76</f>
        <v>676.72472977000007</v>
      </c>
      <c r="H76" s="50">
        <f t="shared" ref="H76" si="86">SUM(I76:J76)</f>
        <v>13482.65730304</v>
      </c>
      <c r="I76" s="50">
        <v>5438.6066475999996</v>
      </c>
      <c r="J76" s="50">
        <f t="shared" ref="J76" si="87">SUM(K76:M76)</f>
        <v>8044.0506554399999</v>
      </c>
      <c r="K76" s="50">
        <v>4900.2965125299997</v>
      </c>
      <c r="L76" s="50">
        <v>2593.5779458799998</v>
      </c>
      <c r="M76" s="50">
        <v>550.17619703000003</v>
      </c>
      <c r="N76" s="50">
        <f t="shared" ref="N76" si="88">SUM(O76:P76)</f>
        <v>11541.593257799999</v>
      </c>
      <c r="O76" s="50">
        <v>2065.9036618499999</v>
      </c>
      <c r="P76" s="50">
        <f t="shared" ref="P76" si="89">SUM(Q76:S76)</f>
        <v>9475.6895959499998</v>
      </c>
      <c r="Q76" s="50">
        <v>5693.1851101799994</v>
      </c>
      <c r="R76" s="50">
        <v>3655.9559530299998</v>
      </c>
      <c r="S76" s="50">
        <v>126.54853274</v>
      </c>
      <c r="T76" s="50"/>
      <c r="U76" s="50"/>
      <c r="V76" s="50"/>
      <c r="W76" s="50"/>
      <c r="X76" s="50"/>
      <c r="Y76" s="50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</row>
    <row r="77" spans="1:52" ht="13.8" hidden="1" outlineLevel="1" collapsed="1">
      <c r="A77" s="16">
        <v>42552</v>
      </c>
      <c r="B77" s="50">
        <v>24573.468198120001</v>
      </c>
      <c r="C77" s="50">
        <f t="shared" ref="C77" si="90">I77+O77</f>
        <v>7278.3910445999991</v>
      </c>
      <c r="D77" s="50">
        <f t="shared" ref="D77" si="91">J77+P77</f>
        <v>17295.07715352</v>
      </c>
      <c r="E77" s="50">
        <f t="shared" ref="E77" si="92">K77+Q77</f>
        <v>10382.196045159999</v>
      </c>
      <c r="F77" s="50">
        <f t="shared" ref="F77" si="93">L77+R77</f>
        <v>6286.3082164999996</v>
      </c>
      <c r="G77" s="50">
        <f t="shared" ref="G77" si="94">M77+S77</f>
        <v>626.57289186000003</v>
      </c>
      <c r="H77" s="50">
        <f t="shared" ref="H77" si="95">SUM(I77:J77)</f>
        <v>13053.259510169999</v>
      </c>
      <c r="I77" s="50">
        <v>5264.9104456799996</v>
      </c>
      <c r="J77" s="50">
        <f t="shared" ref="J77" si="96">SUM(K77:M77)</f>
        <v>7788.3490644900003</v>
      </c>
      <c r="K77" s="50">
        <v>4734.9362664800001</v>
      </c>
      <c r="L77" s="50">
        <v>2550.4827021299998</v>
      </c>
      <c r="M77" s="50">
        <v>502.93009588000001</v>
      </c>
      <c r="N77" s="50">
        <f t="shared" ref="N77" si="97">SUM(O77:P77)</f>
        <v>11520.20868795</v>
      </c>
      <c r="O77" s="50">
        <v>2013.4805989199999</v>
      </c>
      <c r="P77" s="50">
        <f t="shared" ref="P77" si="98">SUM(Q77:S77)</f>
        <v>9506.7280890300008</v>
      </c>
      <c r="Q77" s="50">
        <v>5647.2597786799997</v>
      </c>
      <c r="R77" s="50">
        <v>3735.8255143699998</v>
      </c>
      <c r="S77" s="50">
        <v>123.64279598</v>
      </c>
      <c r="T77" s="50"/>
      <c r="U77" s="50"/>
      <c r="V77" s="50"/>
      <c r="W77" s="50"/>
      <c r="X77" s="50"/>
      <c r="Y77" s="50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</row>
    <row r="78" spans="1:52" ht="13.8" hidden="1" outlineLevel="1" collapsed="1">
      <c r="A78" s="16">
        <v>42583</v>
      </c>
      <c r="B78" s="50">
        <v>24895.411821649999</v>
      </c>
      <c r="C78" s="50">
        <f t="shared" ref="C78" si="99">I78+O78</f>
        <v>7136.6697056100002</v>
      </c>
      <c r="D78" s="50">
        <f t="shared" ref="D78" si="100">J78+P78</f>
        <v>17758.742116040001</v>
      </c>
      <c r="E78" s="50">
        <f t="shared" ref="E78" si="101">K78+Q78</f>
        <v>10579.781527269999</v>
      </c>
      <c r="F78" s="50">
        <f t="shared" ref="F78" si="102">L78+R78</f>
        <v>6510.6514540400003</v>
      </c>
      <c r="G78" s="50">
        <f t="shared" ref="G78" si="103">M78+S78</f>
        <v>668.30913472999998</v>
      </c>
      <c r="H78" s="50">
        <f t="shared" ref="H78" si="104">SUM(I78:J78)</f>
        <v>12858.192595379998</v>
      </c>
      <c r="I78" s="50">
        <v>5011.9910241199996</v>
      </c>
      <c r="J78" s="50">
        <f t="shared" ref="J78" si="105">SUM(K78:M78)</f>
        <v>7846.2015712599996</v>
      </c>
      <c r="K78" s="50">
        <v>4739.1757523699998</v>
      </c>
      <c r="L78" s="50">
        <v>2589.61265865</v>
      </c>
      <c r="M78" s="50">
        <v>517.41316024000002</v>
      </c>
      <c r="N78" s="50">
        <f t="shared" ref="N78" si="106">SUM(O78:P78)</f>
        <v>12037.219226270001</v>
      </c>
      <c r="O78" s="50">
        <v>2124.6786814900001</v>
      </c>
      <c r="P78" s="50">
        <f t="shared" ref="P78" si="107">SUM(Q78:S78)</f>
        <v>9912.5405447800003</v>
      </c>
      <c r="Q78" s="50">
        <v>5840.6057749000001</v>
      </c>
      <c r="R78" s="50">
        <v>3921.0387953899999</v>
      </c>
      <c r="S78" s="50">
        <v>150.89597448999999</v>
      </c>
      <c r="T78" s="50"/>
      <c r="U78" s="50"/>
      <c r="V78" s="50"/>
      <c r="W78" s="50"/>
      <c r="X78" s="50"/>
      <c r="Y78" s="50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</row>
    <row r="79" spans="1:52" ht="13.8" hidden="1" outlineLevel="1" collapsed="1">
      <c r="A79" s="16">
        <v>42614</v>
      </c>
      <c r="B79" s="50">
        <v>25468.697994230002</v>
      </c>
      <c r="C79" s="50">
        <f t="shared" ref="C79" si="108">I79+O79</f>
        <v>7456.65951339</v>
      </c>
      <c r="D79" s="50">
        <f t="shared" ref="D79" si="109">J79+P79</f>
        <v>18012.038480839998</v>
      </c>
      <c r="E79" s="50">
        <f t="shared" ref="E79" si="110">K79+Q79</f>
        <v>10588.465423409998</v>
      </c>
      <c r="F79" s="50">
        <f t="shared" ref="F79" si="111">L79+R79</f>
        <v>6768.6276295899988</v>
      </c>
      <c r="G79" s="50">
        <f t="shared" ref="G79" si="112">M79+S79</f>
        <v>654.94542783999987</v>
      </c>
      <c r="H79" s="50">
        <f t="shared" ref="H79" si="113">SUM(I79:J79)</f>
        <v>13224.12157714</v>
      </c>
      <c r="I79" s="50">
        <v>5319.34114873</v>
      </c>
      <c r="J79" s="50">
        <f t="shared" ref="J79" si="114">SUM(K79:M79)</f>
        <v>7904.7804284100002</v>
      </c>
      <c r="K79" s="50">
        <v>4719.4632259599994</v>
      </c>
      <c r="L79" s="50">
        <v>2660.6510899800001</v>
      </c>
      <c r="M79" s="50">
        <v>524.66611246999992</v>
      </c>
      <c r="N79" s="50">
        <f t="shared" ref="N79" si="115">SUM(O79:P79)</f>
        <v>12244.57641709</v>
      </c>
      <c r="O79" s="50">
        <v>2137.31836466</v>
      </c>
      <c r="P79" s="50">
        <f t="shared" ref="P79" si="116">SUM(Q79:S79)</f>
        <v>10107.258052429999</v>
      </c>
      <c r="Q79" s="50">
        <v>5869.0021974499996</v>
      </c>
      <c r="R79" s="50">
        <v>4107.9765396099992</v>
      </c>
      <c r="S79" s="50">
        <v>130.27931537000001</v>
      </c>
      <c r="T79" s="50"/>
      <c r="U79" s="50"/>
      <c r="V79" s="50"/>
      <c r="W79" s="50"/>
      <c r="X79" s="50"/>
      <c r="Y79" s="50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</row>
    <row r="80" spans="1:52" ht="13.8" hidden="1" outlineLevel="1" collapsed="1">
      <c r="A80" s="16">
        <v>42644</v>
      </c>
      <c r="B80" s="50">
        <v>25203.192883809999</v>
      </c>
      <c r="C80" s="50">
        <f t="shared" ref="C80" si="117">I80+O80</f>
        <v>7403.8888926400004</v>
      </c>
      <c r="D80" s="50">
        <f t="shared" ref="D80" si="118">J80+P80</f>
        <v>17799.30399117</v>
      </c>
      <c r="E80" s="50">
        <f t="shared" ref="E80" si="119">K80+Q80</f>
        <v>10422.18605622</v>
      </c>
      <c r="F80" s="50">
        <f t="shared" ref="F80" si="120">L80+R80</f>
        <v>7186.0291792099997</v>
      </c>
      <c r="G80" s="50">
        <f t="shared" ref="G80" si="121">M80+S80</f>
        <v>191.08875574000001</v>
      </c>
      <c r="H80" s="50">
        <f t="shared" ref="H80" si="122">SUM(I80:J80)</f>
        <v>13182.041763310001</v>
      </c>
      <c r="I80" s="50">
        <v>5243.8987232600002</v>
      </c>
      <c r="J80" s="50">
        <f t="shared" ref="J80" si="123">SUM(K80:M80)</f>
        <v>7938.1430400500003</v>
      </c>
      <c r="K80" s="50">
        <v>4712.9396294799999</v>
      </c>
      <c r="L80" s="50">
        <v>3172.4727888000002</v>
      </c>
      <c r="M80" s="50">
        <v>52.730621769999999</v>
      </c>
      <c r="N80" s="50">
        <f t="shared" ref="N80" si="124">SUM(O80:P80)</f>
        <v>12021.151120500001</v>
      </c>
      <c r="O80" s="50">
        <v>2159.9901693800002</v>
      </c>
      <c r="P80" s="50">
        <f t="shared" ref="P80" si="125">SUM(Q80:S80)</f>
        <v>9861.1609511200004</v>
      </c>
      <c r="Q80" s="50">
        <v>5709.2464267400001</v>
      </c>
      <c r="R80" s="50">
        <v>4013.5563904099999</v>
      </c>
      <c r="S80" s="50">
        <v>138.35813397000001</v>
      </c>
      <c r="T80" s="50"/>
      <c r="U80" s="50"/>
      <c r="V80" s="50"/>
      <c r="W80" s="50"/>
      <c r="X80" s="50"/>
      <c r="Y80" s="50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</row>
    <row r="81" spans="1:52" ht="13.8" hidden="1" outlineLevel="1" collapsed="1">
      <c r="A81" s="16">
        <v>42675</v>
      </c>
      <c r="B81" s="50">
        <v>25338.41785849</v>
      </c>
      <c r="C81" s="50">
        <f t="shared" ref="C81" si="126">I81+O81</f>
        <v>7675.6208862900003</v>
      </c>
      <c r="D81" s="50">
        <f t="shared" ref="D81" si="127">J81+P81</f>
        <v>17662.796972199998</v>
      </c>
      <c r="E81" s="50">
        <f t="shared" ref="E81" si="128">K81+Q81</f>
        <v>10326.28613194</v>
      </c>
      <c r="F81" s="50">
        <f t="shared" ref="F81" si="129">L81+R81</f>
        <v>7151.2327223399998</v>
      </c>
      <c r="G81" s="50">
        <f t="shared" ref="G81" si="130">M81+S81</f>
        <v>185.27811792</v>
      </c>
      <c r="H81" s="50">
        <f t="shared" ref="H81" si="131">SUM(I81:J81)</f>
        <v>13336.952578259999</v>
      </c>
      <c r="I81" s="50">
        <v>5446.38723407</v>
      </c>
      <c r="J81" s="50">
        <f t="shared" ref="J81" si="132">SUM(K81:M81)</f>
        <v>7890.5653441899995</v>
      </c>
      <c r="K81" s="50">
        <v>4725.7600547299999</v>
      </c>
      <c r="L81" s="50">
        <v>3113.18716417</v>
      </c>
      <c r="M81" s="50">
        <v>51.618125290000002</v>
      </c>
      <c r="N81" s="50">
        <f t="shared" ref="N81" si="133">SUM(O81:P81)</f>
        <v>12001.465280230001</v>
      </c>
      <c r="O81" s="50">
        <v>2229.2336522199998</v>
      </c>
      <c r="P81" s="50">
        <f t="shared" ref="P81" si="134">SUM(Q81:S81)</f>
        <v>9772.2316280100003</v>
      </c>
      <c r="Q81" s="50">
        <v>5600.52607721</v>
      </c>
      <c r="R81" s="50">
        <v>4038.0455581699998</v>
      </c>
      <c r="S81" s="50">
        <v>133.65999263</v>
      </c>
      <c r="T81" s="50"/>
      <c r="U81" s="50"/>
      <c r="V81" s="50"/>
      <c r="W81" s="50"/>
      <c r="X81" s="50"/>
      <c r="Y81" s="50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</row>
    <row r="82" spans="1:52" ht="13.8" hidden="1" outlineLevel="1" collapsed="1">
      <c r="A82" s="16">
        <v>42705</v>
      </c>
      <c r="B82" s="50">
        <v>26183.119697229999</v>
      </c>
      <c r="C82" s="50">
        <f t="shared" ref="C82" si="135">I82+O82</f>
        <v>7861.9206602800004</v>
      </c>
      <c r="D82" s="50">
        <f t="shared" ref="D82" si="136">J82+P82</f>
        <v>18321.199036949998</v>
      </c>
      <c r="E82" s="50">
        <f t="shared" ref="E82" si="137">K82+Q82</f>
        <v>10628.67273179</v>
      </c>
      <c r="F82" s="50">
        <f t="shared" ref="F82" si="138">L82+R82</f>
        <v>7470.4838016200001</v>
      </c>
      <c r="G82" s="50">
        <f t="shared" ref="G82" si="139">M82+S82</f>
        <v>222.04250353999998</v>
      </c>
      <c r="H82" s="50">
        <f t="shared" ref="H82" si="140">SUM(I82:J82)</f>
        <v>13548.29277503</v>
      </c>
      <c r="I82" s="50">
        <v>5632.1970776500002</v>
      </c>
      <c r="J82" s="50">
        <f t="shared" ref="J82" si="141">SUM(K82:M82)</f>
        <v>7916.0956973800003</v>
      </c>
      <c r="K82" s="50">
        <v>4751.0049503999999</v>
      </c>
      <c r="L82" s="50">
        <v>3110.12898881</v>
      </c>
      <c r="M82" s="50">
        <v>54.961758170000003</v>
      </c>
      <c r="N82" s="50">
        <f t="shared" ref="N82" si="142">SUM(O82:P82)</f>
        <v>12634.8269222</v>
      </c>
      <c r="O82" s="50">
        <v>2229.7235826299998</v>
      </c>
      <c r="P82" s="50">
        <f t="shared" ref="P82" si="143">SUM(Q82:S82)</f>
        <v>10405.10333957</v>
      </c>
      <c r="Q82" s="50">
        <v>5877.6677813899996</v>
      </c>
      <c r="R82" s="50">
        <v>4360.3548128100001</v>
      </c>
      <c r="S82" s="50">
        <v>167.08074536999999</v>
      </c>
      <c r="T82" s="50"/>
      <c r="U82" s="50"/>
      <c r="V82" s="50"/>
      <c r="W82" s="50"/>
      <c r="X82" s="50"/>
      <c r="Y82" s="50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</row>
    <row r="83" spans="1:52" ht="13.8" hidden="1" outlineLevel="1" collapsed="1">
      <c r="A83" s="16">
        <v>42736</v>
      </c>
      <c r="B83" s="50">
        <v>25834.616241110001</v>
      </c>
      <c r="C83" s="50">
        <f t="shared" ref="C83" si="144">I83+O83</f>
        <v>7623.5017780899998</v>
      </c>
      <c r="D83" s="50">
        <f t="shared" ref="D83" si="145">J83+P83</f>
        <v>18211.11446302</v>
      </c>
      <c r="E83" s="50">
        <f t="shared" ref="E83" si="146">K83+Q83</f>
        <v>10411.77693154</v>
      </c>
      <c r="F83" s="50">
        <f t="shared" ref="F83" si="147">L83+R83</f>
        <v>7562.6376648300011</v>
      </c>
      <c r="G83" s="50">
        <f t="shared" ref="G83" si="148">M83+S83</f>
        <v>236.69986664999999</v>
      </c>
      <c r="H83" s="50">
        <f t="shared" ref="H83" si="149">SUM(I83:J83)</f>
        <v>13452.871273329998</v>
      </c>
      <c r="I83" s="50">
        <v>5312.3771753299998</v>
      </c>
      <c r="J83" s="50">
        <f t="shared" ref="J83" si="150">SUM(K83:M83)</f>
        <v>8140.4940979999992</v>
      </c>
      <c r="K83" s="50">
        <v>4829.5557916099997</v>
      </c>
      <c r="L83" s="50">
        <v>3258.2303912000002</v>
      </c>
      <c r="M83" s="50">
        <v>52.707915190000001</v>
      </c>
      <c r="N83" s="50">
        <f t="shared" ref="N83" si="151">SUM(O83:P83)</f>
        <v>12381.74496778</v>
      </c>
      <c r="O83" s="50">
        <v>2311.12460276</v>
      </c>
      <c r="P83" s="50">
        <f t="shared" ref="P83" si="152">SUM(Q83:S83)</f>
        <v>10070.62036502</v>
      </c>
      <c r="Q83" s="50">
        <v>5582.2211399300004</v>
      </c>
      <c r="R83" s="50">
        <v>4304.4072736300004</v>
      </c>
      <c r="S83" s="50">
        <v>183.99195146</v>
      </c>
      <c r="T83" s="50"/>
      <c r="U83" s="50"/>
      <c r="V83" s="50"/>
      <c r="W83" s="50"/>
      <c r="X83" s="50"/>
      <c r="Y83" s="50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</row>
    <row r="84" spans="1:52" ht="13.8" hidden="1" outlineLevel="1" collapsed="1">
      <c r="A84" s="16">
        <v>42767</v>
      </c>
      <c r="B84" s="50">
        <v>25612.281581179999</v>
      </c>
      <c r="C84" s="50">
        <f t="shared" ref="C84" si="153">I84+O84</f>
        <v>7919.9677689399996</v>
      </c>
      <c r="D84" s="50">
        <f t="shared" ref="D84" si="154">J84+P84</f>
        <v>17692.313812239998</v>
      </c>
      <c r="E84" s="50">
        <f t="shared" ref="E84" si="155">K84+Q84</f>
        <v>9847.7484061399991</v>
      </c>
      <c r="F84" s="50">
        <f t="shared" ref="F84" si="156">L84+R84</f>
        <v>7593.5623808199998</v>
      </c>
      <c r="G84" s="50">
        <f t="shared" ref="G84" si="157">M84+S84</f>
        <v>251.00302528</v>
      </c>
      <c r="H84" s="50">
        <f t="shared" ref="H84" si="158">SUM(I84:J84)</f>
        <v>13441.502477940001</v>
      </c>
      <c r="I84" s="50">
        <v>5620.9759936800001</v>
      </c>
      <c r="J84" s="50">
        <f t="shared" ref="J84" si="159">SUM(K84:M84)</f>
        <v>7820.52648426</v>
      </c>
      <c r="K84" s="50">
        <v>4547.1301462800002</v>
      </c>
      <c r="L84" s="50">
        <v>3223.5715235500002</v>
      </c>
      <c r="M84" s="50">
        <v>49.824814430000004</v>
      </c>
      <c r="N84" s="50">
        <f t="shared" ref="N84" si="160">SUM(O84:P84)</f>
        <v>12170.779103239998</v>
      </c>
      <c r="O84" s="50">
        <v>2298.9917752599999</v>
      </c>
      <c r="P84" s="50">
        <f t="shared" ref="P84" si="161">SUM(Q84:S84)</f>
        <v>9871.7873279799987</v>
      </c>
      <c r="Q84" s="50">
        <v>5300.6182598599999</v>
      </c>
      <c r="R84" s="50">
        <v>4369.9908572699997</v>
      </c>
      <c r="S84" s="50">
        <v>201.17821085</v>
      </c>
      <c r="T84" s="50"/>
      <c r="U84" s="50"/>
      <c r="V84" s="50"/>
      <c r="W84" s="50"/>
      <c r="X84" s="50"/>
      <c r="Y84" s="50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</row>
    <row r="85" spans="1:52" ht="13.8" hidden="1" outlineLevel="1" collapsed="1">
      <c r="A85" s="16">
        <v>42795</v>
      </c>
      <c r="B85" s="50">
        <v>25960.57889103</v>
      </c>
      <c r="C85" s="50">
        <f t="shared" ref="C85" si="162">I85+O85</f>
        <v>8004.7266402700006</v>
      </c>
      <c r="D85" s="50">
        <f t="shared" ref="D85" si="163">J85+P85</f>
        <v>17955.852250759999</v>
      </c>
      <c r="E85" s="50">
        <f t="shared" ref="E85" si="164">K85+Q85</f>
        <v>9767.84540414</v>
      </c>
      <c r="F85" s="50">
        <f t="shared" ref="F85" si="165">L85+R85</f>
        <v>7944.2740801700002</v>
      </c>
      <c r="G85" s="50">
        <f t="shared" ref="G85" si="166">M85+S85</f>
        <v>243.73276644999999</v>
      </c>
      <c r="H85" s="50">
        <f t="shared" ref="H85" si="167">SUM(I85:J85)</f>
        <v>13922.60074996</v>
      </c>
      <c r="I85" s="50">
        <v>5643.2965236</v>
      </c>
      <c r="J85" s="50">
        <f t="shared" ref="J85" si="168">SUM(K85:M85)</f>
        <v>8279.30422636</v>
      </c>
      <c r="K85" s="50">
        <v>4657.9532323200001</v>
      </c>
      <c r="L85" s="50">
        <v>3572.4287533199999</v>
      </c>
      <c r="M85" s="50">
        <v>48.922240719999998</v>
      </c>
      <c r="N85" s="50">
        <f t="shared" ref="N85" si="169">SUM(O85:P85)</f>
        <v>12037.97814107</v>
      </c>
      <c r="O85" s="50">
        <v>2361.4301166700002</v>
      </c>
      <c r="P85" s="50">
        <f t="shared" ref="P85" si="170">SUM(Q85:S85)</f>
        <v>9676.5480243999991</v>
      </c>
      <c r="Q85" s="50">
        <v>5109.8921718199999</v>
      </c>
      <c r="R85" s="50">
        <v>4371.8453268499998</v>
      </c>
      <c r="S85" s="50">
        <v>194.81052572999999</v>
      </c>
      <c r="T85" s="50"/>
      <c r="U85" s="50"/>
      <c r="V85" s="50"/>
      <c r="W85" s="50"/>
      <c r="X85" s="50"/>
      <c r="Y85" s="50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</row>
    <row r="86" spans="1:52" ht="13.8" hidden="1" outlineLevel="1" collapsed="1">
      <c r="A86" s="16">
        <v>42826</v>
      </c>
      <c r="B86" s="50">
        <v>26088.817824869999</v>
      </c>
      <c r="C86" s="50">
        <f t="shared" ref="C86" si="171">I86+O86</f>
        <v>8426.2381223499997</v>
      </c>
      <c r="D86" s="50">
        <f t="shared" ref="D86" si="172">J86+P86</f>
        <v>17662.579702520001</v>
      </c>
      <c r="E86" s="50">
        <f t="shared" ref="E86" si="173">K86+Q86</f>
        <v>9497.735563369999</v>
      </c>
      <c r="F86" s="50">
        <f t="shared" ref="F86" si="174">L86+R86</f>
        <v>7931.1862144100005</v>
      </c>
      <c r="G86" s="50">
        <f t="shared" ref="G86" si="175">M86+S86</f>
        <v>233.65792474</v>
      </c>
      <c r="H86" s="50">
        <f t="shared" ref="H86" si="176">SUM(I86:J86)</f>
        <v>14431.190698890001</v>
      </c>
      <c r="I86" s="50">
        <v>6061.8827714500003</v>
      </c>
      <c r="J86" s="50">
        <f t="shared" ref="J86" si="177">SUM(K86:M86)</f>
        <v>8369.3079274400006</v>
      </c>
      <c r="K86" s="50">
        <v>4694.5893578799996</v>
      </c>
      <c r="L86" s="50">
        <v>3632.7211738300002</v>
      </c>
      <c r="M86" s="50">
        <v>41.997395730000001</v>
      </c>
      <c r="N86" s="50">
        <f t="shared" ref="N86" si="178">SUM(O86:P86)</f>
        <v>11657.62712598</v>
      </c>
      <c r="O86" s="50">
        <v>2364.3553508999998</v>
      </c>
      <c r="P86" s="50">
        <f t="shared" ref="P86" si="179">SUM(Q86:S86)</f>
        <v>9293.2717750800002</v>
      </c>
      <c r="Q86" s="50">
        <v>4803.1462054900003</v>
      </c>
      <c r="R86" s="50">
        <v>4298.4650405800003</v>
      </c>
      <c r="S86" s="50">
        <v>191.66052901</v>
      </c>
      <c r="T86" s="50"/>
      <c r="U86" s="50"/>
      <c r="V86" s="50"/>
      <c r="W86" s="50"/>
      <c r="X86" s="50"/>
      <c r="Y86" s="50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</row>
    <row r="87" spans="1:52" ht="13.8" hidden="1" outlineLevel="1" collapsed="1">
      <c r="A87" s="16">
        <v>42856</v>
      </c>
      <c r="B87" s="50">
        <v>26064.441000179999</v>
      </c>
      <c r="C87" s="50">
        <f t="shared" ref="C87" si="180">I87+O87</f>
        <v>8468.9698521800001</v>
      </c>
      <c r="D87" s="50">
        <f t="shared" ref="D87" si="181">J87+P87</f>
        <v>17595.471148000001</v>
      </c>
      <c r="E87" s="50">
        <f t="shared" ref="E87" si="182">K87+Q87</f>
        <v>9376.6073730799999</v>
      </c>
      <c r="F87" s="50">
        <f t="shared" ref="F87" si="183">L87+R87</f>
        <v>7984.6350272700001</v>
      </c>
      <c r="G87" s="50">
        <f t="shared" ref="G87" si="184">M87+S87</f>
        <v>234.22874765</v>
      </c>
      <c r="H87" s="50">
        <f t="shared" ref="H87" si="185">SUM(I87:J87)</f>
        <v>14457.09161146</v>
      </c>
      <c r="I87" s="50">
        <v>6058.7959069799999</v>
      </c>
      <c r="J87" s="50">
        <f t="shared" ref="J87" si="186">SUM(K87:M87)</f>
        <v>8398.2957044800005</v>
      </c>
      <c r="K87" s="50">
        <v>4633.08442646</v>
      </c>
      <c r="L87" s="50">
        <v>3723.2668512700002</v>
      </c>
      <c r="M87" s="50">
        <v>41.944426749999998</v>
      </c>
      <c r="N87" s="50">
        <f t="shared" ref="N87" si="187">SUM(O87:P87)</f>
        <v>11607.34938872</v>
      </c>
      <c r="O87" s="50">
        <v>2410.1739452000002</v>
      </c>
      <c r="P87" s="50">
        <f t="shared" ref="P87" si="188">SUM(Q87:S87)</f>
        <v>9197.17544352</v>
      </c>
      <c r="Q87" s="50">
        <v>4743.5229466199999</v>
      </c>
      <c r="R87" s="50">
        <v>4261.3681759999999</v>
      </c>
      <c r="S87" s="50">
        <v>192.28432090000001</v>
      </c>
      <c r="T87" s="50"/>
      <c r="U87" s="50"/>
      <c r="V87" s="50"/>
      <c r="W87" s="50"/>
      <c r="X87" s="50"/>
      <c r="Y87" s="50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</row>
    <row r="88" spans="1:52" ht="13.8" hidden="1" outlineLevel="1" collapsed="1">
      <c r="A88" s="16">
        <v>42887</v>
      </c>
      <c r="B88" s="50">
        <v>26494.409830770001</v>
      </c>
      <c r="C88" s="50">
        <f t="shared" ref="C88" si="189">I88+O88</f>
        <v>9154.4364784099998</v>
      </c>
      <c r="D88" s="50">
        <f t="shared" ref="D88" si="190">J88+P88</f>
        <v>17339.973352360001</v>
      </c>
      <c r="E88" s="50">
        <f t="shared" ref="E88" si="191">K88+Q88</f>
        <v>9131.7912359900001</v>
      </c>
      <c r="F88" s="50">
        <f t="shared" ref="F88" si="192">L88+R88</f>
        <v>7974.1985673399995</v>
      </c>
      <c r="G88" s="50">
        <f t="shared" ref="G88" si="193">M88+S88</f>
        <v>233.98354903000001</v>
      </c>
      <c r="H88" s="50">
        <f t="shared" ref="H88" si="194">SUM(I88:J88)</f>
        <v>14957.449670890001</v>
      </c>
      <c r="I88" s="50">
        <v>6626.7651044900003</v>
      </c>
      <c r="J88" s="50">
        <f t="shared" ref="J88" si="195">SUM(K88:M88)</f>
        <v>8330.6845664000011</v>
      </c>
      <c r="K88" s="50">
        <v>4552.8949437700003</v>
      </c>
      <c r="L88" s="50">
        <v>3735.5419793400001</v>
      </c>
      <c r="M88" s="50">
        <v>42.247643289999999</v>
      </c>
      <c r="N88" s="50">
        <f t="shared" ref="N88" si="196">SUM(O88:P88)</f>
        <v>11536.96015988</v>
      </c>
      <c r="O88" s="50">
        <v>2527.67137392</v>
      </c>
      <c r="P88" s="50">
        <f t="shared" ref="P88" si="197">SUM(Q88:S88)</f>
        <v>9009.2887859599996</v>
      </c>
      <c r="Q88" s="50">
        <v>4578.8962922199999</v>
      </c>
      <c r="R88" s="50">
        <v>4238.6565879999998</v>
      </c>
      <c r="S88" s="50">
        <v>191.73590573999999</v>
      </c>
      <c r="T88" s="50"/>
      <c r="U88" s="50"/>
      <c r="V88" s="50"/>
      <c r="W88" s="50"/>
      <c r="X88" s="50"/>
      <c r="Y88" s="50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</row>
    <row r="89" spans="1:52" ht="13.8" hidden="1" outlineLevel="1" collapsed="1">
      <c r="A89" s="16">
        <v>42917</v>
      </c>
      <c r="B89" s="50">
        <v>26161.691226480005</v>
      </c>
      <c r="C89" s="50">
        <f t="shared" ref="C89" si="198">I89+O89</f>
        <v>8837.2813534600009</v>
      </c>
      <c r="D89" s="50">
        <f t="shared" ref="D89" si="199">J89+P89</f>
        <v>17324.409873019998</v>
      </c>
      <c r="E89" s="50">
        <f t="shared" ref="E89" si="200">K89+Q89</f>
        <v>9105.4069190800001</v>
      </c>
      <c r="F89" s="50">
        <f t="shared" ref="F89" si="201">L89+R89</f>
        <v>7955.8358930699997</v>
      </c>
      <c r="G89" s="50">
        <f t="shared" ref="G89" si="202">M89+S89</f>
        <v>263.16706087</v>
      </c>
      <c r="H89" s="50">
        <f t="shared" ref="H89" si="203">SUM(I89:J89)</f>
        <v>14679.724456160002</v>
      </c>
      <c r="I89" s="50">
        <v>6364.9438511500002</v>
      </c>
      <c r="J89" s="50">
        <f t="shared" ref="J89" si="204">SUM(K89:M89)</f>
        <v>8314.7806050100007</v>
      </c>
      <c r="K89" s="50">
        <v>4473.0617916800002</v>
      </c>
      <c r="L89" s="50">
        <v>3799.6350873599999</v>
      </c>
      <c r="M89" s="50">
        <v>42.083725970000003</v>
      </c>
      <c r="N89" s="50">
        <f t="shared" ref="N89" si="205">SUM(O89:P89)</f>
        <v>11481.966770319999</v>
      </c>
      <c r="O89" s="50">
        <v>2472.3375023100002</v>
      </c>
      <c r="P89" s="50">
        <f t="shared" ref="P89" si="206">SUM(Q89:S89)</f>
        <v>9009.6292680099996</v>
      </c>
      <c r="Q89" s="50">
        <v>4632.3451273999999</v>
      </c>
      <c r="R89" s="50">
        <v>4156.2008057100002</v>
      </c>
      <c r="S89" s="50">
        <v>221.08333490000001</v>
      </c>
      <c r="T89" s="50"/>
      <c r="U89" s="50"/>
      <c r="V89" s="50"/>
      <c r="W89" s="50"/>
      <c r="X89" s="50"/>
      <c r="Y89" s="50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</row>
    <row r="90" spans="1:52" ht="13.8" hidden="1" outlineLevel="1" collapsed="1">
      <c r="A90" s="16">
        <v>42948</v>
      </c>
      <c r="B90" s="50">
        <v>26206.687735429998</v>
      </c>
      <c r="C90" s="50">
        <f t="shared" ref="C90" si="207">I90+O90</f>
        <v>8887.0704982499992</v>
      </c>
      <c r="D90" s="50">
        <f t="shared" ref="D90" si="208">J90+P90</f>
        <v>17319.617237179998</v>
      </c>
      <c r="E90" s="50">
        <f t="shared" ref="E90" si="209">K90+Q90</f>
        <v>9008.4986719099998</v>
      </c>
      <c r="F90" s="50">
        <f t="shared" ref="F90" si="210">L90+R90</f>
        <v>8049.2869814799997</v>
      </c>
      <c r="G90" s="50">
        <f t="shared" ref="G90" si="211">M90+S90</f>
        <v>261.83158378999997</v>
      </c>
      <c r="H90" s="50">
        <f t="shared" ref="H90" si="212">SUM(I90:J90)</f>
        <v>14710.471744589999</v>
      </c>
      <c r="I90" s="50">
        <v>6390.8667015399997</v>
      </c>
      <c r="J90" s="50">
        <f t="shared" ref="J90" si="213">SUM(K90:M90)</f>
        <v>8319.6050430499981</v>
      </c>
      <c r="K90" s="50">
        <v>4409.3141383499997</v>
      </c>
      <c r="L90" s="50">
        <v>3868.1223042900001</v>
      </c>
      <c r="M90" s="50">
        <v>42.168600410000003</v>
      </c>
      <c r="N90" s="50">
        <f t="shared" ref="N90" si="214">SUM(O90:P90)</f>
        <v>11496.215990839999</v>
      </c>
      <c r="O90" s="50">
        <v>2496.20379671</v>
      </c>
      <c r="P90" s="50">
        <f t="shared" ref="P90" si="215">SUM(Q90:S90)</f>
        <v>9000.0121941299985</v>
      </c>
      <c r="Q90" s="50">
        <v>4599.1845335600001</v>
      </c>
      <c r="R90" s="50">
        <v>4181.1646771899996</v>
      </c>
      <c r="S90" s="50">
        <v>219.66298337999999</v>
      </c>
      <c r="T90" s="50"/>
      <c r="U90" s="50"/>
      <c r="V90" s="50"/>
      <c r="W90" s="50"/>
      <c r="X90" s="50"/>
      <c r="Y90" s="50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</row>
    <row r="91" spans="1:52" ht="13.8" hidden="1" outlineLevel="1" collapsed="1">
      <c r="A91" s="16">
        <v>42979</v>
      </c>
      <c r="B91" s="50">
        <v>27076.276591740003</v>
      </c>
      <c r="C91" s="50">
        <f t="shared" ref="C91" si="216">I91+O91</f>
        <v>9390.7921926800009</v>
      </c>
      <c r="D91" s="50">
        <f t="shared" ref="D91" si="217">J91+P91</f>
        <v>17685.484399059998</v>
      </c>
      <c r="E91" s="50">
        <f t="shared" ref="E91" si="218">K91+Q91</f>
        <v>9172.4539601399993</v>
      </c>
      <c r="F91" s="50">
        <f t="shared" ref="F91" si="219">L91+R91</f>
        <v>8246.9860776700007</v>
      </c>
      <c r="G91" s="50">
        <f t="shared" ref="G91" si="220">M91+S91</f>
        <v>266.04436125000001</v>
      </c>
      <c r="H91" s="50">
        <f t="shared" ref="H91" si="221">SUM(I91:J91)</f>
        <v>15116.019093269999</v>
      </c>
      <c r="I91" s="50">
        <v>6770.1286245900001</v>
      </c>
      <c r="J91" s="50">
        <f t="shared" ref="J91" si="222">SUM(K91:M91)</f>
        <v>8345.8904686799997</v>
      </c>
      <c r="K91" s="50">
        <v>4357.81442118</v>
      </c>
      <c r="L91" s="50">
        <v>3949.1818057700002</v>
      </c>
      <c r="M91" s="50">
        <v>38.894241729999997</v>
      </c>
      <c r="N91" s="50">
        <f t="shared" ref="N91" si="223">SUM(O91:P91)</f>
        <v>11960.25749847</v>
      </c>
      <c r="O91" s="50">
        <v>2620.6635680899999</v>
      </c>
      <c r="P91" s="50">
        <f t="shared" ref="P91" si="224">SUM(Q91:S91)</f>
        <v>9339.5939303800005</v>
      </c>
      <c r="Q91" s="50">
        <v>4814.6395389600002</v>
      </c>
      <c r="R91" s="50">
        <v>4297.8042718999995</v>
      </c>
      <c r="S91" s="50">
        <v>227.15011952</v>
      </c>
      <c r="T91" s="50"/>
      <c r="U91" s="50"/>
      <c r="V91" s="50"/>
      <c r="W91" s="50"/>
      <c r="X91" s="50"/>
      <c r="Y91" s="50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</row>
    <row r="92" spans="1:52" ht="13.8" hidden="1" outlineLevel="1" collapsed="1">
      <c r="A92" s="16">
        <v>43009</v>
      </c>
      <c r="B92" s="50">
        <v>27067.837891489999</v>
      </c>
      <c r="C92" s="50">
        <f t="shared" ref="C92" si="225">I92+O92</f>
        <v>9341.1436765800008</v>
      </c>
      <c r="D92" s="50">
        <f t="shared" ref="D92" si="226">J92+P92</f>
        <v>17726.69421491</v>
      </c>
      <c r="E92" s="50">
        <f t="shared" ref="E92" si="227">K92+Q92</f>
        <v>9212.9478184899999</v>
      </c>
      <c r="F92" s="50">
        <f t="shared" ref="F92" si="228">L92+R92</f>
        <v>8246.2911879000003</v>
      </c>
      <c r="G92" s="50">
        <f t="shared" ref="G92" si="229">M92+S92</f>
        <v>267.45520851999999</v>
      </c>
      <c r="H92" s="50">
        <f t="shared" ref="H92" si="230">SUM(I92:J92)</f>
        <v>15019.808637400001</v>
      </c>
      <c r="I92" s="50">
        <v>6681.1699839900002</v>
      </c>
      <c r="J92" s="50">
        <f t="shared" ref="J92" si="231">SUM(K92:M92)</f>
        <v>8338.6386534100002</v>
      </c>
      <c r="K92" s="50">
        <v>4330.2929621000003</v>
      </c>
      <c r="L92" s="50">
        <v>3969.22633283</v>
      </c>
      <c r="M92" s="50">
        <v>39.119358480000002</v>
      </c>
      <c r="N92" s="50">
        <f t="shared" ref="N92" si="232">SUM(O92:P92)</f>
        <v>12048.029254089999</v>
      </c>
      <c r="O92" s="50">
        <v>2659.9736925900002</v>
      </c>
      <c r="P92" s="50">
        <f t="shared" ref="P92" si="233">SUM(Q92:S92)</f>
        <v>9388.0555614999994</v>
      </c>
      <c r="Q92" s="50">
        <v>4882.6548563899996</v>
      </c>
      <c r="R92" s="50">
        <v>4277.0648550699998</v>
      </c>
      <c r="S92" s="50">
        <v>228.33585004</v>
      </c>
      <c r="T92" s="50"/>
      <c r="U92" s="50"/>
      <c r="V92" s="50"/>
      <c r="W92" s="50"/>
      <c r="X92" s="50"/>
      <c r="Y92" s="50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</row>
    <row r="93" spans="1:52" ht="13.8" hidden="1" outlineLevel="1" collapsed="1">
      <c r="A93" s="16">
        <v>43040</v>
      </c>
      <c r="B93" s="50">
        <v>27557.61979587</v>
      </c>
      <c r="C93" s="50">
        <f t="shared" ref="C93" si="234">I93+O93</f>
        <v>9704.2270575799994</v>
      </c>
      <c r="D93" s="50">
        <f t="shared" ref="D93" si="235">J93+P93</f>
        <v>17853.39273829</v>
      </c>
      <c r="E93" s="50">
        <f t="shared" ref="E93" si="236">K93+Q93</f>
        <v>9308.2628993300004</v>
      </c>
      <c r="F93" s="50">
        <f t="shared" ref="F93" si="237">L93+R93</f>
        <v>8287.0560221399992</v>
      </c>
      <c r="G93" s="50">
        <f t="shared" ref="G93" si="238">M93+S93</f>
        <v>258.07381681999999</v>
      </c>
      <c r="H93" s="50">
        <f t="shared" ref="H93" si="239">SUM(I93:J93)</f>
        <v>15409.505806350002</v>
      </c>
      <c r="I93" s="50">
        <v>6996.7376168800001</v>
      </c>
      <c r="J93" s="50">
        <f t="shared" ref="J93" si="240">SUM(K93:M93)</f>
        <v>8412.7681894700017</v>
      </c>
      <c r="K93" s="50">
        <v>4403.8618995200004</v>
      </c>
      <c r="L93" s="50">
        <v>3966.67437569</v>
      </c>
      <c r="M93" s="50">
        <v>42.231914260000003</v>
      </c>
      <c r="N93" s="50">
        <f t="shared" ref="N93" si="241">SUM(O93:P93)</f>
        <v>12148.113989519999</v>
      </c>
      <c r="O93" s="50">
        <v>2707.4894407000002</v>
      </c>
      <c r="P93" s="50">
        <f t="shared" ref="P93" si="242">SUM(Q93:S93)</f>
        <v>9440.6245488199984</v>
      </c>
      <c r="Q93" s="50">
        <v>4904.40099981</v>
      </c>
      <c r="R93" s="50">
        <v>4320.3816464499996</v>
      </c>
      <c r="S93" s="50">
        <v>215.84190255999999</v>
      </c>
      <c r="T93" s="50"/>
      <c r="U93" s="50"/>
      <c r="V93" s="50"/>
      <c r="W93" s="50"/>
      <c r="X93" s="50"/>
      <c r="Y93" s="50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</row>
    <row r="94" spans="1:52" ht="13.8" hidden="1" outlineLevel="1" collapsed="1">
      <c r="A94" s="16">
        <v>43070</v>
      </c>
      <c r="B94" s="50">
        <v>28856.154385670001</v>
      </c>
      <c r="C94" s="50">
        <f t="shared" ref="C94" si="243">I94+O94</f>
        <v>10343.647921309999</v>
      </c>
      <c r="D94" s="50">
        <f t="shared" ref="D94" si="244">J94+P94</f>
        <v>18512.506464359998</v>
      </c>
      <c r="E94" s="50">
        <f t="shared" ref="E94" si="245">K94+Q94</f>
        <v>10521.8670227</v>
      </c>
      <c r="F94" s="50">
        <f t="shared" ref="F94" si="246">L94+R94</f>
        <v>7702.7334935300005</v>
      </c>
      <c r="G94" s="50">
        <f t="shared" ref="G94" si="247">M94+S94</f>
        <v>287.90594813000001</v>
      </c>
      <c r="H94" s="50">
        <f t="shared" ref="H94" si="248">SUM(I94:J94)</f>
        <v>16225.308810629998</v>
      </c>
      <c r="I94" s="50">
        <v>7508.6397451900002</v>
      </c>
      <c r="J94" s="50">
        <f t="shared" ref="J94" si="249">SUM(K94:M94)</f>
        <v>8716.669065439999</v>
      </c>
      <c r="K94" s="50">
        <v>5192.6251743000003</v>
      </c>
      <c r="L94" s="50">
        <v>3477.2555520199999</v>
      </c>
      <c r="M94" s="50">
        <v>46.788339120000003</v>
      </c>
      <c r="N94" s="50">
        <f t="shared" ref="N94" si="250">SUM(O94:P94)</f>
        <v>12630.845575039999</v>
      </c>
      <c r="O94" s="50">
        <v>2835.0081761199999</v>
      </c>
      <c r="P94" s="50">
        <f t="shared" ref="P94" si="251">SUM(Q94:S94)</f>
        <v>9795.837398919999</v>
      </c>
      <c r="Q94" s="50">
        <v>5329.2418484</v>
      </c>
      <c r="R94" s="50">
        <v>4225.4779415100002</v>
      </c>
      <c r="S94" s="50">
        <v>241.11760901</v>
      </c>
      <c r="T94" s="50"/>
      <c r="U94" s="50"/>
      <c r="V94" s="50"/>
      <c r="W94" s="50"/>
      <c r="X94" s="50"/>
      <c r="Y94" s="50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</row>
    <row r="95" spans="1:52" ht="13.8" hidden="1" outlineLevel="1" collapsed="1">
      <c r="A95" s="16">
        <v>43101</v>
      </c>
      <c r="B95" s="50">
        <v>28706.721813820001</v>
      </c>
      <c r="C95" s="50">
        <f t="shared" ref="C95" si="252">I95+O95</f>
        <v>10169.91824472</v>
      </c>
      <c r="D95" s="50">
        <f t="shared" ref="D95" si="253">J95+P95</f>
        <v>18536.8035691</v>
      </c>
      <c r="E95" s="50">
        <f t="shared" ref="E95" si="254">K95+Q95</f>
        <v>10617.470616120001</v>
      </c>
      <c r="F95" s="50">
        <f t="shared" ref="F95" si="255">L95+R95</f>
        <v>7623.5267470500003</v>
      </c>
      <c r="G95" s="50">
        <f t="shared" ref="G95" si="256">M95+S95</f>
        <v>295.80620592999998</v>
      </c>
      <c r="H95" s="50">
        <f t="shared" ref="H95" si="257">SUM(I95:J95)</f>
        <v>15908.385416110001</v>
      </c>
      <c r="I95" s="50">
        <v>7153.6596699700003</v>
      </c>
      <c r="J95" s="50">
        <f t="shared" ref="J95" si="258">SUM(K95:M95)</f>
        <v>8754.7257461400004</v>
      </c>
      <c r="K95" s="50">
        <v>5290.6277138900005</v>
      </c>
      <c r="L95" s="50">
        <v>3414.9990383499999</v>
      </c>
      <c r="M95" s="50">
        <v>49.098993900000004</v>
      </c>
      <c r="N95" s="50">
        <f t="shared" ref="N95" si="259">SUM(O95:P95)</f>
        <v>12798.33639771</v>
      </c>
      <c r="O95" s="50">
        <v>3016.2585747500002</v>
      </c>
      <c r="P95" s="50">
        <f t="shared" ref="P95" si="260">SUM(Q95:S95)</f>
        <v>9782.07782296</v>
      </c>
      <c r="Q95" s="50">
        <v>5326.8429022299997</v>
      </c>
      <c r="R95" s="50">
        <v>4208.5277087000004</v>
      </c>
      <c r="S95" s="50">
        <v>246.70721202999999</v>
      </c>
      <c r="T95" s="50"/>
      <c r="U95" s="50"/>
      <c r="V95" s="50"/>
      <c r="W95" s="50"/>
      <c r="X95" s="50"/>
      <c r="Y95" s="50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</row>
    <row r="96" spans="1:52" ht="13.8" hidden="1" outlineLevel="1" collapsed="1">
      <c r="A96" s="16">
        <v>43132</v>
      </c>
      <c r="B96" s="50">
        <v>28648.776240760002</v>
      </c>
      <c r="C96" s="50">
        <f t="shared" ref="C96" si="261">I96+O96</f>
        <v>10282.194112249999</v>
      </c>
      <c r="D96" s="50">
        <f t="shared" ref="D96" si="262">J96+P96</f>
        <v>18366.582128510003</v>
      </c>
      <c r="E96" s="50">
        <f t="shared" ref="E96" si="263">K96+Q96</f>
        <v>10733.40088058</v>
      </c>
      <c r="F96" s="50">
        <f t="shared" ref="F96" si="264">L96+R96</f>
        <v>7334.9657102000001</v>
      </c>
      <c r="G96" s="50">
        <f t="shared" ref="G96" si="265">M96+S96</f>
        <v>298.21553772999999</v>
      </c>
      <c r="H96" s="50">
        <f t="shared" ref="H96" si="266">SUM(I96:J96)</f>
        <v>16399.137151700001</v>
      </c>
      <c r="I96" s="50">
        <v>7507.1284065</v>
      </c>
      <c r="J96" s="50">
        <f t="shared" ref="J96" si="267">SUM(K96:M96)</f>
        <v>8892.0087452000007</v>
      </c>
      <c r="K96" s="50">
        <v>5516.2877356199997</v>
      </c>
      <c r="L96" s="50">
        <v>3319.8702406900002</v>
      </c>
      <c r="M96" s="50">
        <v>55.850768889999998</v>
      </c>
      <c r="N96" s="50">
        <f t="shared" ref="N96" si="268">SUM(O96:P96)</f>
        <v>12249.63908906</v>
      </c>
      <c r="O96" s="50">
        <v>2775.0657057499998</v>
      </c>
      <c r="P96" s="50">
        <f t="shared" ref="P96" si="269">SUM(Q96:S96)</f>
        <v>9474.5733833100003</v>
      </c>
      <c r="Q96" s="50">
        <v>5217.1131449599998</v>
      </c>
      <c r="R96" s="50">
        <v>4015.0954695099999</v>
      </c>
      <c r="S96" s="50">
        <v>242.36476884000001</v>
      </c>
      <c r="T96" s="50"/>
      <c r="U96" s="50"/>
      <c r="V96" s="50"/>
      <c r="W96" s="50"/>
      <c r="X96" s="50"/>
      <c r="Y96" s="50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</row>
    <row r="97" spans="1:52" ht="13.8" hidden="1" outlineLevel="1" collapsed="1">
      <c r="A97" s="16">
        <v>43160</v>
      </c>
      <c r="B97" s="50">
        <v>28776.792587129999</v>
      </c>
      <c r="C97" s="50">
        <f t="shared" ref="C97" si="270">I97+O97</f>
        <v>10598.20766889</v>
      </c>
      <c r="D97" s="50">
        <f t="shared" ref="D97" si="271">J97+P97</f>
        <v>18178.584918239998</v>
      </c>
      <c r="E97" s="50">
        <f t="shared" ref="E97" si="272">K97+Q97</f>
        <v>10839.212672990001</v>
      </c>
      <c r="F97" s="50">
        <f t="shared" ref="F97" si="273">L97+R97</f>
        <v>7011.3553852699997</v>
      </c>
      <c r="G97" s="50">
        <f t="shared" ref="G97" si="274">M97+S97</f>
        <v>328.01685997999999</v>
      </c>
      <c r="H97" s="50">
        <f t="shared" ref="H97" si="275">SUM(I97:J97)</f>
        <v>16779.31349285</v>
      </c>
      <c r="I97" s="50">
        <v>7822.7057150000001</v>
      </c>
      <c r="J97" s="50">
        <f t="shared" ref="J97" si="276">SUM(K97:M97)</f>
        <v>8956.6077778500003</v>
      </c>
      <c r="K97" s="50">
        <v>5751.5038421700001</v>
      </c>
      <c r="L97" s="50">
        <v>3131.7559275499998</v>
      </c>
      <c r="M97" s="50">
        <v>73.348008129999997</v>
      </c>
      <c r="N97" s="50">
        <f t="shared" ref="N97" si="277">SUM(O97:P97)</f>
        <v>11997.479094279999</v>
      </c>
      <c r="O97" s="50">
        <v>2775.5019538900001</v>
      </c>
      <c r="P97" s="50">
        <f t="shared" ref="P97" si="278">SUM(Q97:S97)</f>
        <v>9221.9771403899995</v>
      </c>
      <c r="Q97" s="50">
        <v>5087.70883082</v>
      </c>
      <c r="R97" s="50">
        <v>3879.5994577199999</v>
      </c>
      <c r="S97" s="50">
        <v>254.66885185000001</v>
      </c>
      <c r="T97" s="50"/>
      <c r="U97" s="50"/>
      <c r="V97" s="50"/>
      <c r="W97" s="50"/>
      <c r="X97" s="50"/>
      <c r="Y97" s="50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</row>
    <row r="98" spans="1:52" ht="13.8" hidden="1" outlineLevel="1" collapsed="1">
      <c r="A98" s="16">
        <v>43191</v>
      </c>
      <c r="B98" s="50">
        <v>29297.473197539999</v>
      </c>
      <c r="C98" s="50">
        <f t="shared" ref="C98" si="279">I98+O98</f>
        <v>11155.384094269999</v>
      </c>
      <c r="D98" s="50">
        <f t="shared" ref="D98" si="280">J98+P98</f>
        <v>18142.089103270002</v>
      </c>
      <c r="E98" s="50">
        <f t="shared" ref="E98" si="281">K98+Q98</f>
        <v>11115.566298670001</v>
      </c>
      <c r="F98" s="50">
        <f t="shared" ref="F98" si="282">L98+R98</f>
        <v>6672.2221886899997</v>
      </c>
      <c r="G98" s="50">
        <f t="shared" ref="G98" si="283">M98+S98</f>
        <v>354.30061591000003</v>
      </c>
      <c r="H98" s="50">
        <f t="shared" ref="H98" si="284">SUM(I98:J98)</f>
        <v>17400.082414110002</v>
      </c>
      <c r="I98" s="50">
        <v>8334.3894643799995</v>
      </c>
      <c r="J98" s="50">
        <f t="shared" ref="J98" si="285">SUM(K98:M98)</f>
        <v>9065.6929497300007</v>
      </c>
      <c r="K98" s="50">
        <v>6091.5539292100002</v>
      </c>
      <c r="L98" s="50">
        <v>2910.1325202899998</v>
      </c>
      <c r="M98" s="50">
        <v>64.00650023</v>
      </c>
      <c r="N98" s="50">
        <f t="shared" ref="N98" si="286">SUM(O98:P98)</f>
        <v>11897.390783430001</v>
      </c>
      <c r="O98" s="50">
        <v>2820.9946298899999</v>
      </c>
      <c r="P98" s="50">
        <f t="shared" ref="P98" si="287">SUM(Q98:S98)</f>
        <v>9076.3961535400013</v>
      </c>
      <c r="Q98" s="50">
        <v>5024.0123694599997</v>
      </c>
      <c r="R98" s="50">
        <v>3762.0896683999999</v>
      </c>
      <c r="S98" s="50">
        <v>290.29411568</v>
      </c>
      <c r="T98" s="50"/>
      <c r="U98" s="50"/>
      <c r="V98" s="50"/>
      <c r="W98" s="50"/>
      <c r="X98" s="50"/>
      <c r="Y98" s="50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</row>
    <row r="99" spans="1:52" ht="13.8" hidden="1" outlineLevel="1" collapsed="1">
      <c r="A99" s="16">
        <v>43221</v>
      </c>
      <c r="B99" s="50">
        <v>29003.535529119996</v>
      </c>
      <c r="C99" s="50">
        <f t="shared" ref="C99" si="288">I99+O99</f>
        <v>11052.243253189999</v>
      </c>
      <c r="D99" s="50">
        <f t="shared" ref="D99" si="289">J99+P99</f>
        <v>17951.292275929998</v>
      </c>
      <c r="E99" s="50">
        <f t="shared" ref="E99" si="290">K99+Q99</f>
        <v>11087.0328617</v>
      </c>
      <c r="F99" s="50">
        <f t="shared" ref="F99" si="291">L99+R99</f>
        <v>6510.2136417399997</v>
      </c>
      <c r="G99" s="50">
        <f t="shared" ref="G99" si="292">M99+S99</f>
        <v>354.04577248999999</v>
      </c>
      <c r="H99" s="50">
        <f t="shared" ref="H99" si="293">SUM(I99:J99)</f>
        <v>17254.325227220001</v>
      </c>
      <c r="I99" s="50">
        <v>8188.3667500900001</v>
      </c>
      <c r="J99" s="50">
        <f t="shared" ref="J99" si="294">SUM(K99:M99)</f>
        <v>9065.9584771299997</v>
      </c>
      <c r="K99" s="50">
        <v>6157.8801952699996</v>
      </c>
      <c r="L99" s="50">
        <v>2838.7195499600002</v>
      </c>
      <c r="M99" s="50">
        <v>69.358731899999995</v>
      </c>
      <c r="N99" s="50">
        <f t="shared" ref="N99" si="295">SUM(O99:P99)</f>
        <v>11749.210301900001</v>
      </c>
      <c r="O99" s="50">
        <v>2863.8765030999998</v>
      </c>
      <c r="P99" s="50">
        <f t="shared" ref="P99" si="296">SUM(Q99:S99)</f>
        <v>8885.3337988000003</v>
      </c>
      <c r="Q99" s="50">
        <v>4929.15266643</v>
      </c>
      <c r="R99" s="50">
        <v>3671.49409178</v>
      </c>
      <c r="S99" s="50">
        <v>284.68704058999998</v>
      </c>
      <c r="T99" s="50"/>
      <c r="U99" s="50"/>
      <c r="V99" s="50"/>
      <c r="W99" s="50"/>
      <c r="X99" s="50"/>
      <c r="Y99" s="50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</row>
    <row r="100" spans="1:52" ht="13.8" hidden="1" outlineLevel="1" collapsed="1">
      <c r="A100" s="16">
        <v>43252</v>
      </c>
      <c r="B100" s="50">
        <v>30403.729175019998</v>
      </c>
      <c r="C100" s="50">
        <f t="shared" ref="C100" si="297">I100+O100</f>
        <v>12258.123339189999</v>
      </c>
      <c r="D100" s="50">
        <f t="shared" ref="D100" si="298">J100+P100</f>
        <v>18145.60583583</v>
      </c>
      <c r="E100" s="50">
        <f t="shared" ref="E100" si="299">K100+Q100</f>
        <v>11317.61016337</v>
      </c>
      <c r="F100" s="50">
        <f t="shared" ref="F100" si="300">L100+R100</f>
        <v>6459.2638162700005</v>
      </c>
      <c r="G100" s="50">
        <f t="shared" ref="G100" si="301">M100+S100</f>
        <v>368.73185619000003</v>
      </c>
      <c r="H100" s="50">
        <f t="shared" ref="H100" si="302">SUM(I100:J100)</f>
        <v>18458.252300029999</v>
      </c>
      <c r="I100" s="50">
        <v>9330.7954329599997</v>
      </c>
      <c r="J100" s="50">
        <f t="shared" ref="J100" si="303">SUM(K100:M100)</f>
        <v>9127.456867070001</v>
      </c>
      <c r="K100" s="50">
        <v>6296.65645391</v>
      </c>
      <c r="L100" s="50">
        <v>2750.05660807</v>
      </c>
      <c r="M100" s="50">
        <v>80.743805089999995</v>
      </c>
      <c r="N100" s="50">
        <f t="shared" ref="N100" si="304">SUM(O100:P100)</f>
        <v>11945.476874989999</v>
      </c>
      <c r="O100" s="50">
        <v>2927.3279062299998</v>
      </c>
      <c r="P100" s="50">
        <f t="shared" ref="P100" si="305">SUM(Q100:S100)</f>
        <v>9018.1489687599988</v>
      </c>
      <c r="Q100" s="50">
        <v>5020.95370946</v>
      </c>
      <c r="R100" s="50">
        <v>3709.2072082</v>
      </c>
      <c r="S100" s="50">
        <v>287.98805110000001</v>
      </c>
      <c r="T100" s="50"/>
      <c r="U100" s="50"/>
      <c r="V100" s="50"/>
      <c r="W100" s="50"/>
      <c r="X100" s="50"/>
      <c r="Y100" s="50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</row>
    <row r="101" spans="1:52" ht="13.8" hidden="1" outlineLevel="1" collapsed="1">
      <c r="A101" s="16">
        <v>43282</v>
      </c>
      <c r="B101" s="50">
        <v>30034.216559569999</v>
      </c>
      <c r="C101" s="50">
        <f t="shared" ref="C101" si="306">I101+O101</f>
        <v>11768.26733762</v>
      </c>
      <c r="D101" s="50">
        <f t="shared" ref="D101" si="307">J101+P101</f>
        <v>18265.949221950003</v>
      </c>
      <c r="E101" s="50">
        <f t="shared" ref="E101" si="308">K101+Q101</f>
        <v>11537.706652119999</v>
      </c>
      <c r="F101" s="50">
        <f t="shared" ref="F101" si="309">L101+R101</f>
        <v>6358.4850856899993</v>
      </c>
      <c r="G101" s="50">
        <f t="shared" ref="G101" si="310">M101+S101</f>
        <v>369.75748413999997</v>
      </c>
      <c r="H101" s="50">
        <f t="shared" ref="H101" si="311">SUM(I101:J101)</f>
        <v>17714.86978162</v>
      </c>
      <c r="I101" s="50">
        <v>8698.1215435400009</v>
      </c>
      <c r="J101" s="50">
        <f t="shared" ref="J101" si="312">SUM(K101:M101)</f>
        <v>9016.7482380800011</v>
      </c>
      <c r="K101" s="50">
        <v>6350.2115088700002</v>
      </c>
      <c r="L101" s="50">
        <v>2576.8798741099999</v>
      </c>
      <c r="M101" s="50">
        <v>89.656855100000001</v>
      </c>
      <c r="N101" s="50">
        <f t="shared" ref="N101" si="313">SUM(O101:P101)</f>
        <v>12319.346777949999</v>
      </c>
      <c r="O101" s="50">
        <v>3070.1457940800001</v>
      </c>
      <c r="P101" s="50">
        <f t="shared" ref="P101" si="314">SUM(Q101:S101)</f>
        <v>9249.2009838699996</v>
      </c>
      <c r="Q101" s="50">
        <v>5187.4951432500002</v>
      </c>
      <c r="R101" s="50">
        <v>3781.6052115799998</v>
      </c>
      <c r="S101" s="50">
        <v>280.10062904</v>
      </c>
      <c r="T101" s="50"/>
      <c r="U101" s="50"/>
      <c r="V101" s="50"/>
      <c r="W101" s="50"/>
      <c r="X101" s="50"/>
      <c r="Y101" s="50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</row>
    <row r="102" spans="1:52" ht="13.8" hidden="1" outlineLevel="1" collapsed="1">
      <c r="A102" s="16">
        <v>43313</v>
      </c>
      <c r="B102" s="50">
        <v>30850.807652750002</v>
      </c>
      <c r="C102" s="50">
        <f t="shared" ref="C102" si="315">I102+O102</f>
        <v>11969.71872205</v>
      </c>
      <c r="D102" s="50">
        <f t="shared" ref="D102" si="316">J102+P102</f>
        <v>18881.088930700003</v>
      </c>
      <c r="E102" s="50">
        <f t="shared" ref="E102" si="317">K102+Q102</f>
        <v>12100.46935775</v>
      </c>
      <c r="F102" s="50">
        <f t="shared" ref="F102" si="318">L102+R102</f>
        <v>6374.73006756</v>
      </c>
      <c r="G102" s="50">
        <f t="shared" ref="G102" si="319">M102+S102</f>
        <v>405.88950539000001</v>
      </c>
      <c r="H102" s="50">
        <f t="shared" ref="H102" si="320">SUM(I102:J102)</f>
        <v>17556.077463020003</v>
      </c>
      <c r="I102" s="50">
        <v>8631.5181044300007</v>
      </c>
      <c r="J102" s="50">
        <f t="shared" ref="J102" si="321">SUM(K102:M102)</f>
        <v>8924.5593585900006</v>
      </c>
      <c r="K102" s="50">
        <v>6435.3837491499999</v>
      </c>
      <c r="L102" s="50">
        <v>2379.7146686599999</v>
      </c>
      <c r="M102" s="50">
        <v>109.46094078</v>
      </c>
      <c r="N102" s="50">
        <f t="shared" ref="N102" si="322">SUM(O102:P102)</f>
        <v>13294.73018973</v>
      </c>
      <c r="O102" s="50">
        <v>3338.2006176199998</v>
      </c>
      <c r="P102" s="50">
        <f t="shared" ref="P102" si="323">SUM(Q102:S102)</f>
        <v>9956.529572110001</v>
      </c>
      <c r="Q102" s="50">
        <v>5665.0856086000003</v>
      </c>
      <c r="R102" s="50">
        <v>3995.0153989</v>
      </c>
      <c r="S102" s="50">
        <v>296.42856461000002</v>
      </c>
      <c r="T102" s="50"/>
      <c r="U102" s="50"/>
      <c r="V102" s="50"/>
      <c r="W102" s="50"/>
      <c r="X102" s="50"/>
      <c r="Y102" s="50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</row>
    <row r="103" spans="1:52" ht="13.8" hidden="1" outlineLevel="1" collapsed="1">
      <c r="A103" s="16">
        <v>43344</v>
      </c>
      <c r="B103" s="50">
        <v>31776.485836370004</v>
      </c>
      <c r="C103" s="50">
        <f t="shared" ref="C103" si="324">I103+O103</f>
        <v>12804.37282144</v>
      </c>
      <c r="D103" s="50">
        <f t="shared" ref="D103" si="325">J103+P103</f>
        <v>18972.113014930001</v>
      </c>
      <c r="E103" s="50">
        <f t="shared" ref="E103" si="326">K103+Q103</f>
        <v>12226.32631543</v>
      </c>
      <c r="F103" s="50">
        <f t="shared" ref="F103" si="327">L103+R103</f>
        <v>6316.23739768</v>
      </c>
      <c r="G103" s="50">
        <f t="shared" ref="G103" si="328">M103+S103</f>
        <v>429.54930181999998</v>
      </c>
      <c r="H103" s="50">
        <f t="shared" ref="H103" si="329">SUM(I103:J103)</f>
        <v>18388.83343997</v>
      </c>
      <c r="I103" s="50">
        <v>9389.2210251800007</v>
      </c>
      <c r="J103" s="50">
        <f t="shared" ref="J103" si="330">SUM(K103:M103)</f>
        <v>8999.6124147899991</v>
      </c>
      <c r="K103" s="50">
        <v>6517.6345028400001</v>
      </c>
      <c r="L103" s="50">
        <v>2358.6011863200001</v>
      </c>
      <c r="M103" s="50">
        <v>123.37672563</v>
      </c>
      <c r="N103" s="50">
        <f t="shared" ref="N103" si="331">SUM(O103:P103)</f>
        <v>13387.652396400001</v>
      </c>
      <c r="O103" s="50">
        <v>3415.1517962600001</v>
      </c>
      <c r="P103" s="50">
        <f t="shared" ref="P103" si="332">SUM(Q103:S103)</f>
        <v>9972.5006001399997</v>
      </c>
      <c r="Q103" s="50">
        <v>5708.6918125900002</v>
      </c>
      <c r="R103" s="50">
        <v>3957.6362113599998</v>
      </c>
      <c r="S103" s="50">
        <v>306.17257618999997</v>
      </c>
      <c r="T103" s="50"/>
      <c r="U103" s="50"/>
      <c r="V103" s="50"/>
      <c r="W103" s="50"/>
      <c r="X103" s="50"/>
      <c r="Y103" s="50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</row>
    <row r="104" spans="1:52" ht="13.8" hidden="1" outlineLevel="1" collapsed="1">
      <c r="A104" s="16">
        <v>43374</v>
      </c>
      <c r="B104" s="50">
        <v>31637.593925200003</v>
      </c>
      <c r="C104" s="50">
        <f t="shared" ref="C104" si="333">I104+O104</f>
        <v>12603.387951820001</v>
      </c>
      <c r="D104" s="50">
        <f t="shared" ref="D104" si="334">J104+P104</f>
        <v>19034.205973380002</v>
      </c>
      <c r="E104" s="50">
        <f t="shared" ref="E104" si="335">K104+Q104</f>
        <v>12425.96306978</v>
      </c>
      <c r="F104" s="50">
        <f t="shared" ref="F104" si="336">L104+R104</f>
        <v>6167.7989236100002</v>
      </c>
      <c r="G104" s="50">
        <f t="shared" ref="G104" si="337">M104+S104</f>
        <v>440.44397999</v>
      </c>
      <c r="H104" s="50">
        <f t="shared" ref="H104" si="338">SUM(I104:J104)</f>
        <v>18363.074278489999</v>
      </c>
      <c r="I104" s="50">
        <v>9239.7243742200008</v>
      </c>
      <c r="J104" s="50">
        <f t="shared" ref="J104" si="339">SUM(K104:M104)</f>
        <v>9123.3499042700005</v>
      </c>
      <c r="K104" s="50">
        <v>6683.5964165900004</v>
      </c>
      <c r="L104" s="50">
        <v>2305.93738704</v>
      </c>
      <c r="M104" s="50">
        <v>133.81610064</v>
      </c>
      <c r="N104" s="50">
        <f t="shared" ref="N104" si="340">SUM(O104:P104)</f>
        <v>13274.519646710001</v>
      </c>
      <c r="O104" s="50">
        <v>3363.6635775999998</v>
      </c>
      <c r="P104" s="50">
        <f t="shared" ref="P104" si="341">SUM(Q104:S104)</f>
        <v>9910.856069110001</v>
      </c>
      <c r="Q104" s="50">
        <v>5742.3666531899999</v>
      </c>
      <c r="R104" s="50">
        <v>3861.8615365700002</v>
      </c>
      <c r="S104" s="50">
        <v>306.62787935</v>
      </c>
      <c r="T104" s="50"/>
      <c r="U104" s="50"/>
      <c r="V104" s="50"/>
      <c r="W104" s="50"/>
      <c r="X104" s="50"/>
      <c r="Y104" s="50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</row>
    <row r="105" spans="1:52" ht="13.8" hidden="1" outlineLevel="1" collapsed="1">
      <c r="A105" s="16">
        <v>43405</v>
      </c>
      <c r="B105" s="50">
        <v>31576.013376340001</v>
      </c>
      <c r="C105" s="50">
        <f t="shared" ref="C105" si="342">I105+O105</f>
        <v>12423.86624317</v>
      </c>
      <c r="D105" s="50">
        <f t="shared" ref="D105" si="343">J105+P105</f>
        <v>19152.147133170001</v>
      </c>
      <c r="E105" s="50">
        <f t="shared" ref="E105" si="344">K105+Q105</f>
        <v>12600.884312850001</v>
      </c>
      <c r="F105" s="50">
        <f t="shared" ref="F105" si="345">L105+R105</f>
        <v>6187.5907258200004</v>
      </c>
      <c r="G105" s="50">
        <f t="shared" ref="G105" si="346">M105+S105</f>
        <v>363.67209450000001</v>
      </c>
      <c r="H105" s="50">
        <f t="shared" ref="H105" si="347">SUM(I105:J105)</f>
        <v>18393.99811203</v>
      </c>
      <c r="I105" s="50">
        <v>9139.0585162200005</v>
      </c>
      <c r="J105" s="50">
        <f t="shared" ref="J105" si="348">SUM(K105:M105)</f>
        <v>9254.9395958100013</v>
      </c>
      <c r="K105" s="50">
        <v>6854.8855626499999</v>
      </c>
      <c r="L105" s="50">
        <v>2261.9512311899998</v>
      </c>
      <c r="M105" s="50">
        <v>138.10280197</v>
      </c>
      <c r="N105" s="50">
        <f t="shared" ref="N105" si="349">SUM(O105:P105)</f>
        <v>13182.015264310001</v>
      </c>
      <c r="O105" s="50">
        <v>3284.80772695</v>
      </c>
      <c r="P105" s="50">
        <f t="shared" ref="P105" si="350">SUM(Q105:S105)</f>
        <v>9897.2075373600019</v>
      </c>
      <c r="Q105" s="50">
        <v>5745.9987502000004</v>
      </c>
      <c r="R105" s="50">
        <v>3925.6394946300002</v>
      </c>
      <c r="S105" s="50">
        <v>225.56929253000001</v>
      </c>
      <c r="T105" s="50"/>
      <c r="U105" s="50"/>
      <c r="V105" s="50"/>
      <c r="W105" s="50"/>
      <c r="X105" s="50"/>
      <c r="Y105" s="50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</row>
    <row r="106" spans="1:52" ht="13.8" hidden="1" outlineLevel="1" collapsed="1">
      <c r="A106" s="16">
        <v>43435</v>
      </c>
      <c r="B106" s="50">
        <v>31851.713999669999</v>
      </c>
      <c r="C106" s="50">
        <f t="shared" ref="C106" si="351">I106+O106</f>
        <v>13019.101628510001</v>
      </c>
      <c r="D106" s="50">
        <f t="shared" ref="D106" si="352">J106+P106</f>
        <v>18832.612371160001</v>
      </c>
      <c r="E106" s="50">
        <f t="shared" ref="E106" si="353">K106+Q106</f>
        <v>12570.702820300001</v>
      </c>
      <c r="F106" s="50">
        <f t="shared" ref="F106" si="354">L106+R106</f>
        <v>5888.3033230599995</v>
      </c>
      <c r="G106" s="50">
        <f t="shared" ref="G106" si="355">M106+S106</f>
        <v>373.6062278</v>
      </c>
      <c r="H106" s="50">
        <f t="shared" ref="H106" si="356">SUM(I106:J106)</f>
        <v>19006.030949240001</v>
      </c>
      <c r="I106" s="50">
        <v>9697.1516482200004</v>
      </c>
      <c r="J106" s="50">
        <f t="shared" ref="J106" si="357">SUM(K106:M106)</f>
        <v>9308.8793010200006</v>
      </c>
      <c r="K106" s="50">
        <v>7037.9019082900004</v>
      </c>
      <c r="L106" s="50">
        <v>2126.9902532699998</v>
      </c>
      <c r="M106" s="50">
        <v>143.98713946000001</v>
      </c>
      <c r="N106" s="50">
        <f t="shared" ref="N106" si="358">SUM(O106:P106)</f>
        <v>12845.683050429998</v>
      </c>
      <c r="O106" s="50">
        <v>3321.94998029</v>
      </c>
      <c r="P106" s="50">
        <f t="shared" ref="P106" si="359">SUM(Q106:S106)</f>
        <v>9523.7330701399987</v>
      </c>
      <c r="Q106" s="50">
        <v>5532.8009120099996</v>
      </c>
      <c r="R106" s="50">
        <v>3761.3130697900001</v>
      </c>
      <c r="S106" s="50">
        <v>229.61908833999999</v>
      </c>
      <c r="T106" s="50"/>
      <c r="U106" s="50"/>
      <c r="V106" s="50"/>
      <c r="W106" s="50"/>
      <c r="X106" s="50"/>
      <c r="Y106" s="50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</row>
    <row r="107" spans="1:52" ht="13.8" hidden="1" outlineLevel="1" collapsed="1">
      <c r="A107" s="16">
        <v>43466</v>
      </c>
      <c r="B107" s="50">
        <v>31731.028074080001</v>
      </c>
      <c r="C107" s="50">
        <f t="shared" ref="C107" si="360">I107+O107</f>
        <v>12717.06687957</v>
      </c>
      <c r="D107" s="50">
        <f t="shared" ref="D107" si="361">J107+P107</f>
        <v>19013.96119451</v>
      </c>
      <c r="E107" s="50">
        <f t="shared" ref="E107" si="362">K107+Q107</f>
        <v>12695.299468409999</v>
      </c>
      <c r="F107" s="50">
        <f t="shared" ref="F107" si="363">L107+R107</f>
        <v>5907.84083147</v>
      </c>
      <c r="G107" s="50">
        <f t="shared" ref="G107" si="364">M107+S107</f>
        <v>410.82089463</v>
      </c>
      <c r="H107" s="50">
        <f t="shared" ref="H107" si="365">SUM(I107:J107)</f>
        <v>18850.90531699</v>
      </c>
      <c r="I107" s="50">
        <v>9316.1493282299998</v>
      </c>
      <c r="J107" s="50">
        <f t="shared" ref="J107" si="366">SUM(K107:M107)</f>
        <v>9534.75598876</v>
      </c>
      <c r="K107" s="50">
        <v>7186.0427237499998</v>
      </c>
      <c r="L107" s="50">
        <v>2195.1159453599998</v>
      </c>
      <c r="M107" s="50">
        <v>153.59731965</v>
      </c>
      <c r="N107" s="50">
        <f t="shared" ref="N107" si="367">SUM(O107:P107)</f>
        <v>12880.122757090001</v>
      </c>
      <c r="O107" s="50">
        <v>3400.91755134</v>
      </c>
      <c r="P107" s="50">
        <f t="shared" ref="P107" si="368">SUM(Q107:S107)</f>
        <v>9479.2052057500005</v>
      </c>
      <c r="Q107" s="50">
        <v>5509.2567446599996</v>
      </c>
      <c r="R107" s="50">
        <v>3712.7248861100002</v>
      </c>
      <c r="S107" s="50">
        <v>257.22357498000002</v>
      </c>
      <c r="T107" s="50"/>
      <c r="U107" s="50"/>
      <c r="V107" s="50"/>
      <c r="W107" s="50"/>
      <c r="X107" s="50"/>
      <c r="Y107" s="50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</row>
    <row r="108" spans="1:52" ht="13.8" hidden="1" outlineLevel="1" collapsed="1">
      <c r="A108" s="16">
        <v>43497</v>
      </c>
      <c r="B108" s="50">
        <v>32006.62648648</v>
      </c>
      <c r="C108" s="50">
        <f t="shared" ref="C108" si="369">I108+O108</f>
        <v>13095.98961524</v>
      </c>
      <c r="D108" s="50">
        <f t="shared" ref="D108" si="370">J108+P108</f>
        <v>18910.63687124</v>
      </c>
      <c r="E108" s="50">
        <f t="shared" ref="E108" si="371">K108+Q108</f>
        <v>12694.2775296</v>
      </c>
      <c r="F108" s="50">
        <f t="shared" ref="F108" si="372">L108+R108</f>
        <v>5713.0119652900003</v>
      </c>
      <c r="G108" s="50">
        <f t="shared" ref="G108" si="373">M108+S108</f>
        <v>503.34737634999999</v>
      </c>
      <c r="H108" s="50">
        <f t="shared" ref="H108" si="374">SUM(I108:J108)</f>
        <v>19385.018464560002</v>
      </c>
      <c r="I108" s="50">
        <v>9687.1405123299992</v>
      </c>
      <c r="J108" s="50">
        <f t="shared" ref="J108" si="375">SUM(K108:M108)</f>
        <v>9697.877952230001</v>
      </c>
      <c r="K108" s="50">
        <v>7346.14730366</v>
      </c>
      <c r="L108" s="50">
        <v>2202.4166148700001</v>
      </c>
      <c r="M108" s="50">
        <v>149.31403370000001</v>
      </c>
      <c r="N108" s="50">
        <f t="shared" ref="N108" si="376">SUM(O108:P108)</f>
        <v>12621.608021920001</v>
      </c>
      <c r="O108" s="50">
        <v>3408.8491029100001</v>
      </c>
      <c r="P108" s="50">
        <f t="shared" ref="P108" si="377">SUM(Q108:S108)</f>
        <v>9212.7589190100007</v>
      </c>
      <c r="Q108" s="50">
        <v>5348.1302259399999</v>
      </c>
      <c r="R108" s="50">
        <v>3510.5953504200002</v>
      </c>
      <c r="S108" s="50">
        <v>354.03334265000001</v>
      </c>
      <c r="T108" s="50"/>
      <c r="U108" s="50"/>
      <c r="V108" s="50"/>
      <c r="W108" s="50"/>
      <c r="X108" s="50"/>
      <c r="Y108" s="50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</row>
    <row r="109" spans="1:52" ht="13.8" hidden="1" outlineLevel="1" collapsed="1">
      <c r="A109" s="16">
        <v>43525</v>
      </c>
      <c r="B109" s="50">
        <v>32363.961867850005</v>
      </c>
      <c r="C109" s="50">
        <f t="shared" ref="C109" si="378">I109+O109</f>
        <v>13432.19745591</v>
      </c>
      <c r="D109" s="50">
        <f t="shared" ref="D109" si="379">J109+P109</f>
        <v>18931.764411939999</v>
      </c>
      <c r="E109" s="50">
        <f t="shared" ref="E109" si="380">K109+Q109</f>
        <v>12750.5132713</v>
      </c>
      <c r="F109" s="50">
        <f t="shared" ref="F109" si="381">L109+R109</f>
        <v>5671.3121516900001</v>
      </c>
      <c r="G109" s="50">
        <f t="shared" ref="G109" si="382">M109+S109</f>
        <v>509.93898894999995</v>
      </c>
      <c r="H109" s="50">
        <f t="shared" ref="H109" si="383">SUM(I109:J109)</f>
        <v>19592.784658429999</v>
      </c>
      <c r="I109" s="50">
        <v>9867.4862214200002</v>
      </c>
      <c r="J109" s="50">
        <f t="shared" ref="J109" si="384">SUM(K109:M109)</f>
        <v>9725.2984370100003</v>
      </c>
      <c r="K109" s="50">
        <v>7395.8889697499999</v>
      </c>
      <c r="L109" s="50">
        <v>2171.4580049400001</v>
      </c>
      <c r="M109" s="50">
        <v>157.95146231999999</v>
      </c>
      <c r="N109" s="50">
        <f t="shared" ref="N109" si="385">SUM(O109:P109)</f>
        <v>12771.177209420001</v>
      </c>
      <c r="O109" s="50">
        <v>3564.7112344900002</v>
      </c>
      <c r="P109" s="50">
        <f t="shared" ref="P109" si="386">SUM(Q109:S109)</f>
        <v>9206.4659749300008</v>
      </c>
      <c r="Q109" s="50">
        <v>5354.6243015500004</v>
      </c>
      <c r="R109" s="50">
        <v>3499.8541467499999</v>
      </c>
      <c r="S109" s="50">
        <v>351.98752662999999</v>
      </c>
      <c r="T109" s="50"/>
      <c r="U109" s="50"/>
      <c r="V109" s="50"/>
      <c r="W109" s="50"/>
      <c r="X109" s="50"/>
      <c r="Y109" s="50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</row>
    <row r="110" spans="1:52" ht="13.8" hidden="1" outlineLevel="1" collapsed="1">
      <c r="A110" s="16">
        <v>43556</v>
      </c>
      <c r="B110" s="50">
        <v>32290.491699570004</v>
      </c>
      <c r="C110" s="50">
        <f t="shared" ref="C110" si="387">I110+O110</f>
        <v>13616.612530570001</v>
      </c>
      <c r="D110" s="50">
        <f t="shared" ref="D110" si="388">J110+P110</f>
        <v>18673.879169</v>
      </c>
      <c r="E110" s="50">
        <f t="shared" ref="E110" si="389">K110+Q110</f>
        <v>12722.28643387</v>
      </c>
      <c r="F110" s="50">
        <f t="shared" ref="F110" si="390">L110+R110</f>
        <v>5446.7289248699999</v>
      </c>
      <c r="G110" s="50">
        <f t="shared" ref="G110" si="391">M110+S110</f>
        <v>504.86381026000004</v>
      </c>
      <c r="H110" s="50">
        <f t="shared" ref="H110" si="392">SUM(I110:J110)</f>
        <v>19887.06384513</v>
      </c>
      <c r="I110" s="50">
        <v>10109.57837003</v>
      </c>
      <c r="J110" s="50">
        <f t="shared" ref="J110" si="393">SUM(K110:M110)</f>
        <v>9777.4854751000003</v>
      </c>
      <c r="K110" s="50">
        <v>7441.9391001399999</v>
      </c>
      <c r="L110" s="50">
        <v>2181.2046377500001</v>
      </c>
      <c r="M110" s="50">
        <v>154.34173720999999</v>
      </c>
      <c r="N110" s="50">
        <f t="shared" ref="N110" si="394">SUM(O110:P110)</f>
        <v>12403.42785444</v>
      </c>
      <c r="O110" s="50">
        <v>3507.0341605399999</v>
      </c>
      <c r="P110" s="50">
        <f t="shared" ref="P110" si="395">SUM(Q110:S110)</f>
        <v>8896.3936939000014</v>
      </c>
      <c r="Q110" s="50">
        <v>5280.3473337300002</v>
      </c>
      <c r="R110" s="50">
        <v>3265.5242871199998</v>
      </c>
      <c r="S110" s="50">
        <v>350.52207305000002</v>
      </c>
      <c r="T110" s="50"/>
      <c r="U110" s="50"/>
      <c r="V110" s="50"/>
      <c r="W110" s="50"/>
      <c r="X110" s="50"/>
      <c r="Y110" s="50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</row>
    <row r="111" spans="1:52" ht="13.8" hidden="1" outlineLevel="1" collapsed="1">
      <c r="A111" s="16">
        <v>43586</v>
      </c>
      <c r="B111" s="50">
        <v>32064.735112599999</v>
      </c>
      <c r="C111" s="50">
        <f t="shared" ref="C111" si="396">I111+O111</f>
        <v>13172.917320389999</v>
      </c>
      <c r="D111" s="50">
        <f t="shared" ref="D111" si="397">J111+P111</f>
        <v>18891.81779221</v>
      </c>
      <c r="E111" s="50">
        <f t="shared" ref="E111" si="398">K111+Q111</f>
        <v>12940.82399212</v>
      </c>
      <c r="F111" s="50">
        <f t="shared" ref="F111" si="399">L111+R111</f>
        <v>5437.8285297900002</v>
      </c>
      <c r="G111" s="50">
        <f t="shared" ref="G111" si="400">M111+S111</f>
        <v>513.16527029999997</v>
      </c>
      <c r="H111" s="50">
        <f t="shared" ref="H111" si="401">SUM(I111:J111)</f>
        <v>19413.911468869999</v>
      </c>
      <c r="I111" s="50">
        <v>9538.0700168099993</v>
      </c>
      <c r="J111" s="50">
        <f t="shared" ref="J111" si="402">SUM(K111:M111)</f>
        <v>9875.8414520599999</v>
      </c>
      <c r="K111" s="50">
        <v>7568.29717626</v>
      </c>
      <c r="L111" s="50">
        <v>2154.4823188700002</v>
      </c>
      <c r="M111" s="50">
        <v>153.06195693000001</v>
      </c>
      <c r="N111" s="50">
        <f t="shared" ref="N111" si="403">SUM(O111:P111)</f>
        <v>12650.82364373</v>
      </c>
      <c r="O111" s="50">
        <v>3634.8473035799998</v>
      </c>
      <c r="P111" s="50">
        <f t="shared" ref="P111" si="404">SUM(Q111:S111)</f>
        <v>9015.9763401500004</v>
      </c>
      <c r="Q111" s="50">
        <v>5372.5268158600002</v>
      </c>
      <c r="R111" s="50">
        <v>3283.34621092</v>
      </c>
      <c r="S111" s="50">
        <v>360.10331337000002</v>
      </c>
      <c r="T111" s="50"/>
      <c r="U111" s="50"/>
      <c r="V111" s="50"/>
      <c r="W111" s="50"/>
      <c r="X111" s="50"/>
      <c r="Y111" s="50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</row>
    <row r="112" spans="1:52" ht="13.8" hidden="1" outlineLevel="1" collapsed="1">
      <c r="A112" s="16">
        <v>43617</v>
      </c>
      <c r="B112" s="50">
        <v>33380.121438169997</v>
      </c>
      <c r="C112" s="50">
        <f t="shared" ref="C112" si="405">I112+O112</f>
        <v>14579.30213328</v>
      </c>
      <c r="D112" s="50">
        <f t="shared" ref="D112" si="406">J112+P112</f>
        <v>18800.819304889999</v>
      </c>
      <c r="E112" s="50">
        <f t="shared" ref="E112" si="407">K112+Q112</f>
        <v>13030.044791690001</v>
      </c>
      <c r="F112" s="50">
        <f t="shared" ref="F112" si="408">L112+R112</f>
        <v>5258.9029603199997</v>
      </c>
      <c r="G112" s="50">
        <f t="shared" ref="G112" si="409">M112+S112</f>
        <v>511.87155288000002</v>
      </c>
      <c r="H112" s="50">
        <f t="shared" ref="H112" si="410">SUM(I112:J112)</f>
        <v>20844.293958920003</v>
      </c>
      <c r="I112" s="50">
        <v>10919.47014467</v>
      </c>
      <c r="J112" s="50">
        <f t="shared" ref="J112" si="411">SUM(K112:M112)</f>
        <v>9924.8238142500013</v>
      </c>
      <c r="K112" s="50">
        <v>7709.3994483400002</v>
      </c>
      <c r="L112" s="50">
        <v>2061.7286007500002</v>
      </c>
      <c r="M112" s="50">
        <v>153.69576516000001</v>
      </c>
      <c r="N112" s="50">
        <f t="shared" ref="N112" si="412">SUM(O112:P112)</f>
        <v>12535.82747925</v>
      </c>
      <c r="O112" s="50">
        <v>3659.8319886099998</v>
      </c>
      <c r="P112" s="50">
        <f t="shared" ref="P112" si="413">SUM(Q112:S112)</f>
        <v>8875.9954906399998</v>
      </c>
      <c r="Q112" s="50">
        <v>5320.6453433500001</v>
      </c>
      <c r="R112" s="50">
        <v>3197.17435957</v>
      </c>
      <c r="S112" s="50">
        <v>358.17578772000002</v>
      </c>
      <c r="T112" s="50"/>
      <c r="U112" s="50"/>
      <c r="V112" s="50"/>
      <c r="W112" s="50"/>
      <c r="X112" s="50"/>
      <c r="Y112" s="50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</row>
    <row r="113" spans="1:52" ht="13.8" hidden="1" outlineLevel="1" collapsed="1">
      <c r="A113" s="16">
        <v>43647</v>
      </c>
      <c r="B113" s="50">
        <v>32362.278659569998</v>
      </c>
      <c r="C113" s="50">
        <f t="shared" ref="C113" si="414">I113+O113</f>
        <v>13752.338562999999</v>
      </c>
      <c r="D113" s="50">
        <f t="shared" ref="D113" si="415">J113+P113</f>
        <v>18609.940096569997</v>
      </c>
      <c r="E113" s="50">
        <f t="shared" ref="E113" si="416">K113+Q113</f>
        <v>12789.147126079999</v>
      </c>
      <c r="F113" s="50">
        <f t="shared" ref="F113" si="417">L113+R113</f>
        <v>5343.95823139</v>
      </c>
      <c r="G113" s="50">
        <f t="shared" ref="G113" si="418">M113+S113</f>
        <v>476.83473909999998</v>
      </c>
      <c r="H113" s="50">
        <f t="shared" ref="H113" si="419">SUM(I113:J113)</f>
        <v>20150.952222150001</v>
      </c>
      <c r="I113" s="50">
        <v>10163.75252029</v>
      </c>
      <c r="J113" s="50">
        <f t="shared" ref="J113" si="420">SUM(K113:M113)</f>
        <v>9987.1997018599995</v>
      </c>
      <c r="K113" s="50">
        <v>7509.8677860199996</v>
      </c>
      <c r="L113" s="50">
        <v>2330.82590781</v>
      </c>
      <c r="M113" s="50">
        <v>146.50600803</v>
      </c>
      <c r="N113" s="50">
        <f t="shared" ref="N113" si="421">SUM(O113:P113)</f>
        <v>12211.326437419999</v>
      </c>
      <c r="O113" s="50">
        <v>3588.5860427100001</v>
      </c>
      <c r="P113" s="50">
        <f t="shared" ref="P113" si="422">SUM(Q113:S113)</f>
        <v>8622.7403947099992</v>
      </c>
      <c r="Q113" s="50">
        <v>5279.2793400600003</v>
      </c>
      <c r="R113" s="50">
        <v>3013.13232358</v>
      </c>
      <c r="S113" s="50">
        <v>330.32873107</v>
      </c>
      <c r="T113" s="50"/>
      <c r="U113" s="50"/>
      <c r="V113" s="50"/>
      <c r="W113" s="50"/>
      <c r="X113" s="50"/>
      <c r="Y113" s="50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</row>
    <row r="114" spans="1:52" ht="13.8" hidden="1" outlineLevel="1" collapsed="1">
      <c r="A114" s="16">
        <v>43678</v>
      </c>
      <c r="B114" s="50">
        <v>32902.832314660001</v>
      </c>
      <c r="C114" s="50">
        <f t="shared" ref="C114" si="423">I114+O114</f>
        <v>14099.726285730001</v>
      </c>
      <c r="D114" s="50">
        <f t="shared" ref="D114" si="424">J114+P114</f>
        <v>18803.10602893</v>
      </c>
      <c r="E114" s="50">
        <f t="shared" ref="E114" si="425">K114+Q114</f>
        <v>12917.49481425</v>
      </c>
      <c r="F114" s="50">
        <f t="shared" ref="F114" si="426">L114+R114</f>
        <v>5417.2278456900003</v>
      </c>
      <c r="G114" s="50">
        <f t="shared" ref="G114" si="427">M114+S114</f>
        <v>468.38336899000001</v>
      </c>
      <c r="H114" s="50">
        <f t="shared" ref="H114" si="428">SUM(I114:J114)</f>
        <v>20351.682590509998</v>
      </c>
      <c r="I114" s="50">
        <v>10314.90267628</v>
      </c>
      <c r="J114" s="50">
        <f t="shared" ref="J114" si="429">SUM(K114:M114)</f>
        <v>10036.779914229999</v>
      </c>
      <c r="K114" s="50">
        <v>7551.9137126599999</v>
      </c>
      <c r="L114" s="50">
        <v>2348.4173431200002</v>
      </c>
      <c r="M114" s="50">
        <v>136.44885844999999</v>
      </c>
      <c r="N114" s="50">
        <f t="shared" ref="N114" si="430">SUM(O114:P114)</f>
        <v>12551.14972415</v>
      </c>
      <c r="O114" s="50">
        <v>3784.8236094499998</v>
      </c>
      <c r="P114" s="50">
        <f t="shared" ref="P114" si="431">SUM(Q114:S114)</f>
        <v>8766.3261147000012</v>
      </c>
      <c r="Q114" s="50">
        <v>5365.5811015899999</v>
      </c>
      <c r="R114" s="50">
        <v>3068.8105025700002</v>
      </c>
      <c r="S114" s="50">
        <v>331.93451054000002</v>
      </c>
      <c r="T114" s="50"/>
      <c r="U114" s="50"/>
      <c r="V114" s="50"/>
      <c r="W114" s="50"/>
      <c r="X114" s="50"/>
      <c r="Y114" s="50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</row>
    <row r="115" spans="1:52" ht="13.8" hidden="1" outlineLevel="1" collapsed="1">
      <c r="A115" s="16">
        <v>43709</v>
      </c>
      <c r="B115" s="50">
        <v>32904.93548195</v>
      </c>
      <c r="C115" s="50">
        <f t="shared" ref="C115" si="432">I115+O115</f>
        <v>14193.258868320001</v>
      </c>
      <c r="D115" s="50">
        <f t="shared" ref="D115" si="433">J115+P115</f>
        <v>18711.676613629999</v>
      </c>
      <c r="E115" s="50">
        <f t="shared" ref="E115" si="434">K115+Q115</f>
        <v>12993.964140980001</v>
      </c>
      <c r="F115" s="50">
        <f t="shared" ref="F115" si="435">L115+R115</f>
        <v>5244.7388712600005</v>
      </c>
      <c r="G115" s="50">
        <f t="shared" ref="G115" si="436">M115+S115</f>
        <v>472.97360139</v>
      </c>
      <c r="H115" s="50">
        <f t="shared" ref="H115" si="437">SUM(I115:J115)</f>
        <v>20676.027721959999</v>
      </c>
      <c r="I115" s="50">
        <v>10516.00259908</v>
      </c>
      <c r="J115" s="50">
        <f t="shared" ref="J115" si="438">SUM(K115:M115)</f>
        <v>10160.025122879999</v>
      </c>
      <c r="K115" s="50">
        <v>7712.8759499500002</v>
      </c>
      <c r="L115" s="50">
        <v>2315.3189007199999</v>
      </c>
      <c r="M115" s="50">
        <v>131.83027221</v>
      </c>
      <c r="N115" s="50">
        <f t="shared" ref="N115" si="439">SUM(O115:P115)</f>
        <v>12228.907759990001</v>
      </c>
      <c r="O115" s="50">
        <v>3677.2562692400002</v>
      </c>
      <c r="P115" s="50">
        <f t="shared" ref="P115" si="440">SUM(Q115:S115)</f>
        <v>8551.6514907500004</v>
      </c>
      <c r="Q115" s="50">
        <v>5281.0881910300004</v>
      </c>
      <c r="R115" s="50">
        <v>2929.4199705400001</v>
      </c>
      <c r="S115" s="50">
        <v>341.14332918000002</v>
      </c>
      <c r="T115" s="50"/>
      <c r="U115" s="50"/>
      <c r="V115" s="50"/>
      <c r="W115" s="50"/>
      <c r="X115" s="50"/>
      <c r="Y115" s="50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</row>
    <row r="116" spans="1:52" ht="13.8" hidden="1" outlineLevel="1" collapsed="1">
      <c r="A116" s="16">
        <v>43739</v>
      </c>
      <c r="B116" s="50">
        <v>33820.012937170002</v>
      </c>
      <c r="C116" s="50">
        <f t="shared" ref="C116" si="441">I116+O116</f>
        <v>14469.922279900002</v>
      </c>
      <c r="D116" s="50">
        <f t="shared" ref="D116" si="442">J116+P116</f>
        <v>19350.090657270001</v>
      </c>
      <c r="E116" s="50">
        <f t="shared" ref="E116" si="443">K116+Q116</f>
        <v>13538.67311045</v>
      </c>
      <c r="F116" s="50">
        <f t="shared" ref="F116" si="444">L116+R116</f>
        <v>5345.9071001900002</v>
      </c>
      <c r="G116" s="50">
        <f t="shared" ref="G116" si="445">M116+S116</f>
        <v>465.51044662999999</v>
      </c>
      <c r="H116" s="50">
        <f t="shared" ref="H116" si="446">SUM(I116:J116)</f>
        <v>20815.852104379999</v>
      </c>
      <c r="I116" s="50">
        <v>10490.929135230001</v>
      </c>
      <c r="J116" s="50">
        <f t="shared" ref="J116" si="447">SUM(K116:M116)</f>
        <v>10324.92296915</v>
      </c>
      <c r="K116" s="50">
        <v>7872.2357082500002</v>
      </c>
      <c r="L116" s="50">
        <v>2326.4625538800001</v>
      </c>
      <c r="M116" s="50">
        <v>126.22470702</v>
      </c>
      <c r="N116" s="50">
        <f t="shared" ref="N116" si="448">SUM(O116:P116)</f>
        <v>13004.160832789999</v>
      </c>
      <c r="O116" s="50">
        <v>3978.9931446700002</v>
      </c>
      <c r="P116" s="50">
        <f t="shared" ref="P116" si="449">SUM(Q116:S116)</f>
        <v>9025.1676881200001</v>
      </c>
      <c r="Q116" s="50">
        <v>5666.4374022000002</v>
      </c>
      <c r="R116" s="50">
        <v>3019.4445463100001</v>
      </c>
      <c r="S116" s="50">
        <v>339.28573961000001</v>
      </c>
      <c r="T116" s="50"/>
      <c r="U116" s="50"/>
      <c r="V116" s="50"/>
      <c r="W116" s="50"/>
      <c r="X116" s="50"/>
      <c r="Y116" s="50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</row>
    <row r="117" spans="1:52" ht="13.8" hidden="1" outlineLevel="1" collapsed="1">
      <c r="A117" s="16">
        <v>43770</v>
      </c>
      <c r="B117" s="50">
        <v>34257.994283309999</v>
      </c>
      <c r="C117" s="50">
        <f t="shared" ref="C117" si="450">I117+O117</f>
        <v>14946.793511669999</v>
      </c>
      <c r="D117" s="50">
        <f t="shared" ref="D117" si="451">J117+P117</f>
        <v>19311.200771640004</v>
      </c>
      <c r="E117" s="50">
        <f t="shared" ref="E117" si="452">K117+Q117</f>
        <v>13556.361769430001</v>
      </c>
      <c r="F117" s="50">
        <f t="shared" ref="F117" si="453">L117+R117</f>
        <v>5289.6549597699996</v>
      </c>
      <c r="G117" s="50">
        <f t="shared" ref="G117" si="454">M117+S117</f>
        <v>465.18404243999998</v>
      </c>
      <c r="H117" s="50">
        <f t="shared" ref="H117" si="455">SUM(I117:J117)</f>
        <v>21599.730001579999</v>
      </c>
      <c r="I117" s="50">
        <v>10995.28697521</v>
      </c>
      <c r="J117" s="50">
        <f t="shared" ref="J117" si="456">SUM(K117:M117)</f>
        <v>10604.443026370001</v>
      </c>
      <c r="K117" s="50">
        <v>8063.3554141100003</v>
      </c>
      <c r="L117" s="50">
        <v>2413.6095369</v>
      </c>
      <c r="M117" s="50">
        <v>127.47807536000001</v>
      </c>
      <c r="N117" s="50">
        <f t="shared" ref="N117" si="457">SUM(O117:P117)</f>
        <v>12658.26428173</v>
      </c>
      <c r="O117" s="50">
        <v>3951.50653646</v>
      </c>
      <c r="P117" s="50">
        <f t="shared" ref="P117" si="458">SUM(Q117:S117)</f>
        <v>8706.7577452700007</v>
      </c>
      <c r="Q117" s="50">
        <v>5493.0063553199998</v>
      </c>
      <c r="R117" s="50">
        <v>2876.04542287</v>
      </c>
      <c r="S117" s="50">
        <v>337.70596707999999</v>
      </c>
      <c r="T117" s="50"/>
      <c r="U117" s="50"/>
      <c r="V117" s="50"/>
      <c r="W117" s="50"/>
      <c r="X117" s="50"/>
      <c r="Y117" s="50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</row>
    <row r="118" spans="1:52" ht="13.8" hidden="1" outlineLevel="1" collapsed="1">
      <c r="A118" s="16">
        <v>43800</v>
      </c>
      <c r="B118" s="50">
        <v>35110.873355849995</v>
      </c>
      <c r="C118" s="50">
        <f t="shared" ref="C118" si="459">I118+O118</f>
        <v>15456.77431085</v>
      </c>
      <c r="D118" s="50">
        <f t="shared" ref="D118" si="460">J118+P118</f>
        <v>19654.099044999999</v>
      </c>
      <c r="E118" s="50">
        <f t="shared" ref="E118" si="461">K118+Q118</f>
        <v>13772.59795935</v>
      </c>
      <c r="F118" s="50">
        <f t="shared" ref="F118" si="462">L118+R118</f>
        <v>5392.2932485800002</v>
      </c>
      <c r="G118" s="50">
        <f t="shared" ref="G118" si="463">M118+S118</f>
        <v>489.20783706999998</v>
      </c>
      <c r="H118" s="50">
        <f t="shared" ref="H118" si="464">SUM(I118:J118)</f>
        <v>22350.669725659998</v>
      </c>
      <c r="I118" s="50">
        <v>11421.288382569999</v>
      </c>
      <c r="J118" s="50">
        <f t="shared" ref="J118" si="465">SUM(K118:M118)</f>
        <v>10929.381343089999</v>
      </c>
      <c r="K118" s="50">
        <v>8309.6718328799998</v>
      </c>
      <c r="L118" s="50">
        <v>2492.5815837</v>
      </c>
      <c r="M118" s="50">
        <v>127.12792650999999</v>
      </c>
      <c r="N118" s="50">
        <f t="shared" ref="N118" si="466">SUM(O118:P118)</f>
        <v>12760.203630190001</v>
      </c>
      <c r="O118" s="50">
        <v>4035.4859282799998</v>
      </c>
      <c r="P118" s="50">
        <f t="shared" ref="P118" si="467">SUM(Q118:S118)</f>
        <v>8724.71770191</v>
      </c>
      <c r="Q118" s="50">
        <v>5462.9261264699999</v>
      </c>
      <c r="R118" s="50">
        <v>2899.7116648800002</v>
      </c>
      <c r="S118" s="50">
        <v>362.07991055999997</v>
      </c>
      <c r="T118" s="50"/>
      <c r="U118" s="50"/>
      <c r="V118" s="50"/>
      <c r="W118" s="50"/>
      <c r="X118" s="50"/>
      <c r="Y118" s="50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</row>
    <row r="119" spans="1:52" ht="13.8" hidden="1" outlineLevel="1" collapsed="1">
      <c r="A119" s="16">
        <v>43831</v>
      </c>
      <c r="B119" s="50">
        <v>35708.935333479996</v>
      </c>
      <c r="C119" s="50">
        <f t="shared" ref="C119" si="468">I119+O119</f>
        <v>15484.206493809999</v>
      </c>
      <c r="D119" s="50">
        <f t="shared" ref="D119" si="469">J119+P119</f>
        <v>20224.728839670002</v>
      </c>
      <c r="E119" s="50">
        <f t="shared" ref="E119" si="470">K119+Q119</f>
        <v>14099.26600018</v>
      </c>
      <c r="F119" s="50">
        <f t="shared" ref="F119" si="471">L119+R119</f>
        <v>5596.9786257699998</v>
      </c>
      <c r="G119" s="50">
        <f t="shared" ref="G119" si="472">M119+S119</f>
        <v>528.48421372000007</v>
      </c>
      <c r="H119" s="50">
        <f t="shared" ref="H119" si="473">SUM(I119:J119)</f>
        <v>22247.29012958</v>
      </c>
      <c r="I119" s="50">
        <v>11122.906844159999</v>
      </c>
      <c r="J119" s="50">
        <f t="shared" ref="J119" si="474">SUM(K119:M119)</f>
        <v>11124.383285420001</v>
      </c>
      <c r="K119" s="50">
        <v>8392.3746071900005</v>
      </c>
      <c r="L119" s="50">
        <v>2605.6757194699999</v>
      </c>
      <c r="M119" s="50">
        <v>126.33295876</v>
      </c>
      <c r="N119" s="50">
        <f t="shared" ref="N119" si="475">SUM(O119:P119)</f>
        <v>13461.6452039</v>
      </c>
      <c r="O119" s="50">
        <v>4361.29964965</v>
      </c>
      <c r="P119" s="50">
        <f t="shared" ref="P119" si="476">SUM(Q119:S119)</f>
        <v>9100.3455542499996</v>
      </c>
      <c r="Q119" s="50">
        <v>5706.89139299</v>
      </c>
      <c r="R119" s="50">
        <v>2991.3029062999999</v>
      </c>
      <c r="S119" s="50">
        <v>402.15125496000002</v>
      </c>
      <c r="T119" s="50"/>
      <c r="U119" s="50"/>
      <c r="V119" s="50"/>
      <c r="W119" s="50"/>
      <c r="X119" s="50"/>
      <c r="Y119" s="50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</row>
    <row r="120" spans="1:52" ht="13.8" hidden="1" outlineLevel="1" collapsed="1">
      <c r="A120" s="16">
        <v>43862</v>
      </c>
      <c r="B120" s="50">
        <v>36286.347449320005</v>
      </c>
      <c r="C120" s="50">
        <f t="shared" ref="C120" si="477">I120+O120</f>
        <v>16026.352668620002</v>
      </c>
      <c r="D120" s="50">
        <f t="shared" ref="D120" si="478">J120+P120</f>
        <v>20259.994780699999</v>
      </c>
      <c r="E120" s="50">
        <f t="shared" ref="E120" si="479">K120+Q120</f>
        <v>14106.066582490001</v>
      </c>
      <c r="F120" s="50">
        <f t="shared" ref="F120" si="480">L120+R120</f>
        <v>5584.8329328199998</v>
      </c>
      <c r="G120" s="50">
        <f t="shared" ref="G120" si="481">M120+S120</f>
        <v>569.09526539000001</v>
      </c>
      <c r="H120" s="50">
        <f t="shared" ref="H120" si="482">SUM(I120:J120)</f>
        <v>22905.825662480001</v>
      </c>
      <c r="I120" s="50">
        <v>11577.163190970001</v>
      </c>
      <c r="J120" s="50">
        <f t="shared" ref="J120" si="483">SUM(K120:M120)</f>
        <v>11328.662471510001</v>
      </c>
      <c r="K120" s="50">
        <v>8532.6073567900003</v>
      </c>
      <c r="L120" s="50">
        <v>2669.1816743899999</v>
      </c>
      <c r="M120" s="50">
        <v>126.87344032999999</v>
      </c>
      <c r="N120" s="50">
        <f t="shared" ref="N120" si="484">SUM(O120:P120)</f>
        <v>13380.52178684</v>
      </c>
      <c r="O120" s="50">
        <v>4449.1894776500003</v>
      </c>
      <c r="P120" s="50">
        <f t="shared" ref="P120" si="485">SUM(Q120:S120)</f>
        <v>8931.3323091900002</v>
      </c>
      <c r="Q120" s="50">
        <v>5573.4592257000004</v>
      </c>
      <c r="R120" s="50">
        <v>2915.6512584299999</v>
      </c>
      <c r="S120" s="50">
        <v>442.22182506000001</v>
      </c>
      <c r="T120" s="50"/>
      <c r="U120" s="50"/>
      <c r="V120" s="50"/>
      <c r="W120" s="50"/>
      <c r="X120" s="50"/>
      <c r="Y120" s="50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</row>
    <row r="121" spans="1:52" ht="13.8" hidden="1" outlineLevel="1" collapsed="1">
      <c r="A121" s="16">
        <v>43891</v>
      </c>
      <c r="B121" s="50">
        <v>37671.214613759999</v>
      </c>
      <c r="C121" s="50">
        <f t="shared" ref="C121" si="486">I121+O121</f>
        <v>16649.5504053</v>
      </c>
      <c r="D121" s="50">
        <f t="shared" ref="D121" si="487">J121+P121</f>
        <v>21021.664208460003</v>
      </c>
      <c r="E121" s="50">
        <f t="shared" ref="E121" si="488">K121+Q121</f>
        <v>14362.873460700001</v>
      </c>
      <c r="F121" s="50">
        <f t="shared" ref="F121" si="489">L121+R121</f>
        <v>5987.0264812900004</v>
      </c>
      <c r="G121" s="50">
        <f t="shared" ref="G121" si="490">M121+S121</f>
        <v>671.76426647000005</v>
      </c>
      <c r="H121" s="50">
        <f t="shared" ref="H121" si="491">SUM(I121:J121)</f>
        <v>22313.685679050002</v>
      </c>
      <c r="I121" s="50">
        <v>11221.16901401</v>
      </c>
      <c r="J121" s="50">
        <f t="shared" ref="J121" si="492">SUM(K121:M121)</f>
        <v>11092.516665040001</v>
      </c>
      <c r="K121" s="50">
        <v>8272.2417448100005</v>
      </c>
      <c r="L121" s="50">
        <v>2693.5142259899999</v>
      </c>
      <c r="M121" s="50">
        <v>126.76069424000001</v>
      </c>
      <c r="N121" s="50">
        <f t="shared" ref="N121" si="493">SUM(O121:P121)</f>
        <v>15357.528934710001</v>
      </c>
      <c r="O121" s="50">
        <v>5428.3813912899996</v>
      </c>
      <c r="P121" s="50">
        <f t="shared" ref="P121" si="494">SUM(Q121:S121)</f>
        <v>9929.1475434200001</v>
      </c>
      <c r="Q121" s="50">
        <v>6090.6317158900001</v>
      </c>
      <c r="R121" s="50">
        <v>3293.5122553000001</v>
      </c>
      <c r="S121" s="50">
        <v>545.00357223000003</v>
      </c>
      <c r="T121" s="50"/>
      <c r="U121" s="50"/>
      <c r="V121" s="50"/>
      <c r="W121" s="50"/>
      <c r="X121" s="50"/>
      <c r="Y121" s="50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</row>
    <row r="122" spans="1:52" ht="13.8" hidden="1" outlineLevel="1" collapsed="1">
      <c r="A122" s="16">
        <v>43922</v>
      </c>
      <c r="B122" s="50">
        <v>37982.327229119997</v>
      </c>
      <c r="C122" s="50">
        <f t="shared" ref="C122" si="495">I122+O122</f>
        <v>17809.650135080003</v>
      </c>
      <c r="D122" s="50">
        <f t="shared" ref="D122" si="496">J122+P122</f>
        <v>20172.677094040002</v>
      </c>
      <c r="E122" s="50">
        <f t="shared" ref="E122" si="497">K122+Q122</f>
        <v>13706.84755174</v>
      </c>
      <c r="F122" s="50">
        <f t="shared" ref="F122" si="498">L122+R122</f>
        <v>5822.1125591</v>
      </c>
      <c r="G122" s="50">
        <f t="shared" ref="G122" si="499">M122+S122</f>
        <v>643.71698319999996</v>
      </c>
      <c r="H122" s="50">
        <f t="shared" ref="H122" si="500">SUM(I122:J122)</f>
        <v>23634.277766079998</v>
      </c>
      <c r="I122" s="50">
        <v>12583.84714012</v>
      </c>
      <c r="J122" s="50">
        <f t="shared" ref="J122" si="501">SUM(K122:M122)</f>
        <v>11050.43062596</v>
      </c>
      <c r="K122" s="50">
        <v>8223.6935041699999</v>
      </c>
      <c r="L122" s="50">
        <v>2704.5279051799998</v>
      </c>
      <c r="M122" s="50">
        <v>122.20921661</v>
      </c>
      <c r="N122" s="50">
        <f t="shared" ref="N122" si="502">SUM(O122:P122)</f>
        <v>14348.049463040003</v>
      </c>
      <c r="O122" s="50">
        <v>5225.8029949600004</v>
      </c>
      <c r="P122" s="50">
        <f t="shared" ref="P122" si="503">SUM(Q122:S122)</f>
        <v>9122.2464680800022</v>
      </c>
      <c r="Q122" s="50">
        <v>5483.1540475700003</v>
      </c>
      <c r="R122" s="50">
        <v>3117.5846539200002</v>
      </c>
      <c r="S122" s="50">
        <v>521.50776658999996</v>
      </c>
      <c r="T122" s="50"/>
      <c r="U122" s="50"/>
      <c r="V122" s="50"/>
      <c r="W122" s="50"/>
      <c r="X122" s="50"/>
      <c r="Y122" s="50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</row>
    <row r="123" spans="1:52" ht="13.8" hidden="1" outlineLevel="1" collapsed="1">
      <c r="A123" s="16">
        <v>43952</v>
      </c>
      <c r="B123" s="50">
        <v>38426.880487269998</v>
      </c>
      <c r="C123" s="50">
        <f t="shared" ref="C123" si="504">I123+O123</f>
        <v>18417.96386399</v>
      </c>
      <c r="D123" s="50">
        <f t="shared" ref="D123" si="505">J123+P123</f>
        <v>20008.916623279998</v>
      </c>
      <c r="E123" s="50">
        <f t="shared" ref="E123" si="506">K123+Q123</f>
        <v>13643.98242068</v>
      </c>
      <c r="F123" s="50">
        <f t="shared" ref="F123" si="507">L123+R123</f>
        <v>5718.8087379099998</v>
      </c>
      <c r="G123" s="50">
        <f t="shared" ref="G123" si="508">M123+S123</f>
        <v>646.12546468999994</v>
      </c>
      <c r="H123" s="50">
        <f t="shared" ref="H123" si="509">SUM(I123:J123)</f>
        <v>24103.057323699999</v>
      </c>
      <c r="I123" s="50">
        <v>13040.52351112</v>
      </c>
      <c r="J123" s="50">
        <f t="shared" ref="J123" si="510">SUM(K123:M123)</f>
        <v>11062.533812579999</v>
      </c>
      <c r="K123" s="50">
        <v>8262.4386689799994</v>
      </c>
      <c r="L123" s="50">
        <v>2679.2401421899999</v>
      </c>
      <c r="M123" s="50">
        <v>120.85500141</v>
      </c>
      <c r="N123" s="50">
        <f t="shared" ref="N123" si="511">SUM(O123:P123)</f>
        <v>14323.823163569999</v>
      </c>
      <c r="O123" s="50">
        <v>5377.4403528700004</v>
      </c>
      <c r="P123" s="50">
        <f t="shared" ref="P123" si="512">SUM(Q123:S123)</f>
        <v>8946.382810699999</v>
      </c>
      <c r="Q123" s="50">
        <v>5381.5437517</v>
      </c>
      <c r="R123" s="50">
        <v>3039.5685957199998</v>
      </c>
      <c r="S123" s="50">
        <v>525.27046327999994</v>
      </c>
      <c r="T123" s="50"/>
      <c r="U123" s="50"/>
      <c r="V123" s="50"/>
      <c r="W123" s="50"/>
      <c r="X123" s="50"/>
      <c r="Y123" s="50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</row>
    <row r="124" spans="1:52" ht="13.8" hidden="1" outlineLevel="1" collapsed="1">
      <c r="A124" s="16">
        <v>43983</v>
      </c>
      <c r="B124" s="50">
        <v>39314.866983889995</v>
      </c>
      <c r="C124" s="50">
        <f t="shared" ref="C124" si="513">I124+O124</f>
        <v>19344.143102640002</v>
      </c>
      <c r="D124" s="50">
        <f t="shared" ref="D124" si="514">J124+P124</f>
        <v>19970.72388125</v>
      </c>
      <c r="E124" s="50">
        <f t="shared" ref="E124" si="515">K124+Q124</f>
        <v>13608.451897479999</v>
      </c>
      <c r="F124" s="50">
        <f t="shared" ref="F124" si="516">L124+R124</f>
        <v>5665.4549285399999</v>
      </c>
      <c r="G124" s="50">
        <f t="shared" ref="G124" si="517">M124+S124</f>
        <v>696.81705523000005</v>
      </c>
      <c r="H124" s="50">
        <f t="shared" ref="H124" si="518">SUM(I124:J124)</f>
        <v>24995.034602899999</v>
      </c>
      <c r="I124" s="50">
        <v>13914.37206673</v>
      </c>
      <c r="J124" s="50">
        <f t="shared" ref="J124" si="519">SUM(K124:M124)</f>
        <v>11080.662536169999</v>
      </c>
      <c r="K124" s="50">
        <v>8277.4415527399997</v>
      </c>
      <c r="L124" s="50">
        <v>2683.1006447099999</v>
      </c>
      <c r="M124" s="50">
        <v>120.12033872000001</v>
      </c>
      <c r="N124" s="50">
        <f t="shared" ref="N124" si="520">SUM(O124:P124)</f>
        <v>14319.832380989999</v>
      </c>
      <c r="O124" s="50">
        <v>5429.7710359100001</v>
      </c>
      <c r="P124" s="50">
        <f t="shared" ref="P124" si="521">SUM(Q124:S124)</f>
        <v>8890.0613450799992</v>
      </c>
      <c r="Q124" s="50">
        <v>5331.0103447399997</v>
      </c>
      <c r="R124" s="50">
        <v>2982.35428383</v>
      </c>
      <c r="S124" s="50">
        <v>576.69671650999999</v>
      </c>
      <c r="T124" s="50"/>
      <c r="U124" s="50"/>
      <c r="V124" s="50"/>
      <c r="W124" s="50"/>
      <c r="X124" s="50"/>
      <c r="Y124" s="50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</row>
    <row r="125" spans="1:52" ht="13.8" hidden="1" outlineLevel="1" collapsed="1">
      <c r="A125" s="16">
        <v>44013</v>
      </c>
      <c r="B125" s="50">
        <v>39803.432407920001</v>
      </c>
      <c r="C125" s="50">
        <f t="shared" ref="C125" si="522">I125+O125</f>
        <v>19824.861046730002</v>
      </c>
      <c r="D125" s="50">
        <f t="shared" ref="D125" si="523">J125+P125</f>
        <v>19978.571361189999</v>
      </c>
      <c r="E125" s="50">
        <f t="shared" ref="E125" si="524">K125+Q125</f>
        <v>13500.725378629999</v>
      </c>
      <c r="F125" s="50">
        <f t="shared" ref="F125" si="525">L125+R125</f>
        <v>5763.3654982500002</v>
      </c>
      <c r="G125" s="50">
        <f t="shared" ref="G125" si="526">M125+S125</f>
        <v>714.48048431000007</v>
      </c>
      <c r="H125" s="50">
        <f t="shared" ref="H125" si="527">SUM(I125:J125)</f>
        <v>24812.45777194</v>
      </c>
      <c r="I125" s="50">
        <v>13858.80722176</v>
      </c>
      <c r="J125" s="50">
        <f t="shared" ref="J125" si="528">SUM(K125:M125)</f>
        <v>10953.65055018</v>
      </c>
      <c r="K125" s="50">
        <v>8150.8312110899997</v>
      </c>
      <c r="L125" s="50">
        <v>2692.9840288</v>
      </c>
      <c r="M125" s="50">
        <v>109.83531029</v>
      </c>
      <c r="N125" s="50">
        <f t="shared" ref="N125" si="529">SUM(O125:P125)</f>
        <v>14990.974635980001</v>
      </c>
      <c r="O125" s="50">
        <v>5966.0538249700003</v>
      </c>
      <c r="P125" s="50">
        <f t="shared" ref="P125" si="530">SUM(Q125:S125)</f>
        <v>9024.9208110100008</v>
      </c>
      <c r="Q125" s="50">
        <v>5349.8941675400001</v>
      </c>
      <c r="R125" s="50">
        <v>3070.3814694500002</v>
      </c>
      <c r="S125" s="50">
        <v>604.64517402000001</v>
      </c>
      <c r="T125" s="50"/>
      <c r="U125" s="50"/>
      <c r="V125" s="50"/>
      <c r="W125" s="50"/>
      <c r="X125" s="50"/>
      <c r="Y125" s="50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</row>
    <row r="126" spans="1:52" ht="13.8" hidden="1" outlineLevel="1" collapsed="1">
      <c r="A126" s="16">
        <v>44044</v>
      </c>
      <c r="B126" s="50">
        <v>39622.932296390005</v>
      </c>
      <c r="C126" s="50">
        <f t="shared" ref="C126" si="531">I126+O126</f>
        <v>19814.80792096</v>
      </c>
      <c r="D126" s="50">
        <f t="shared" ref="D126" si="532">J126+P126</f>
        <v>19808.124375430001</v>
      </c>
      <c r="E126" s="50">
        <f t="shared" ref="E126" si="533">K126+Q126</f>
        <v>13328.46073123</v>
      </c>
      <c r="F126" s="50">
        <f t="shared" ref="F126" si="534">L126+R126</f>
        <v>5740.1243773000006</v>
      </c>
      <c r="G126" s="50">
        <f t="shared" ref="G126" si="535">M126+S126</f>
        <v>739.53926690000003</v>
      </c>
      <c r="H126" s="50">
        <f t="shared" ref="H126" si="536">SUM(I126:J126)</f>
        <v>24672.439557869999</v>
      </c>
      <c r="I126" s="50">
        <v>13734.0339117</v>
      </c>
      <c r="J126" s="50">
        <f t="shared" ref="J126" si="537">SUM(K126:M126)</f>
        <v>10938.405646169998</v>
      </c>
      <c r="K126" s="50">
        <v>8114.2358365399996</v>
      </c>
      <c r="L126" s="50">
        <v>2720.3764992199999</v>
      </c>
      <c r="M126" s="50">
        <v>103.79331041</v>
      </c>
      <c r="N126" s="50">
        <f t="shared" ref="N126" si="538">SUM(O126:P126)</f>
        <v>14950.492738520001</v>
      </c>
      <c r="O126" s="50">
        <v>6080.7740092599997</v>
      </c>
      <c r="P126" s="50">
        <f t="shared" ref="P126" si="539">SUM(Q126:S126)</f>
        <v>8869.7187292600011</v>
      </c>
      <c r="Q126" s="50">
        <v>5214.2248946899999</v>
      </c>
      <c r="R126" s="50">
        <v>3019.7478780800002</v>
      </c>
      <c r="S126" s="50">
        <v>635.74595649000003</v>
      </c>
      <c r="T126" s="50"/>
      <c r="U126" s="50"/>
      <c r="V126" s="50"/>
      <c r="W126" s="50"/>
      <c r="X126" s="50"/>
      <c r="Y126" s="50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</row>
    <row r="127" spans="1:52" ht="13.8" hidden="1" outlineLevel="1" collapsed="1">
      <c r="A127" s="16">
        <v>44075</v>
      </c>
      <c r="B127" s="50">
        <v>40669.097400430001</v>
      </c>
      <c r="C127" s="50">
        <f t="shared" ref="C127" si="540">I127+O127</f>
        <v>20713.820350170001</v>
      </c>
      <c r="D127" s="50">
        <f t="shared" ref="D127" si="541">J127+P127</f>
        <v>19955.277050260003</v>
      </c>
      <c r="E127" s="50">
        <f t="shared" ref="E127" si="542">K127+Q127</f>
        <v>13423.3724066</v>
      </c>
      <c r="F127" s="50">
        <f t="shared" ref="F127" si="543">L127+R127</f>
        <v>5769.6721984100004</v>
      </c>
      <c r="G127" s="50">
        <f t="shared" ref="G127" si="544">M127+S127</f>
        <v>762.23244524999996</v>
      </c>
      <c r="H127" s="50">
        <f t="shared" ref="H127" si="545">SUM(I127:J127)</f>
        <v>25388.225171420003</v>
      </c>
      <c r="I127" s="50">
        <v>14384.22849127</v>
      </c>
      <c r="J127" s="50">
        <f t="shared" ref="J127" si="546">SUM(K127:M127)</f>
        <v>11003.996680150001</v>
      </c>
      <c r="K127" s="50">
        <v>8139.3556086600001</v>
      </c>
      <c r="L127" s="50">
        <v>2768.50222962</v>
      </c>
      <c r="M127" s="50">
        <v>96.138841869999993</v>
      </c>
      <c r="N127" s="50">
        <f t="shared" ref="N127" si="547">SUM(O127:P127)</f>
        <v>15280.872229010001</v>
      </c>
      <c r="O127" s="50">
        <v>6329.5918589000003</v>
      </c>
      <c r="P127" s="50">
        <f t="shared" ref="P127" si="548">SUM(Q127:S127)</f>
        <v>8951.2803701100001</v>
      </c>
      <c r="Q127" s="50">
        <v>5284.0167979400003</v>
      </c>
      <c r="R127" s="50">
        <v>3001.16996879</v>
      </c>
      <c r="S127" s="50">
        <v>666.09360337999999</v>
      </c>
      <c r="T127" s="50"/>
      <c r="U127" s="50"/>
      <c r="V127" s="50"/>
      <c r="W127" s="50"/>
      <c r="X127" s="50"/>
      <c r="Y127" s="50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</row>
    <row r="128" spans="1:52" ht="13.8" hidden="1" outlineLevel="1" collapsed="1">
      <c r="A128" s="16">
        <v>44105</v>
      </c>
      <c r="B128" s="50">
        <v>41091.226167399996</v>
      </c>
      <c r="C128" s="50">
        <f t="shared" ref="C128" si="549">I128+O128</f>
        <v>21050.040836169999</v>
      </c>
      <c r="D128" s="50">
        <f t="shared" ref="D128" si="550">J128+P128</f>
        <v>20041.185331230001</v>
      </c>
      <c r="E128" s="50">
        <f t="shared" ref="E128" si="551">K128+Q128</f>
        <v>13367.242097620001</v>
      </c>
      <c r="F128" s="50">
        <f t="shared" ref="F128" si="552">L128+R128</f>
        <v>5818.7111011399993</v>
      </c>
      <c r="G128" s="50">
        <f t="shared" ref="G128" si="553">M128+S128</f>
        <v>855.23213247000001</v>
      </c>
      <c r="H128" s="50">
        <f t="shared" ref="H128" si="554">SUM(I128:J128)</f>
        <v>25694.83405791</v>
      </c>
      <c r="I128" s="50">
        <v>14667.507590769999</v>
      </c>
      <c r="J128" s="50">
        <f t="shared" ref="J128" si="555">SUM(K128:M128)</f>
        <v>11027.326467140001</v>
      </c>
      <c r="K128" s="50">
        <v>8104.7769970099998</v>
      </c>
      <c r="L128" s="50">
        <v>2833.2833013999998</v>
      </c>
      <c r="M128" s="50">
        <v>89.266168730000004</v>
      </c>
      <c r="N128" s="50">
        <f t="shared" ref="N128" si="556">SUM(O128:P128)</f>
        <v>15396.39210949</v>
      </c>
      <c r="O128" s="50">
        <v>6382.5332453999999</v>
      </c>
      <c r="P128" s="50">
        <f t="shared" ref="P128" si="557">SUM(Q128:S128)</f>
        <v>9013.8588640899998</v>
      </c>
      <c r="Q128" s="50">
        <v>5262.4651006100003</v>
      </c>
      <c r="R128" s="50">
        <v>2985.42779974</v>
      </c>
      <c r="S128" s="50">
        <v>765.96596374000001</v>
      </c>
      <c r="T128" s="50"/>
      <c r="U128" s="50"/>
      <c r="V128" s="50"/>
      <c r="W128" s="50"/>
      <c r="X128" s="50"/>
      <c r="Y128" s="50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</row>
    <row r="129" spans="1:52" ht="13.8" hidden="1" outlineLevel="1" collapsed="1">
      <c r="A129" s="16">
        <v>44136</v>
      </c>
      <c r="B129" s="50">
        <v>41758.224798629992</v>
      </c>
      <c r="C129" s="50">
        <f t="shared" ref="C129" si="558">I129+O129</f>
        <v>21757.799657039999</v>
      </c>
      <c r="D129" s="50">
        <f t="shared" ref="D129" si="559">J129+P129</f>
        <v>20000.42514159</v>
      </c>
      <c r="E129" s="50">
        <f t="shared" ref="E129" si="560">K129+Q129</f>
        <v>13303.596629020001</v>
      </c>
      <c r="F129" s="50">
        <f t="shared" ref="F129" si="561">L129+R129</f>
        <v>5700.3914139099998</v>
      </c>
      <c r="G129" s="50">
        <f t="shared" ref="G129" si="562">M129+S129</f>
        <v>996.43709865999995</v>
      </c>
      <c r="H129" s="50">
        <f t="shared" ref="H129" si="563">SUM(I129:J129)</f>
        <v>26087.834719190003</v>
      </c>
      <c r="I129" s="50">
        <v>15084.42521967</v>
      </c>
      <c r="J129" s="50">
        <f t="shared" ref="J129" si="564">SUM(K129:M129)</f>
        <v>11003.409499520001</v>
      </c>
      <c r="K129" s="50">
        <v>8074.2819036700002</v>
      </c>
      <c r="L129" s="50">
        <v>2843.8042116299998</v>
      </c>
      <c r="M129" s="50">
        <v>85.323384219999994</v>
      </c>
      <c r="N129" s="50">
        <f t="shared" ref="N129" si="565">SUM(O129:P129)</f>
        <v>15670.39007944</v>
      </c>
      <c r="O129" s="50">
        <v>6673.3744373700001</v>
      </c>
      <c r="P129" s="50">
        <f t="shared" ref="P129" si="566">SUM(Q129:S129)</f>
        <v>8997.0156420700005</v>
      </c>
      <c r="Q129" s="50">
        <v>5229.3147253500001</v>
      </c>
      <c r="R129" s="50">
        <v>2856.5872022799999</v>
      </c>
      <c r="S129" s="50">
        <v>911.11371443999997</v>
      </c>
      <c r="T129" s="50"/>
      <c r="U129" s="50"/>
      <c r="V129" s="50"/>
      <c r="W129" s="50"/>
      <c r="X129" s="50"/>
      <c r="Y129" s="50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</row>
    <row r="130" spans="1:52" ht="13.8" hidden="1" outlineLevel="1" collapsed="1">
      <c r="A130" s="16">
        <v>44166</v>
      </c>
      <c r="B130" s="50">
        <v>43928.534598300001</v>
      </c>
      <c r="C130" s="50">
        <f t="shared" ref="C130" si="567">I130+O130</f>
        <v>23935.967639779999</v>
      </c>
      <c r="D130" s="50">
        <f t="shared" ref="D130" si="568">J130+P130</f>
        <v>19992.566958520001</v>
      </c>
      <c r="E130" s="50">
        <f t="shared" ref="E130" si="569">K130+Q130</f>
        <v>13237.4254676</v>
      </c>
      <c r="F130" s="50">
        <f t="shared" ref="F130" si="570">L130+R130</f>
        <v>5649.2157441700001</v>
      </c>
      <c r="G130" s="50">
        <f t="shared" ref="G130" si="571">M130+S130</f>
        <v>1105.9257467500001</v>
      </c>
      <c r="H130" s="50">
        <f t="shared" ref="H130" si="572">SUM(I130:J130)</f>
        <v>27575.609988249998</v>
      </c>
      <c r="I130" s="50">
        <v>16508.354714689998</v>
      </c>
      <c r="J130" s="50">
        <f t="shared" ref="J130" si="573">SUM(K130:M130)</f>
        <v>11067.25527356</v>
      </c>
      <c r="K130" s="50">
        <v>8111.1882400000004</v>
      </c>
      <c r="L130" s="50">
        <v>2876.2721414900002</v>
      </c>
      <c r="M130" s="50">
        <v>79.794892070000003</v>
      </c>
      <c r="N130" s="50">
        <f t="shared" ref="N130" si="574">SUM(O130:P130)</f>
        <v>16352.924610050002</v>
      </c>
      <c r="O130" s="50">
        <v>7427.6129250900003</v>
      </c>
      <c r="P130" s="50">
        <f t="shared" ref="P130" si="575">SUM(Q130:S130)</f>
        <v>8925.311684960001</v>
      </c>
      <c r="Q130" s="50">
        <v>5126.2372275999996</v>
      </c>
      <c r="R130" s="50">
        <v>2772.9436026799999</v>
      </c>
      <c r="S130" s="50">
        <v>1026.1308546800001</v>
      </c>
      <c r="T130" s="50"/>
      <c r="U130" s="50"/>
      <c r="V130" s="50"/>
      <c r="W130" s="50"/>
      <c r="X130" s="50"/>
      <c r="Y130" s="50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</row>
    <row r="131" spans="1:52" ht="13.8" hidden="1" outlineLevel="1" collapsed="1">
      <c r="A131" s="16">
        <v>44197</v>
      </c>
      <c r="B131" s="50">
        <v>43485.561405979999</v>
      </c>
      <c r="C131" s="50">
        <f t="shared" ref="C131" si="576">I131+O131</f>
        <v>23476.3829797</v>
      </c>
      <c r="D131" s="50">
        <f t="shared" ref="D131" si="577">J131+P131</f>
        <v>20009.178426279999</v>
      </c>
      <c r="E131" s="50">
        <f t="shared" ref="E131" si="578">K131+Q131</f>
        <v>13160.901626360001</v>
      </c>
      <c r="F131" s="50">
        <f t="shared" ref="F131" si="579">L131+R131</f>
        <v>5692.2779985500001</v>
      </c>
      <c r="G131" s="50">
        <f t="shared" ref="G131" si="580">M131+S131</f>
        <v>1155.9988013699999</v>
      </c>
      <c r="H131" s="50">
        <f t="shared" ref="H131" si="581">SUM(I131:J131)</f>
        <v>27211.705383529999</v>
      </c>
      <c r="I131" s="50">
        <v>16032.091955780001</v>
      </c>
      <c r="J131" s="50">
        <f t="shared" ref="J131" si="582">SUM(K131:M131)</f>
        <v>11179.613427749999</v>
      </c>
      <c r="K131" s="50">
        <v>8132.6756096600002</v>
      </c>
      <c r="L131" s="50">
        <v>2972.0765498800001</v>
      </c>
      <c r="M131" s="50">
        <v>74.861268210000006</v>
      </c>
      <c r="N131" s="50">
        <f t="shared" ref="N131" si="583">SUM(O131:P131)</f>
        <v>16273.85602245</v>
      </c>
      <c r="O131" s="50">
        <v>7444.29102392</v>
      </c>
      <c r="P131" s="50">
        <f t="shared" ref="P131" si="584">SUM(Q131:S131)</f>
        <v>8829.5649985300006</v>
      </c>
      <c r="Q131" s="50">
        <v>5028.2260167000004</v>
      </c>
      <c r="R131" s="50">
        <v>2720.20144867</v>
      </c>
      <c r="S131" s="50">
        <v>1081.13753316</v>
      </c>
      <c r="T131" s="50"/>
      <c r="U131" s="50"/>
      <c r="V131" s="50"/>
      <c r="W131" s="50"/>
      <c r="X131" s="50"/>
      <c r="Y131" s="50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</row>
    <row r="132" spans="1:52" ht="13.8" hidden="1" outlineLevel="1" collapsed="1">
      <c r="A132" s="16">
        <v>44228</v>
      </c>
      <c r="B132" s="50">
        <v>43877.749033619999</v>
      </c>
      <c r="C132" s="50">
        <f t="shared" ref="C132" si="585">I132+O132</f>
        <v>23829.158864500001</v>
      </c>
      <c r="D132" s="50">
        <f t="shared" ref="D132" si="586">J132+P132</f>
        <v>20048.590169119998</v>
      </c>
      <c r="E132" s="50">
        <f t="shared" ref="E132" si="587">K132+Q132</f>
        <v>13130.846455449999</v>
      </c>
      <c r="F132" s="50">
        <f t="shared" ref="F132" si="588">L132+R132</f>
        <v>5858.8244609600006</v>
      </c>
      <c r="G132" s="50">
        <f t="shared" ref="G132" si="589">M132+S132</f>
        <v>1058.9192527099999</v>
      </c>
      <c r="H132" s="50">
        <f t="shared" ref="H132" si="590">SUM(I132:J132)</f>
        <v>27635.190861970001</v>
      </c>
      <c r="I132" s="50">
        <v>16270.33153336</v>
      </c>
      <c r="J132" s="50">
        <f t="shared" ref="J132" si="591">SUM(K132:M132)</f>
        <v>11364.85932861</v>
      </c>
      <c r="K132" s="50">
        <v>8230.15452964</v>
      </c>
      <c r="L132" s="50">
        <v>3060.4131899200001</v>
      </c>
      <c r="M132" s="50">
        <v>74.291609050000005</v>
      </c>
      <c r="N132" s="50">
        <f t="shared" ref="N132" si="592">SUM(O132:P132)</f>
        <v>16242.558171649998</v>
      </c>
      <c r="O132" s="50">
        <v>7558.8273311399998</v>
      </c>
      <c r="P132" s="50">
        <f t="shared" ref="P132" si="593">SUM(Q132:S132)</f>
        <v>8683.7308405099993</v>
      </c>
      <c r="Q132" s="50">
        <v>4900.6919258099997</v>
      </c>
      <c r="R132" s="50">
        <v>2798.41127104</v>
      </c>
      <c r="S132" s="50">
        <v>984.62764365999999</v>
      </c>
      <c r="T132" s="50"/>
      <c r="U132" s="50"/>
      <c r="V132" s="50"/>
      <c r="W132" s="50"/>
      <c r="X132" s="50"/>
      <c r="Y132" s="50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</row>
    <row r="133" spans="1:52" ht="13.8" collapsed="1">
      <c r="A133" s="16">
        <v>44256</v>
      </c>
      <c r="B133" s="50">
        <v>44000.812853020005</v>
      </c>
      <c r="C133" s="50">
        <f t="shared" ref="C133" si="594">I133+O133</f>
        <v>24182.729661099998</v>
      </c>
      <c r="D133" s="50">
        <f t="shared" ref="D133" si="595">J133+P133</f>
        <v>19818.083191919999</v>
      </c>
      <c r="E133" s="50">
        <f t="shared" ref="E133" si="596">K133+Q133</f>
        <v>12958.07206337</v>
      </c>
      <c r="F133" s="50">
        <f t="shared" ref="F133" si="597">L133+R133</f>
        <v>5802.4109484800001</v>
      </c>
      <c r="G133" s="50">
        <f t="shared" ref="G133" si="598">M133+S133</f>
        <v>1057.6001800700001</v>
      </c>
      <c r="H133" s="50">
        <f t="shared" ref="H133" si="599">SUM(I133:J133)</f>
        <v>27964.562987040001</v>
      </c>
      <c r="I133" s="50">
        <v>16467.16287516</v>
      </c>
      <c r="J133" s="50">
        <f t="shared" ref="J133" si="600">SUM(K133:M133)</f>
        <v>11497.400111880001</v>
      </c>
      <c r="K133" s="50">
        <v>8346.2871160499999</v>
      </c>
      <c r="L133" s="50">
        <v>3088.3648456000001</v>
      </c>
      <c r="M133" s="50">
        <v>62.74815023</v>
      </c>
      <c r="N133" s="50">
        <f t="shared" ref="N133" si="601">SUM(O133:P133)</f>
        <v>16036.24986598</v>
      </c>
      <c r="O133" s="50">
        <v>7715.56678594</v>
      </c>
      <c r="P133" s="50">
        <f t="shared" ref="P133" si="602">SUM(Q133:S133)</f>
        <v>8320.6830800400003</v>
      </c>
      <c r="Q133" s="50">
        <v>4611.7849473200004</v>
      </c>
      <c r="R133" s="50">
        <v>2714.04610288</v>
      </c>
      <c r="S133" s="50">
        <v>994.85202984</v>
      </c>
      <c r="T133" s="50"/>
      <c r="U133" s="50"/>
      <c r="V133" s="50"/>
      <c r="W133" s="50"/>
      <c r="X133" s="50"/>
      <c r="Y133" s="50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</row>
    <row r="134" spans="1:52" ht="13.8">
      <c r="A134" s="16">
        <v>44287</v>
      </c>
      <c r="B134" s="50">
        <v>44818.906809420005</v>
      </c>
      <c r="C134" s="50">
        <f t="shared" ref="C134" si="603">I134+O134</f>
        <v>25158.931722900001</v>
      </c>
      <c r="D134" s="50">
        <f t="shared" ref="D134" si="604">J134+P134</f>
        <v>19659.975086519997</v>
      </c>
      <c r="E134" s="50">
        <f t="shared" ref="E134" si="605">K134+Q134</f>
        <v>12807.568835040001</v>
      </c>
      <c r="F134" s="50">
        <f t="shared" ref="F134" si="606">L134+R134</f>
        <v>5766.6932881499997</v>
      </c>
      <c r="G134" s="50">
        <f t="shared" ref="G134" si="607">M134+S134</f>
        <v>1085.7129633300001</v>
      </c>
      <c r="H134" s="50">
        <f t="shared" ref="H134" si="608">SUM(I134:J134)</f>
        <v>28919.90230071</v>
      </c>
      <c r="I134" s="50">
        <v>17315.158264220001</v>
      </c>
      <c r="J134" s="50">
        <f t="shared" ref="J134" si="609">SUM(K134:M134)</f>
        <v>11604.744036489999</v>
      </c>
      <c r="K134" s="50">
        <v>8413.7346896300005</v>
      </c>
      <c r="L134" s="50">
        <v>3123.6461474500002</v>
      </c>
      <c r="M134" s="50">
        <v>67.363199409999993</v>
      </c>
      <c r="N134" s="50">
        <f t="shared" ref="N134" si="610">SUM(O134:P134)</f>
        <v>15899.004508709999</v>
      </c>
      <c r="O134" s="50">
        <v>7843.7734586799997</v>
      </c>
      <c r="P134" s="50">
        <f t="shared" ref="P134" si="611">SUM(Q134:S134)</f>
        <v>8055.2310500299991</v>
      </c>
      <c r="Q134" s="50">
        <v>4393.83414541</v>
      </c>
      <c r="R134" s="50">
        <v>2643.0471407</v>
      </c>
      <c r="S134" s="50">
        <v>1018.34976392</v>
      </c>
      <c r="T134" s="50"/>
      <c r="U134" s="50"/>
      <c r="V134" s="50"/>
      <c r="W134" s="50"/>
      <c r="X134" s="50"/>
      <c r="Y134" s="50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</row>
    <row r="135" spans="1:52" ht="13.8">
      <c r="A135" s="16">
        <v>44317</v>
      </c>
      <c r="B135" s="50">
        <v>44186.502719230004</v>
      </c>
      <c r="C135" s="50">
        <f t="shared" ref="C135" si="612">I135+O135</f>
        <v>24796.914283170001</v>
      </c>
      <c r="D135" s="50">
        <f t="shared" ref="D135" si="613">J135+P135</f>
        <v>19389.588436059999</v>
      </c>
      <c r="E135" s="50">
        <f t="shared" ref="E135" si="614">K135+Q135</f>
        <v>12480.22392099</v>
      </c>
      <c r="F135" s="50">
        <f t="shared" ref="F135" si="615">L135+R135</f>
        <v>5775.6647892300007</v>
      </c>
      <c r="G135" s="50">
        <f t="shared" ref="G135" si="616">M135+S135</f>
        <v>1133.6997258399999</v>
      </c>
      <c r="H135" s="50">
        <f t="shared" ref="H135" si="617">SUM(I135:J135)</f>
        <v>28514.531151499999</v>
      </c>
      <c r="I135" s="50">
        <v>16981.655771310001</v>
      </c>
      <c r="J135" s="50">
        <f t="shared" ref="J135" si="618">SUM(K135:M135)</f>
        <v>11532.87538019</v>
      </c>
      <c r="K135" s="50">
        <v>8238.5211885699991</v>
      </c>
      <c r="L135" s="50">
        <v>3227.5925203000002</v>
      </c>
      <c r="M135" s="50">
        <v>66.761671320000005</v>
      </c>
      <c r="N135" s="50">
        <f t="shared" ref="N135" si="619">SUM(O135:P135)</f>
        <v>15671.971567730001</v>
      </c>
      <c r="O135" s="50">
        <v>7815.25851186</v>
      </c>
      <c r="P135" s="50">
        <f t="shared" ref="P135" si="620">SUM(Q135:S135)</f>
        <v>7856.7130558700001</v>
      </c>
      <c r="Q135" s="50">
        <v>4241.7027324199998</v>
      </c>
      <c r="R135" s="50">
        <v>2548.0722689300001</v>
      </c>
      <c r="S135" s="50">
        <v>1066.9380545199999</v>
      </c>
      <c r="T135" s="50"/>
      <c r="U135" s="50"/>
      <c r="V135" s="50"/>
      <c r="W135" s="50"/>
      <c r="X135" s="50"/>
      <c r="Y135" s="50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</row>
    <row r="136" spans="1:52" ht="13.8">
      <c r="A136" s="16">
        <v>44348</v>
      </c>
      <c r="B136" s="50">
        <v>45117.125999210002</v>
      </c>
      <c r="C136" s="50">
        <f t="shared" ref="C136" si="621">I136+O136</f>
        <v>26047.7224245</v>
      </c>
      <c r="D136" s="50">
        <f t="shared" ref="D136" si="622">J136+P136</f>
        <v>19069.403574709999</v>
      </c>
      <c r="E136" s="50">
        <f t="shared" ref="E136" si="623">K136+Q136</f>
        <v>12207.765673530001</v>
      </c>
      <c r="F136" s="50">
        <f t="shared" ref="F136" si="624">L136+R136</f>
        <v>5735.8312566099994</v>
      </c>
      <c r="G136" s="50">
        <f t="shared" ref="G136" si="625">M136+S136</f>
        <v>1125.8066445700001</v>
      </c>
      <c r="H136" s="50">
        <f t="shared" ref="H136" si="626">SUM(I136:J136)</f>
        <v>29716.207172919996</v>
      </c>
      <c r="I136" s="50">
        <v>18182.993062149999</v>
      </c>
      <c r="J136" s="50">
        <f t="shared" ref="J136" si="627">SUM(K136:M136)</f>
        <v>11533.214110769999</v>
      </c>
      <c r="K136" s="50">
        <v>8141.2651598399998</v>
      </c>
      <c r="L136" s="50">
        <v>3323.5438583800001</v>
      </c>
      <c r="M136" s="50">
        <v>68.405092550000006</v>
      </c>
      <c r="N136" s="50">
        <f t="shared" ref="N136" si="628">SUM(O136:P136)</f>
        <v>15400.918826289999</v>
      </c>
      <c r="O136" s="50">
        <v>7864.72936235</v>
      </c>
      <c r="P136" s="50">
        <f t="shared" ref="P136" si="629">SUM(Q136:S136)</f>
        <v>7536.1894639399998</v>
      </c>
      <c r="Q136" s="50">
        <v>4066.5005136899999</v>
      </c>
      <c r="R136" s="50">
        <v>2412.2873982299998</v>
      </c>
      <c r="S136" s="50">
        <v>1057.4015520200001</v>
      </c>
      <c r="T136" s="50"/>
      <c r="U136" s="50"/>
      <c r="V136" s="50"/>
      <c r="W136" s="50"/>
      <c r="X136" s="50"/>
      <c r="Y136" s="50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</row>
    <row r="137" spans="1:52" ht="13.8">
      <c r="A137" s="16">
        <v>44378</v>
      </c>
      <c r="B137" s="50">
        <v>44494.46181529</v>
      </c>
      <c r="C137" s="50">
        <f t="shared" ref="C137" si="630">I137+O137</f>
        <v>25536.75927472</v>
      </c>
      <c r="D137" s="50">
        <f t="shared" ref="D137" si="631">J137+P137</f>
        <v>18957.702540570001</v>
      </c>
      <c r="E137" s="50">
        <f t="shared" ref="E137" si="632">K137+Q137</f>
        <v>12067.863366630001</v>
      </c>
      <c r="F137" s="50">
        <f t="shared" ref="F137" si="633">L137+R137</f>
        <v>5766.2441665900005</v>
      </c>
      <c r="G137" s="50">
        <f t="shared" ref="G137" si="634">M137+S137</f>
        <v>1123.5950073500001</v>
      </c>
      <c r="H137" s="50">
        <f t="shared" ref="H137" si="635">SUM(I137:J137)</f>
        <v>29176.15104941</v>
      </c>
      <c r="I137" s="50">
        <v>17535.332000099999</v>
      </c>
      <c r="J137" s="50">
        <f t="shared" ref="J137" si="636">SUM(K137:M137)</f>
        <v>11640.819049310001</v>
      </c>
      <c r="K137" s="50">
        <v>8124.4358939000003</v>
      </c>
      <c r="L137" s="50">
        <v>3441.9137668799999</v>
      </c>
      <c r="M137" s="50">
        <v>74.469388530000003</v>
      </c>
      <c r="N137" s="50">
        <f t="shared" ref="N137" si="637">SUM(O137:P137)</f>
        <v>15318.31076588</v>
      </c>
      <c r="O137" s="50">
        <v>8001.4272746200004</v>
      </c>
      <c r="P137" s="50">
        <f t="shared" ref="P137" si="638">SUM(Q137:S137)</f>
        <v>7316.8834912599996</v>
      </c>
      <c r="Q137" s="50">
        <v>3943.4274727299999</v>
      </c>
      <c r="R137" s="50">
        <v>2324.3303997100002</v>
      </c>
      <c r="S137" s="50">
        <v>1049.12561882</v>
      </c>
      <c r="T137" s="50"/>
      <c r="U137" s="50"/>
      <c r="V137" s="50"/>
      <c r="W137" s="50"/>
      <c r="X137" s="50"/>
      <c r="Y137" s="50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2" ht="13.8">
      <c r="A138" s="16">
        <v>44409</v>
      </c>
      <c r="B138" s="50">
        <v>44155.294239640003</v>
      </c>
      <c r="C138" s="50">
        <f t="shared" ref="C138" si="639">I138+O138</f>
        <v>25391.922577220001</v>
      </c>
      <c r="D138" s="50">
        <f t="shared" ref="D138" si="640">J138+P138</f>
        <v>18763.371662420002</v>
      </c>
      <c r="E138" s="50">
        <f t="shared" ref="E138" si="641">K138+Q138</f>
        <v>11843.5402834</v>
      </c>
      <c r="F138" s="50">
        <f t="shared" ref="F138" si="642">L138+R138</f>
        <v>5778.1219067900001</v>
      </c>
      <c r="G138" s="50">
        <f t="shared" ref="G138" si="643">M138+S138</f>
        <v>1141.7094722299998</v>
      </c>
      <c r="H138" s="50">
        <f t="shared" ref="H138" si="644">SUM(I138:J138)</f>
        <v>28748.659333989999</v>
      </c>
      <c r="I138" s="50">
        <v>17151.59657392</v>
      </c>
      <c r="J138" s="50">
        <f t="shared" ref="J138" si="645">SUM(K138:M138)</f>
        <v>11597.062760070001</v>
      </c>
      <c r="K138" s="50">
        <v>7988.6602290800001</v>
      </c>
      <c r="L138" s="50">
        <v>3530.4744872599999</v>
      </c>
      <c r="M138" s="50">
        <v>77.928043729999999</v>
      </c>
      <c r="N138" s="50">
        <f t="shared" ref="N138" si="646">SUM(O138:P138)</f>
        <v>15406.63490565</v>
      </c>
      <c r="O138" s="50">
        <v>8240.3260033000006</v>
      </c>
      <c r="P138" s="50">
        <f t="shared" ref="P138" si="647">SUM(Q138:S138)</f>
        <v>7166.3089023499997</v>
      </c>
      <c r="Q138" s="50">
        <v>3854.88005432</v>
      </c>
      <c r="R138" s="50">
        <v>2247.6474195300002</v>
      </c>
      <c r="S138" s="50">
        <v>1063.7814284999999</v>
      </c>
      <c r="T138" s="50"/>
      <c r="U138" s="50"/>
      <c r="V138" s="50"/>
      <c r="W138" s="50"/>
      <c r="X138" s="50"/>
      <c r="Y138" s="50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</row>
    <row r="139" spans="1:52" ht="13.8">
      <c r="A139" s="16">
        <v>44440</v>
      </c>
      <c r="B139" s="50">
        <v>44942.99648188</v>
      </c>
      <c r="C139" s="50">
        <f t="shared" ref="C139" si="648">I139+O139</f>
        <v>26403.002274309998</v>
      </c>
      <c r="D139" s="50">
        <f t="shared" ref="D139" si="649">J139+P139</f>
        <v>18539.994207570002</v>
      </c>
      <c r="E139" s="50">
        <f t="shared" ref="E139" si="650">K139+Q139</f>
        <v>11656.430756580001</v>
      </c>
      <c r="F139" s="50">
        <f t="shared" ref="F139" si="651">L139+R139</f>
        <v>5746.3285997399998</v>
      </c>
      <c r="G139" s="50">
        <f t="shared" ref="G139" si="652">M139+S139</f>
        <v>1137.23485125</v>
      </c>
      <c r="H139" s="50">
        <f t="shared" ref="H139" si="653">SUM(I139:J139)</f>
        <v>29759.501065149998</v>
      </c>
      <c r="I139" s="50">
        <v>18062.043544349999</v>
      </c>
      <c r="J139" s="50">
        <f t="shared" ref="J139" si="654">SUM(K139:M139)</f>
        <v>11697.457520800001</v>
      </c>
      <c r="K139" s="50">
        <v>7977.1576694900004</v>
      </c>
      <c r="L139" s="50">
        <v>3640.7634391400002</v>
      </c>
      <c r="M139" s="50">
        <v>79.536412170000006</v>
      </c>
      <c r="N139" s="50">
        <f t="shared" ref="N139" si="655">SUM(O139:P139)</f>
        <v>15183.495416730002</v>
      </c>
      <c r="O139" s="50">
        <v>8340.9587299600007</v>
      </c>
      <c r="P139" s="50">
        <f t="shared" ref="P139" si="656">SUM(Q139:S139)</f>
        <v>6842.5366867700004</v>
      </c>
      <c r="Q139" s="50">
        <v>3679.27308709</v>
      </c>
      <c r="R139" s="50">
        <v>2105.5651606000001</v>
      </c>
      <c r="S139" s="50">
        <v>1057.6984390800001</v>
      </c>
      <c r="T139" s="50"/>
      <c r="U139" s="50"/>
      <c r="V139" s="50"/>
      <c r="W139" s="50"/>
      <c r="X139" s="50"/>
      <c r="Y139" s="50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</row>
    <row r="140" spans="1:52" ht="13.8">
      <c r="A140" s="16">
        <v>44470</v>
      </c>
      <c r="B140" s="50">
        <v>44884.762426350004</v>
      </c>
      <c r="C140" s="50">
        <f t="shared" ref="C140" si="657">I140+O140</f>
        <v>26432.973192690002</v>
      </c>
      <c r="D140" s="50">
        <f t="shared" ref="D140" si="658">J140+P140</f>
        <v>18451.789233660002</v>
      </c>
      <c r="E140" s="50">
        <f t="shared" ref="E140" si="659">K140+Q140</f>
        <v>11605.19992976</v>
      </c>
      <c r="F140" s="50">
        <f t="shared" ref="F140" si="660">L140+R140</f>
        <v>5715.5956440700002</v>
      </c>
      <c r="G140" s="50">
        <f t="shared" ref="G140" si="661">M140+S140</f>
        <v>1130.9936598300001</v>
      </c>
      <c r="H140" s="50">
        <f t="shared" ref="H140" si="662">SUM(I140:J140)</f>
        <v>29651.524380150004</v>
      </c>
      <c r="I140" s="50">
        <v>17828.190004110002</v>
      </c>
      <c r="J140" s="50">
        <f t="shared" ref="J140" si="663">SUM(K140:M140)</f>
        <v>11823.33437604</v>
      </c>
      <c r="K140" s="50">
        <v>8034.8595235599996</v>
      </c>
      <c r="L140" s="50">
        <v>3706.1202275599999</v>
      </c>
      <c r="M140" s="50">
        <v>82.354624920000006</v>
      </c>
      <c r="N140" s="50">
        <f t="shared" ref="N140" si="664">SUM(O140:P140)</f>
        <v>15233.2380462</v>
      </c>
      <c r="O140" s="50">
        <v>8604.7831885800006</v>
      </c>
      <c r="P140" s="50">
        <f t="shared" ref="P140" si="665">SUM(Q140:S140)</f>
        <v>6628.4548576200004</v>
      </c>
      <c r="Q140" s="50">
        <v>3570.3404062</v>
      </c>
      <c r="R140" s="50">
        <v>2009.4754165100001</v>
      </c>
      <c r="S140" s="50">
        <v>1048.63903491</v>
      </c>
      <c r="T140" s="50"/>
      <c r="U140" s="50"/>
      <c r="V140" s="50"/>
      <c r="W140" s="50"/>
      <c r="X140" s="50"/>
      <c r="Y140" s="50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</row>
    <row r="141" spans="1:52" ht="13.8">
      <c r="A141" s="16">
        <v>44501</v>
      </c>
      <c r="B141" s="50">
        <v>45733.106434419999</v>
      </c>
      <c r="C141" s="50">
        <f t="shared" ref="C141" si="666">I141+O141</f>
        <v>26995.91139573</v>
      </c>
      <c r="D141" s="50">
        <f t="shared" ref="D141" si="667">J141+P141</f>
        <v>18737.195038689999</v>
      </c>
      <c r="E141" s="50">
        <f t="shared" ref="E141" si="668">K141+Q141</f>
        <v>11688.06940593</v>
      </c>
      <c r="F141" s="50">
        <f t="shared" ref="F141" si="669">L141+R141</f>
        <v>5877.9307386999999</v>
      </c>
      <c r="G141" s="50">
        <f t="shared" ref="G141" si="670">M141+S141</f>
        <v>1171.1948940599998</v>
      </c>
      <c r="H141" s="50">
        <f t="shared" ref="H141" si="671">SUM(I141:J141)</f>
        <v>30029.664337959999</v>
      </c>
      <c r="I141" s="50">
        <v>18069.935144980001</v>
      </c>
      <c r="J141" s="50">
        <f t="shared" ref="J141" si="672">SUM(K141:M141)</f>
        <v>11959.729192979999</v>
      </c>
      <c r="K141" s="50">
        <v>8028.2610794599996</v>
      </c>
      <c r="L141" s="50">
        <v>3851.01363421</v>
      </c>
      <c r="M141" s="50">
        <v>80.454479309999996</v>
      </c>
      <c r="N141" s="50">
        <f t="shared" ref="N141" si="673">SUM(O141:P141)</f>
        <v>15703.442096459999</v>
      </c>
      <c r="O141" s="50">
        <v>8925.97625075</v>
      </c>
      <c r="P141" s="50">
        <f t="shared" ref="P141" si="674">SUM(Q141:S141)</f>
        <v>6777.4658457099995</v>
      </c>
      <c r="Q141" s="50">
        <v>3659.8083264699999</v>
      </c>
      <c r="R141" s="50">
        <v>2026.9171044899999</v>
      </c>
      <c r="S141" s="50">
        <v>1090.7404147499999</v>
      </c>
      <c r="T141" s="50"/>
      <c r="U141" s="50"/>
      <c r="V141" s="50"/>
      <c r="W141" s="50"/>
      <c r="X141" s="50"/>
      <c r="Y141" s="50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</row>
    <row r="142" spans="1:52" ht="13.8">
      <c r="A142" s="16">
        <v>44531</v>
      </c>
      <c r="B142" s="50">
        <v>48379.174150120001</v>
      </c>
      <c r="C142" s="50">
        <f t="shared" ref="C142" si="675">I142+O142</f>
        <v>29492.426218659999</v>
      </c>
      <c r="D142" s="50">
        <f t="shared" ref="D142" si="676">J142+P142</f>
        <v>18886.747931459999</v>
      </c>
      <c r="E142" s="50">
        <f t="shared" ref="E142" si="677">K142+Q142</f>
        <v>11744.61484491</v>
      </c>
      <c r="F142" s="50">
        <f t="shared" ref="F142" si="678">L142+R142</f>
        <v>5942.3743535900003</v>
      </c>
      <c r="G142" s="50">
        <f t="shared" ref="G142" si="679">M142+S142</f>
        <v>1199.7587329600001</v>
      </c>
      <c r="H142" s="50">
        <f t="shared" ref="H142" si="680">SUM(I142:J142)</f>
        <v>32160.068926909997</v>
      </c>
      <c r="I142" s="50">
        <v>19903.495203049999</v>
      </c>
      <c r="J142" s="50">
        <f t="shared" ref="J142" si="681">SUM(K142:M142)</f>
        <v>12256.57372386</v>
      </c>
      <c r="K142" s="50">
        <v>8151.3108057199997</v>
      </c>
      <c r="L142" s="50">
        <v>3993.7578255600001</v>
      </c>
      <c r="M142" s="50">
        <v>111.50509258</v>
      </c>
      <c r="N142" s="50">
        <f t="shared" ref="N142" si="682">SUM(O142:P142)</f>
        <v>16219.105223209999</v>
      </c>
      <c r="O142" s="50">
        <v>9588.93101561</v>
      </c>
      <c r="P142" s="50">
        <f t="shared" ref="P142" si="683">SUM(Q142:S142)</f>
        <v>6630.1742075999991</v>
      </c>
      <c r="Q142" s="50">
        <v>3593.3040391899999</v>
      </c>
      <c r="R142" s="50">
        <v>1948.6165280299999</v>
      </c>
      <c r="S142" s="50">
        <v>1088.25364038</v>
      </c>
      <c r="T142" s="50"/>
      <c r="U142" s="50"/>
      <c r="V142" s="50"/>
      <c r="W142" s="50"/>
      <c r="X142" s="50"/>
      <c r="Y142" s="50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</row>
    <row r="143" spans="1:52" ht="13.8">
      <c r="A143" s="16">
        <v>44562</v>
      </c>
      <c r="B143" s="50">
        <v>46898.563153460003</v>
      </c>
      <c r="C143" s="50">
        <f t="shared" ref="C143" si="684">I143+O143</f>
        <v>28132.636187390002</v>
      </c>
      <c r="D143" s="50">
        <f t="shared" ref="D143" si="685">J143+P143</f>
        <v>18765.926966070001</v>
      </c>
      <c r="E143" s="50">
        <f t="shared" ref="E143" si="686">K143+Q143</f>
        <v>11643.241899500001</v>
      </c>
      <c r="F143" s="50">
        <f t="shared" ref="F143" si="687">L143+R143</f>
        <v>5874.3966212699997</v>
      </c>
      <c r="G143" s="50">
        <f t="shared" ref="G143" si="688">M143+S143</f>
        <v>1248.2884452999999</v>
      </c>
      <c r="H143" s="50">
        <f t="shared" ref="H143" si="689">SUM(I143:J143)</f>
        <v>30474.808015570001</v>
      </c>
      <c r="I143" s="50">
        <v>18300.07596084</v>
      </c>
      <c r="J143" s="50">
        <f t="shared" ref="J143" si="690">SUM(K143:M143)</f>
        <v>12174.732054730001</v>
      </c>
      <c r="K143" s="50">
        <v>8007.9865707199997</v>
      </c>
      <c r="L143" s="50">
        <v>4045.0306507499999</v>
      </c>
      <c r="M143" s="50">
        <v>121.71483326000001</v>
      </c>
      <c r="N143" s="50">
        <f t="shared" ref="N143" si="691">SUM(O143:P143)</f>
        <v>16423.755137889999</v>
      </c>
      <c r="O143" s="50">
        <v>9832.5602265500002</v>
      </c>
      <c r="P143" s="50">
        <f t="shared" ref="P143" si="692">SUM(Q143:S143)</f>
        <v>6591.1949113399996</v>
      </c>
      <c r="Q143" s="50">
        <v>3635.2553287800001</v>
      </c>
      <c r="R143" s="50">
        <v>1829.36597052</v>
      </c>
      <c r="S143" s="50">
        <v>1126.5736120399999</v>
      </c>
      <c r="T143" s="50"/>
      <c r="U143" s="50"/>
      <c r="V143" s="50"/>
      <c r="W143" s="50"/>
      <c r="X143" s="50"/>
      <c r="Y143" s="50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</row>
    <row r="144" spans="1:52" ht="13.8">
      <c r="A144" s="16">
        <v>44593</v>
      </c>
      <c r="B144" s="50">
        <v>47325.417092670003</v>
      </c>
      <c r="C144" s="50">
        <f t="shared" ref="C144" si="693">I144+O144</f>
        <v>29233.811991679999</v>
      </c>
      <c r="D144" s="50">
        <f t="shared" ref="D144" si="694">J144+P144</f>
        <v>18091.60510099</v>
      </c>
      <c r="E144" s="50">
        <f t="shared" ref="E144" si="695">K144+Q144</f>
        <v>11200.983611060001</v>
      </c>
      <c r="F144" s="50">
        <f t="shared" ref="F144" si="696">L144+R144</f>
        <v>5764.6790294299999</v>
      </c>
      <c r="G144" s="50">
        <f t="shared" ref="G144" si="697">M144+S144</f>
        <v>1125.9424605000002</v>
      </c>
      <c r="H144" s="50">
        <f t="shared" ref="H144" si="698">SUM(I144:J144)</f>
        <v>31268.710851750002</v>
      </c>
      <c r="I144" s="50">
        <v>19422.625681130001</v>
      </c>
      <c r="J144" s="50">
        <f t="shared" ref="J144" si="699">SUM(K144:M144)</f>
        <v>11846.085170620001</v>
      </c>
      <c r="K144" s="50">
        <v>7744.2344493000001</v>
      </c>
      <c r="L144" s="50">
        <v>3976.2383286200002</v>
      </c>
      <c r="M144" s="50">
        <v>125.6123927</v>
      </c>
      <c r="N144" s="50">
        <f t="shared" ref="N144" si="700">SUM(O144:P144)</f>
        <v>16056.706240919999</v>
      </c>
      <c r="O144" s="50">
        <v>9811.1863105499997</v>
      </c>
      <c r="P144" s="50">
        <f t="shared" ref="P144" si="701">SUM(Q144:S144)</f>
        <v>6245.5199303699992</v>
      </c>
      <c r="Q144" s="50">
        <v>3456.7491617599999</v>
      </c>
      <c r="R144" s="50">
        <v>1788.44070081</v>
      </c>
      <c r="S144" s="50">
        <v>1000.3300678000001</v>
      </c>
      <c r="T144" s="50"/>
      <c r="U144" s="50"/>
      <c r="V144" s="50"/>
      <c r="W144" s="50"/>
      <c r="X144" s="50"/>
      <c r="Y144" s="50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</row>
    <row r="145" spans="1:52" ht="13.8">
      <c r="A145" s="16">
        <v>44621</v>
      </c>
      <c r="B145" s="50">
        <v>54403.134071160006</v>
      </c>
      <c r="C145" s="50">
        <f t="shared" ref="C145" si="702">I145+O145</f>
        <v>37274.247192390001</v>
      </c>
      <c r="D145" s="50">
        <f t="shared" ref="D145" si="703">J145+P145</f>
        <v>17128.886878770001</v>
      </c>
      <c r="E145" s="50">
        <f t="shared" ref="E145" si="704">K145+Q145</f>
        <v>10395.65726579</v>
      </c>
      <c r="F145" s="50">
        <f t="shared" ref="F145" si="705">L145+R145</f>
        <v>5614.1214900699997</v>
      </c>
      <c r="G145" s="50">
        <f t="shared" ref="G145" si="706">M145+S145</f>
        <v>1119.10812291</v>
      </c>
      <c r="H145" s="50">
        <f t="shared" ref="H145" si="707">SUM(I145:J145)</f>
        <v>38333.753970860002</v>
      </c>
      <c r="I145" s="50">
        <v>27128.626769139999</v>
      </c>
      <c r="J145" s="50">
        <f t="shared" ref="J145" si="708">SUM(K145:M145)</f>
        <v>11205.127201720001</v>
      </c>
      <c r="K145" s="50">
        <v>7166.8597441100001</v>
      </c>
      <c r="L145" s="50">
        <v>3913.0551415</v>
      </c>
      <c r="M145" s="50">
        <v>125.21231611</v>
      </c>
      <c r="N145" s="50">
        <f t="shared" ref="N145" si="709">SUM(O145:P145)</f>
        <v>16069.380100300001</v>
      </c>
      <c r="O145" s="50">
        <v>10145.62042325</v>
      </c>
      <c r="P145" s="50">
        <f t="shared" ref="P145" si="710">SUM(Q145:S145)</f>
        <v>5923.7596770500004</v>
      </c>
      <c r="Q145" s="50">
        <v>3228.79752168</v>
      </c>
      <c r="R145" s="50">
        <v>1701.0663485699999</v>
      </c>
      <c r="S145" s="50">
        <v>993.89580679999995</v>
      </c>
      <c r="T145" s="50"/>
      <c r="U145" s="50"/>
      <c r="V145" s="50"/>
      <c r="W145" s="50"/>
      <c r="X145" s="50"/>
      <c r="Y145" s="50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</row>
  </sheetData>
  <mergeCells count="10">
    <mergeCell ref="I7:M7"/>
    <mergeCell ref="O7:S7"/>
    <mergeCell ref="A3:S3"/>
    <mergeCell ref="A4:F4"/>
    <mergeCell ref="A6:A8"/>
    <mergeCell ref="B6:B8"/>
    <mergeCell ref="C6:G7"/>
    <mergeCell ref="H7:H8"/>
    <mergeCell ref="N7:N8"/>
    <mergeCell ref="H6:S6"/>
  </mergeCells>
  <hyperlinks>
    <hyperlink ref="A3" location="'зміст'!A1" display="'зміст'!A1"/>
    <hyperlink ref="A3:S3" location="'на звітну дату'!A1" display="'на звітну дату'!A1"/>
    <hyperlink ref="A1" location="Зміст!A1" display="Зміст"/>
  </hyperlinks>
  <pageMargins left="0.70866141732283472" right="0.70866141732283472" top="0.74803149606299213" bottom="0.74803149606299213" header="0.31496062992125984" footer="0.31496062992125984"/>
  <pageSetup paperSize="9" scale="91" orientation="landscape" horizont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theme="9" tint="0.39997558519241921"/>
    <outlinePr summaryBelow="0" summaryRight="0"/>
  </sheetPr>
  <dimension ref="A1:AZ145"/>
  <sheetViews>
    <sheetView showGridLines="0" zoomScaleNormal="100" zoomScaleSheetLayoutView="100" workbookViewId="0">
      <selection activeCell="A2" sqref="A2"/>
    </sheetView>
  </sheetViews>
  <sheetFormatPr defaultColWidth="9.109375" defaultRowHeight="13.2" outlineLevelRow="1"/>
  <cols>
    <col min="1" max="1" width="8.33203125" style="1" customWidth="1"/>
    <col min="2" max="2" width="8.6640625" style="1" customWidth="1"/>
    <col min="3" max="3" width="12.44140625" style="1" customWidth="1"/>
    <col min="4" max="4" width="12.88671875" style="1" customWidth="1"/>
    <col min="5" max="5" width="12.6640625" style="1" customWidth="1"/>
    <col min="6" max="6" width="13.109375" style="1" customWidth="1"/>
    <col min="7" max="7" width="14.5546875" style="1" customWidth="1"/>
    <col min="8" max="8" width="11" style="1" customWidth="1"/>
    <col min="9" max="9" width="15.88671875" style="1" customWidth="1"/>
    <col min="10" max="10" width="12.109375" style="1" customWidth="1"/>
    <col min="11" max="11" width="12.44140625" style="1" customWidth="1"/>
    <col min="12" max="12" width="13.6640625" style="1" customWidth="1"/>
    <col min="13" max="13" width="10.88671875" style="1" customWidth="1"/>
    <col min="14" max="14" width="11.109375" style="1" customWidth="1"/>
    <col min="15" max="15" width="13.6640625" style="1" customWidth="1"/>
    <col min="16" max="16" width="7.109375" style="1" customWidth="1"/>
    <col min="17" max="17" width="10.33203125" style="1" customWidth="1"/>
    <col min="18" max="18" width="10.109375" style="1" customWidth="1"/>
    <col min="19" max="16384" width="9.109375" style="1"/>
  </cols>
  <sheetData>
    <row r="1" spans="1:23" s="27" customFormat="1" ht="14.4">
      <c r="A1" s="11" t="s">
        <v>132</v>
      </c>
    </row>
    <row r="2" spans="1:23" s="27" customFormat="1" ht="5.25" customHeight="1"/>
    <row r="3" spans="1:23" s="27" customFormat="1" ht="25.5" customHeight="1">
      <c r="A3" s="225" t="s">
        <v>107</v>
      </c>
      <c r="B3" s="225"/>
      <c r="C3" s="225"/>
      <c r="D3" s="225"/>
      <c r="E3" s="225"/>
      <c r="F3" s="225"/>
      <c r="G3" s="225"/>
      <c r="H3" s="225"/>
      <c r="I3" s="225"/>
      <c r="J3" s="225"/>
      <c r="K3" s="225"/>
      <c r="L3" s="225"/>
    </row>
    <row r="4" spans="1:23" s="27" customFormat="1" ht="12.75" customHeight="1">
      <c r="A4" s="219" t="s">
        <v>131</v>
      </c>
      <c r="B4" s="230"/>
      <c r="C4" s="230"/>
      <c r="D4" s="230"/>
      <c r="E4" s="230"/>
      <c r="F4" s="230"/>
    </row>
    <row r="5" spans="1:23" s="27" customFormat="1" ht="12.75" customHeight="1">
      <c r="A5" s="29" t="s">
        <v>238</v>
      </c>
    </row>
    <row r="6" spans="1:23" s="27" customFormat="1" ht="12.75" customHeight="1">
      <c r="A6" s="245" t="s">
        <v>0</v>
      </c>
      <c r="B6" s="249" t="s">
        <v>1</v>
      </c>
      <c r="C6" s="239" t="s">
        <v>51</v>
      </c>
      <c r="D6" s="240"/>
      <c r="E6" s="240"/>
      <c r="F6" s="240"/>
      <c r="G6" s="240"/>
      <c r="H6" s="240"/>
      <c r="I6" s="240"/>
      <c r="J6" s="240"/>
      <c r="K6" s="240"/>
      <c r="L6" s="240"/>
      <c r="M6" s="240"/>
      <c r="N6" s="240"/>
      <c r="O6" s="240"/>
      <c r="P6" s="240"/>
      <c r="Q6" s="240"/>
      <c r="R6" s="240"/>
      <c r="S6" s="240"/>
      <c r="T6" s="241"/>
    </row>
    <row r="7" spans="1:23" s="30" customFormat="1" ht="12.75" customHeight="1">
      <c r="A7" s="246"/>
      <c r="B7" s="250"/>
      <c r="C7" s="235" t="s">
        <v>50</v>
      </c>
      <c r="D7" s="235" t="s">
        <v>49</v>
      </c>
      <c r="E7" s="235" t="s">
        <v>48</v>
      </c>
      <c r="F7" s="235" t="s">
        <v>47</v>
      </c>
      <c r="G7" s="235" t="s">
        <v>46</v>
      </c>
      <c r="H7" s="235" t="s">
        <v>45</v>
      </c>
      <c r="I7" s="235" t="s">
        <v>44</v>
      </c>
      <c r="J7" s="235" t="s">
        <v>43</v>
      </c>
      <c r="K7" s="235" t="s">
        <v>42</v>
      </c>
      <c r="L7" s="235" t="s">
        <v>41</v>
      </c>
      <c r="M7" s="238" t="s">
        <v>273</v>
      </c>
      <c r="N7" s="235" t="s">
        <v>40</v>
      </c>
      <c r="O7" s="235" t="s">
        <v>39</v>
      </c>
      <c r="P7" s="235" t="s">
        <v>53</v>
      </c>
      <c r="Q7" s="235" t="s">
        <v>38</v>
      </c>
      <c r="R7" s="235" t="s">
        <v>37</v>
      </c>
      <c r="S7" s="242" t="s">
        <v>36</v>
      </c>
      <c r="T7" s="235" t="s">
        <v>35</v>
      </c>
    </row>
    <row r="8" spans="1:23" s="30" customFormat="1" ht="12.75" customHeight="1">
      <c r="A8" s="247"/>
      <c r="B8" s="251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243"/>
      <c r="T8" s="236"/>
    </row>
    <row r="9" spans="1:23" s="30" customFormat="1" ht="71.25" customHeight="1">
      <c r="A9" s="248"/>
      <c r="B9" s="252"/>
      <c r="C9" s="237"/>
      <c r="D9" s="237"/>
      <c r="E9" s="237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7"/>
      <c r="Q9" s="237"/>
      <c r="R9" s="237"/>
      <c r="S9" s="244"/>
      <c r="T9" s="237"/>
    </row>
    <row r="10" spans="1:23" s="30" customFormat="1" ht="13.8" collapsed="1">
      <c r="A10" s="149">
        <v>1</v>
      </c>
      <c r="B10" s="138">
        <v>2</v>
      </c>
      <c r="C10" s="139">
        <v>3</v>
      </c>
      <c r="D10" s="138">
        <v>4</v>
      </c>
      <c r="E10" s="139">
        <v>5</v>
      </c>
      <c r="F10" s="138">
        <v>6</v>
      </c>
      <c r="G10" s="139">
        <v>7</v>
      </c>
      <c r="H10" s="138">
        <v>8</v>
      </c>
      <c r="I10" s="139">
        <v>9</v>
      </c>
      <c r="J10" s="138">
        <v>10</v>
      </c>
      <c r="K10" s="139">
        <v>11</v>
      </c>
      <c r="L10" s="138">
        <v>12</v>
      </c>
      <c r="M10" s="139">
        <v>13</v>
      </c>
      <c r="N10" s="138">
        <v>14</v>
      </c>
      <c r="O10" s="139">
        <v>15</v>
      </c>
      <c r="P10" s="138">
        <v>16</v>
      </c>
      <c r="Q10" s="139">
        <v>17</v>
      </c>
      <c r="R10" s="138">
        <v>18</v>
      </c>
      <c r="S10" s="139">
        <v>19</v>
      </c>
      <c r="T10" s="138">
        <v>20</v>
      </c>
      <c r="U10" s="140"/>
      <c r="V10" s="140"/>
      <c r="W10" s="140"/>
    </row>
    <row r="11" spans="1:23" s="27" customFormat="1" ht="13.8" hidden="1" outlineLevel="1">
      <c r="A11" s="16">
        <v>40544</v>
      </c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</row>
    <row r="12" spans="1:23" s="27" customFormat="1" ht="13.8" hidden="1" outlineLevel="1">
      <c r="A12" s="16">
        <v>40575</v>
      </c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</row>
    <row r="13" spans="1:23" s="27" customFormat="1" ht="13.8" hidden="1" outlineLevel="1">
      <c r="A13" s="16">
        <v>40603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</row>
    <row r="14" spans="1:23" s="27" customFormat="1" ht="13.8" hidden="1" outlineLevel="1">
      <c r="A14" s="16">
        <v>40634</v>
      </c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</row>
    <row r="15" spans="1:23" s="27" customFormat="1" ht="13.8" hidden="1" outlineLevel="1">
      <c r="A15" s="16">
        <v>40664</v>
      </c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</row>
    <row r="16" spans="1:23" s="27" customFormat="1" ht="13.8" hidden="1" outlineLevel="1">
      <c r="A16" s="16">
        <v>40695</v>
      </c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</row>
    <row r="17" spans="1:22" s="27" customFormat="1" ht="13.8" hidden="1" outlineLevel="1">
      <c r="A17" s="16">
        <v>40725</v>
      </c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</row>
    <row r="18" spans="1:22" s="27" customFormat="1" ht="13.8" hidden="1" outlineLevel="1">
      <c r="A18" s="16">
        <v>40756</v>
      </c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</row>
    <row r="19" spans="1:22" s="27" customFormat="1" ht="13.8" hidden="1" outlineLevel="1">
      <c r="A19" s="16">
        <v>40787</v>
      </c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</row>
    <row r="20" spans="1:22" s="27" customFormat="1" ht="13.8" hidden="1" outlineLevel="1">
      <c r="A20" s="16">
        <v>40817</v>
      </c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</row>
    <row r="21" spans="1:22" s="27" customFormat="1" ht="13.8" hidden="1" outlineLevel="1">
      <c r="A21" s="16">
        <v>40848</v>
      </c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</row>
    <row r="22" spans="1:22" s="27" customFormat="1" ht="13.8" hidden="1" outlineLevel="1">
      <c r="A22" s="16">
        <v>40878</v>
      </c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</row>
    <row r="23" spans="1:22" s="27" customFormat="1" ht="13.8" hidden="1" outlineLevel="1">
      <c r="A23" s="16">
        <v>40909</v>
      </c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</row>
    <row r="24" spans="1:22" s="27" customFormat="1" ht="13.8" hidden="1" outlineLevel="1">
      <c r="A24" s="16">
        <v>40940</v>
      </c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</row>
    <row r="25" spans="1:22" s="27" customFormat="1" ht="13.8" hidden="1" outlineLevel="1">
      <c r="A25" s="16">
        <v>40969</v>
      </c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</row>
    <row r="26" spans="1:22" s="27" customFormat="1" ht="13.8" hidden="1" outlineLevel="1">
      <c r="A26" s="16">
        <v>41000</v>
      </c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</row>
    <row r="27" spans="1:22" s="27" customFormat="1" ht="13.8" hidden="1" outlineLevel="1">
      <c r="A27" s="16">
        <v>41030</v>
      </c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</row>
    <row r="28" spans="1:22" s="27" customFormat="1" ht="13.8" hidden="1" outlineLevel="1">
      <c r="A28" s="16">
        <v>41061</v>
      </c>
      <c r="B28" s="134"/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</row>
    <row r="29" spans="1:22" s="27" customFormat="1" ht="13.8" hidden="1" outlineLevel="1">
      <c r="A29" s="16">
        <v>41091</v>
      </c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</row>
    <row r="30" spans="1:22" s="27" customFormat="1" ht="13.8" hidden="1" outlineLevel="1">
      <c r="A30" s="16">
        <v>41122</v>
      </c>
      <c r="B30" s="134"/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</row>
    <row r="31" spans="1:22" s="27" customFormat="1" ht="13.8" hidden="1" outlineLevel="1">
      <c r="A31" s="16">
        <v>41153</v>
      </c>
      <c r="B31" s="134"/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</row>
    <row r="32" spans="1:22" s="27" customFormat="1" ht="13.8" hidden="1" outlineLevel="1">
      <c r="A32" s="16">
        <v>41183</v>
      </c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</row>
    <row r="33" spans="1:22" s="27" customFormat="1" ht="13.8" hidden="1" outlineLevel="1">
      <c r="A33" s="16">
        <v>41214</v>
      </c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</row>
    <row r="34" spans="1:22" s="27" customFormat="1" ht="13.8" hidden="1" outlineLevel="1">
      <c r="A34" s="16">
        <v>41244</v>
      </c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</row>
    <row r="35" spans="1:22" s="27" customFormat="1" ht="13.8" hidden="1" outlineLevel="1">
      <c r="A35" s="16">
        <v>41275</v>
      </c>
      <c r="B35" s="134">
        <v>5692.7999424099999</v>
      </c>
      <c r="C35" s="134">
        <v>327.74869433000003</v>
      </c>
      <c r="D35" s="134">
        <v>101.38408415000001</v>
      </c>
      <c r="E35" s="134">
        <v>1977.0329511700002</v>
      </c>
      <c r="F35" s="134">
        <v>435.73398220000001</v>
      </c>
      <c r="G35" s="134">
        <v>16.291754390000001</v>
      </c>
      <c r="H35" s="134">
        <v>306.05912983000002</v>
      </c>
      <c r="I35" s="134">
        <v>1430.66956379</v>
      </c>
      <c r="J35" s="134">
        <v>192.69642217000003</v>
      </c>
      <c r="K35" s="134">
        <v>12.59083272</v>
      </c>
      <c r="L35" s="134">
        <v>142.79304328999999</v>
      </c>
      <c r="M35" s="176" t="s">
        <v>191</v>
      </c>
      <c r="N35" s="134">
        <v>98.672577579999995</v>
      </c>
      <c r="O35" s="134">
        <v>493.40236622999998</v>
      </c>
      <c r="P35" s="134">
        <v>46.269670190000006</v>
      </c>
      <c r="Q35" s="134">
        <v>13.123465639999999</v>
      </c>
      <c r="R35" s="134">
        <v>9.1669133600000006</v>
      </c>
      <c r="S35" s="134">
        <v>78.264278259999998</v>
      </c>
      <c r="T35" s="134">
        <v>10.900213110000001</v>
      </c>
      <c r="U35" s="134"/>
      <c r="V35" s="134"/>
    </row>
    <row r="36" spans="1:22" s="27" customFormat="1" ht="13.8" hidden="1" outlineLevel="1">
      <c r="A36" s="16">
        <v>41306</v>
      </c>
      <c r="B36" s="134">
        <v>5319.52488911</v>
      </c>
      <c r="C36" s="134">
        <v>418.33957239</v>
      </c>
      <c r="D36" s="134">
        <v>82.789013629999985</v>
      </c>
      <c r="E36" s="134">
        <v>1923.2310167199998</v>
      </c>
      <c r="F36" s="134">
        <v>316.29062458000004</v>
      </c>
      <c r="G36" s="134">
        <v>9.4564699199999982</v>
      </c>
      <c r="H36" s="134">
        <v>302.50780778000001</v>
      </c>
      <c r="I36" s="134">
        <v>1227.5869598900001</v>
      </c>
      <c r="J36" s="134">
        <v>157.52848184000004</v>
      </c>
      <c r="K36" s="134">
        <v>14.16292724</v>
      </c>
      <c r="L36" s="134">
        <v>114.33290973</v>
      </c>
      <c r="M36" s="176" t="s">
        <v>191</v>
      </c>
      <c r="N36" s="134">
        <v>140.45156754000001</v>
      </c>
      <c r="O36" s="134">
        <v>478.90404324999997</v>
      </c>
      <c r="P36" s="134">
        <v>45.550311030000003</v>
      </c>
      <c r="Q36" s="134">
        <v>15.890385579999998</v>
      </c>
      <c r="R36" s="134">
        <v>8.1895676000000002</v>
      </c>
      <c r="S36" s="134">
        <v>54.741293880000001</v>
      </c>
      <c r="T36" s="134">
        <v>9.5719365100000005</v>
      </c>
      <c r="U36" s="134"/>
      <c r="V36" s="134"/>
    </row>
    <row r="37" spans="1:22" s="27" customFormat="1" ht="13.8" hidden="1" outlineLevel="1">
      <c r="A37" s="16">
        <v>41334</v>
      </c>
      <c r="B37" s="134">
        <v>5550.2342229000005</v>
      </c>
      <c r="C37" s="134">
        <v>394.52665664</v>
      </c>
      <c r="D37" s="134">
        <v>71.863151209999998</v>
      </c>
      <c r="E37" s="134">
        <v>2026.2213019300002</v>
      </c>
      <c r="F37" s="134">
        <v>457.57798160999994</v>
      </c>
      <c r="G37" s="134">
        <v>9.1315239299999984</v>
      </c>
      <c r="H37" s="134">
        <v>279.09729921999997</v>
      </c>
      <c r="I37" s="134">
        <v>1218.24228023</v>
      </c>
      <c r="J37" s="134">
        <v>187.0730293</v>
      </c>
      <c r="K37" s="134">
        <v>13.262845769999998</v>
      </c>
      <c r="L37" s="134">
        <v>116.93425131000001</v>
      </c>
      <c r="M37" s="176" t="s">
        <v>191</v>
      </c>
      <c r="N37" s="134">
        <v>138.02766385000001</v>
      </c>
      <c r="O37" s="134">
        <v>522.38233248000006</v>
      </c>
      <c r="P37" s="134">
        <v>49.710931529999996</v>
      </c>
      <c r="Q37" s="134">
        <v>12.637216120000001</v>
      </c>
      <c r="R37" s="134">
        <v>9.03629222</v>
      </c>
      <c r="S37" s="134">
        <v>34.393482149999997</v>
      </c>
      <c r="T37" s="134">
        <v>10.115983400000001</v>
      </c>
      <c r="U37" s="134"/>
      <c r="V37" s="134"/>
    </row>
    <row r="38" spans="1:22" s="27" customFormat="1" ht="13.8" hidden="1" outlineLevel="1">
      <c r="A38" s="16">
        <v>41365</v>
      </c>
      <c r="B38" s="134">
        <v>5899.276879410002</v>
      </c>
      <c r="C38" s="134">
        <v>400.87210746</v>
      </c>
      <c r="D38" s="134">
        <v>51.178540269999999</v>
      </c>
      <c r="E38" s="134">
        <v>2004.2167769599998</v>
      </c>
      <c r="F38" s="134">
        <v>381.69448256999999</v>
      </c>
      <c r="G38" s="134">
        <v>7.4374832499999997</v>
      </c>
      <c r="H38" s="134">
        <v>279.49942728000002</v>
      </c>
      <c r="I38" s="134">
        <v>1637.7048924099997</v>
      </c>
      <c r="J38" s="134">
        <v>245.86195057</v>
      </c>
      <c r="K38" s="134">
        <v>7.6884412500000003</v>
      </c>
      <c r="L38" s="134">
        <v>121.36459507000001</v>
      </c>
      <c r="M38" s="176" t="s">
        <v>191</v>
      </c>
      <c r="N38" s="134">
        <v>157.00208714999997</v>
      </c>
      <c r="O38" s="134">
        <v>510.49413884000001</v>
      </c>
      <c r="P38" s="134">
        <v>51.957572250000005</v>
      </c>
      <c r="Q38" s="134">
        <v>8.4213199500000009</v>
      </c>
      <c r="R38" s="134">
        <v>16.462813000000001</v>
      </c>
      <c r="S38" s="134">
        <v>9.0890893200000011</v>
      </c>
      <c r="T38" s="134">
        <v>8.3311618099999993</v>
      </c>
      <c r="U38" s="134"/>
      <c r="V38" s="134"/>
    </row>
    <row r="39" spans="1:22" s="27" customFormat="1" ht="13.8" hidden="1" outlineLevel="1">
      <c r="A39" s="16">
        <v>41395</v>
      </c>
      <c r="B39" s="134">
        <v>6030.5608497199992</v>
      </c>
      <c r="C39" s="134">
        <v>422.17469655000008</v>
      </c>
      <c r="D39" s="134">
        <v>81.841104319999999</v>
      </c>
      <c r="E39" s="134">
        <v>2039.2413774500001</v>
      </c>
      <c r="F39" s="134">
        <v>216.46410209000001</v>
      </c>
      <c r="G39" s="134">
        <v>8.7722426399999982</v>
      </c>
      <c r="H39" s="134">
        <v>350.34566384000004</v>
      </c>
      <c r="I39" s="134">
        <v>1763.5195032600002</v>
      </c>
      <c r="J39" s="134">
        <v>145.09032855000001</v>
      </c>
      <c r="K39" s="134">
        <v>11.94260942</v>
      </c>
      <c r="L39" s="134">
        <v>138.16648114999998</v>
      </c>
      <c r="M39" s="176" t="s">
        <v>191</v>
      </c>
      <c r="N39" s="134">
        <v>188.59867227000001</v>
      </c>
      <c r="O39" s="134">
        <v>548.81442634999996</v>
      </c>
      <c r="P39" s="134">
        <v>53.445145220000001</v>
      </c>
      <c r="Q39" s="134">
        <v>12.995599409999999</v>
      </c>
      <c r="R39" s="134">
        <v>18.895133479999998</v>
      </c>
      <c r="S39" s="134">
        <v>14.21978541</v>
      </c>
      <c r="T39" s="134">
        <v>16.033978310000002</v>
      </c>
      <c r="U39" s="134"/>
      <c r="V39" s="134"/>
    </row>
    <row r="40" spans="1:22" s="27" customFormat="1" ht="13.8" hidden="1" outlineLevel="1">
      <c r="A40" s="16">
        <v>41426</v>
      </c>
      <c r="B40" s="134">
        <v>5769.8609803099998</v>
      </c>
      <c r="C40" s="134">
        <v>420.70056146000002</v>
      </c>
      <c r="D40" s="134">
        <v>76.93510083999999</v>
      </c>
      <c r="E40" s="134">
        <v>1920.6802987200001</v>
      </c>
      <c r="F40" s="134">
        <v>174.69693136999999</v>
      </c>
      <c r="G40" s="134">
        <v>8.76142194</v>
      </c>
      <c r="H40" s="134">
        <v>371.71913562000003</v>
      </c>
      <c r="I40" s="134">
        <v>1730.5196051099999</v>
      </c>
      <c r="J40" s="134">
        <v>110.55025435</v>
      </c>
      <c r="K40" s="134">
        <v>9.0061501499999999</v>
      </c>
      <c r="L40" s="134">
        <v>111.30439039000001</v>
      </c>
      <c r="M40" s="176" t="s">
        <v>191</v>
      </c>
      <c r="N40" s="134">
        <v>203.70067026000001</v>
      </c>
      <c r="O40" s="134">
        <v>517.53107429000011</v>
      </c>
      <c r="P40" s="134">
        <v>59.136134410000004</v>
      </c>
      <c r="Q40" s="134">
        <v>11.81096857</v>
      </c>
      <c r="R40" s="134">
        <v>11.061098499999998</v>
      </c>
      <c r="S40" s="134">
        <v>15.204811770000001</v>
      </c>
      <c r="T40" s="134">
        <v>16.54237256</v>
      </c>
      <c r="U40" s="134"/>
      <c r="V40" s="134"/>
    </row>
    <row r="41" spans="1:22" s="27" customFormat="1" ht="13.8" hidden="1" outlineLevel="1">
      <c r="A41" s="16">
        <v>41456</v>
      </c>
      <c r="B41" s="134">
        <v>6613.2144866199997</v>
      </c>
      <c r="C41" s="134">
        <v>514.51628489000007</v>
      </c>
      <c r="D41" s="134">
        <v>65.759514510000002</v>
      </c>
      <c r="E41" s="134">
        <v>2254.2336645300002</v>
      </c>
      <c r="F41" s="134">
        <v>154.41494478000001</v>
      </c>
      <c r="G41" s="134">
        <v>7.8884357199999995</v>
      </c>
      <c r="H41" s="134">
        <v>388.60220751999998</v>
      </c>
      <c r="I41" s="134">
        <v>2050.9096728899999</v>
      </c>
      <c r="J41" s="134">
        <v>133.86971370999998</v>
      </c>
      <c r="K41" s="134">
        <v>9.60717569</v>
      </c>
      <c r="L41" s="134">
        <v>119.40594480999999</v>
      </c>
      <c r="M41" s="176" t="s">
        <v>191</v>
      </c>
      <c r="N41" s="134">
        <v>228.11807275999996</v>
      </c>
      <c r="O41" s="134">
        <v>550.21414539</v>
      </c>
      <c r="P41" s="134">
        <v>70.080047339999993</v>
      </c>
      <c r="Q41" s="134">
        <v>10.20013752</v>
      </c>
      <c r="R41" s="134">
        <v>15.657743290000001</v>
      </c>
      <c r="S41" s="134">
        <v>22.480698219999997</v>
      </c>
      <c r="T41" s="134">
        <v>17.256083050000001</v>
      </c>
      <c r="U41" s="134"/>
      <c r="V41" s="134"/>
    </row>
    <row r="42" spans="1:22" s="27" customFormat="1" ht="13.8" hidden="1" outlineLevel="1">
      <c r="A42" s="16">
        <v>41487</v>
      </c>
      <c r="B42" s="134">
        <v>6462.7780578700003</v>
      </c>
      <c r="C42" s="134">
        <v>470.28075454999993</v>
      </c>
      <c r="D42" s="134">
        <v>61.064468679999997</v>
      </c>
      <c r="E42" s="134">
        <v>2135.3285888099999</v>
      </c>
      <c r="F42" s="134">
        <v>124.25833743999998</v>
      </c>
      <c r="G42" s="134">
        <v>9.649060399999998</v>
      </c>
      <c r="H42" s="134">
        <v>372.87721683000001</v>
      </c>
      <c r="I42" s="134">
        <v>2112.2781034299996</v>
      </c>
      <c r="J42" s="134">
        <v>136.28047407000003</v>
      </c>
      <c r="K42" s="134">
        <v>9.7007456699999999</v>
      </c>
      <c r="L42" s="134">
        <v>121.07895988000001</v>
      </c>
      <c r="M42" s="176" t="s">
        <v>191</v>
      </c>
      <c r="N42" s="134">
        <v>222.76153790000001</v>
      </c>
      <c r="O42" s="134">
        <v>560.85991378000006</v>
      </c>
      <c r="P42" s="134">
        <v>69.760910490000001</v>
      </c>
      <c r="Q42" s="134">
        <v>9.9728459000000012</v>
      </c>
      <c r="R42" s="134">
        <v>15.593604440000002</v>
      </c>
      <c r="S42" s="134">
        <v>13.421441099999999</v>
      </c>
      <c r="T42" s="134">
        <v>17.611094499999993</v>
      </c>
      <c r="U42" s="134"/>
      <c r="V42" s="134"/>
    </row>
    <row r="43" spans="1:22" s="27" customFormat="1" ht="13.8" hidden="1" outlineLevel="1">
      <c r="A43" s="16">
        <v>41518</v>
      </c>
      <c r="B43" s="134">
        <v>6860.3487532899999</v>
      </c>
      <c r="C43" s="134">
        <v>497.53419113000001</v>
      </c>
      <c r="D43" s="134">
        <v>49.581817639999997</v>
      </c>
      <c r="E43" s="134">
        <v>2139.3719869300003</v>
      </c>
      <c r="F43" s="134">
        <v>95.275045419999998</v>
      </c>
      <c r="G43" s="134">
        <v>11.89565582</v>
      </c>
      <c r="H43" s="134">
        <v>406.79948324000003</v>
      </c>
      <c r="I43" s="134">
        <v>2494.23645609</v>
      </c>
      <c r="J43" s="134">
        <v>133.99286476</v>
      </c>
      <c r="K43" s="134">
        <v>10.00119941</v>
      </c>
      <c r="L43" s="134">
        <v>117.24341598999999</v>
      </c>
      <c r="M43" s="176" t="s">
        <v>191</v>
      </c>
      <c r="N43" s="134">
        <v>223.08023896999998</v>
      </c>
      <c r="O43" s="134">
        <v>554.69385857999998</v>
      </c>
      <c r="P43" s="134">
        <v>72.909385669999992</v>
      </c>
      <c r="Q43" s="134">
        <v>9.2372910400000006</v>
      </c>
      <c r="R43" s="134">
        <v>14.647981079999999</v>
      </c>
      <c r="S43" s="134">
        <v>13.11393228</v>
      </c>
      <c r="T43" s="134">
        <v>16.733949240000001</v>
      </c>
      <c r="U43" s="134"/>
      <c r="V43" s="134"/>
    </row>
    <row r="44" spans="1:22" s="27" customFormat="1" ht="13.8" hidden="1" outlineLevel="1">
      <c r="A44" s="16">
        <v>41548</v>
      </c>
      <c r="B44" s="134">
        <v>6846.5242036500003</v>
      </c>
      <c r="C44" s="134">
        <v>587.22495420999996</v>
      </c>
      <c r="D44" s="134">
        <v>91.721174850000011</v>
      </c>
      <c r="E44" s="134">
        <v>2026.7480549900001</v>
      </c>
      <c r="F44" s="134">
        <v>167.96839946000003</v>
      </c>
      <c r="G44" s="134">
        <v>9.5821935999999983</v>
      </c>
      <c r="H44" s="134">
        <v>349.84227611</v>
      </c>
      <c r="I44" s="134">
        <v>2420.2791715300004</v>
      </c>
      <c r="J44" s="134">
        <v>209.56873841999999</v>
      </c>
      <c r="K44" s="134">
        <v>12.858869740000001</v>
      </c>
      <c r="L44" s="134">
        <v>122.48311440999998</v>
      </c>
      <c r="M44" s="176" t="s">
        <v>191</v>
      </c>
      <c r="N44" s="134">
        <v>210.90612313</v>
      </c>
      <c r="O44" s="134">
        <v>517.09271773</v>
      </c>
      <c r="P44" s="134">
        <v>65.749171810000007</v>
      </c>
      <c r="Q44" s="134">
        <v>8.5614941699999996</v>
      </c>
      <c r="R44" s="134">
        <v>16.831800780000002</v>
      </c>
      <c r="S44" s="134">
        <v>11.993406999999999</v>
      </c>
      <c r="T44" s="134">
        <v>17.112541710000002</v>
      </c>
      <c r="U44" s="134"/>
      <c r="V44" s="134"/>
    </row>
    <row r="45" spans="1:22" s="27" customFormat="1" ht="13.8" hidden="1" outlineLevel="1">
      <c r="A45" s="16">
        <v>41579</v>
      </c>
      <c r="B45" s="134">
        <v>6647.4248997300001</v>
      </c>
      <c r="C45" s="134">
        <v>632.9128917999999</v>
      </c>
      <c r="D45" s="134">
        <v>89.876863670000006</v>
      </c>
      <c r="E45" s="134">
        <v>2221.71333439</v>
      </c>
      <c r="F45" s="134">
        <v>279.11251430999999</v>
      </c>
      <c r="G45" s="134">
        <v>10.746462299999997</v>
      </c>
      <c r="H45" s="134">
        <v>329.84881326999999</v>
      </c>
      <c r="I45" s="134">
        <v>1974.8078094699999</v>
      </c>
      <c r="J45" s="134">
        <v>138.30622100999997</v>
      </c>
      <c r="K45" s="134">
        <v>10.776664369999999</v>
      </c>
      <c r="L45" s="134">
        <v>117.77036594999998</v>
      </c>
      <c r="M45" s="176" t="s">
        <v>191</v>
      </c>
      <c r="N45" s="134">
        <v>193.04383982000002</v>
      </c>
      <c r="O45" s="134">
        <v>525.34697533999997</v>
      </c>
      <c r="P45" s="134">
        <v>70.909775029999992</v>
      </c>
      <c r="Q45" s="134">
        <v>10.425488829999999</v>
      </c>
      <c r="R45" s="134">
        <v>17.449984100000002</v>
      </c>
      <c r="S45" s="134">
        <v>10.05177774</v>
      </c>
      <c r="T45" s="134">
        <v>14.32511833</v>
      </c>
      <c r="U45" s="134"/>
      <c r="V45" s="134"/>
    </row>
    <row r="46" spans="1:22" s="27" customFormat="1" ht="13.8" hidden="1" outlineLevel="1">
      <c r="A46" s="16">
        <v>41609</v>
      </c>
      <c r="B46" s="134">
        <v>6919.5749372299997</v>
      </c>
      <c r="C46" s="134">
        <v>643.86339028999987</v>
      </c>
      <c r="D46" s="134">
        <v>56.692300760000009</v>
      </c>
      <c r="E46" s="134">
        <v>2288.0235584500001</v>
      </c>
      <c r="F46" s="134">
        <v>340.64007191999997</v>
      </c>
      <c r="G46" s="134">
        <v>12.031624489999997</v>
      </c>
      <c r="H46" s="134">
        <v>350.41267295</v>
      </c>
      <c r="I46" s="134">
        <v>1957.61265895</v>
      </c>
      <c r="J46" s="134">
        <v>298.27032233</v>
      </c>
      <c r="K46" s="134">
        <v>10.119784899999999</v>
      </c>
      <c r="L46" s="134">
        <v>150.21463857999998</v>
      </c>
      <c r="M46" s="176" t="s">
        <v>191</v>
      </c>
      <c r="N46" s="134">
        <v>175.94083715000002</v>
      </c>
      <c r="O46" s="134">
        <v>516.02752200999998</v>
      </c>
      <c r="P46" s="134">
        <v>69.67801077</v>
      </c>
      <c r="Q46" s="134">
        <v>13.827906769999998</v>
      </c>
      <c r="R46" s="134">
        <v>13.572667430000001</v>
      </c>
      <c r="S46" s="134">
        <v>10.247003860000001</v>
      </c>
      <c r="T46" s="134">
        <v>12.39996562</v>
      </c>
      <c r="U46" s="134"/>
      <c r="V46" s="134"/>
    </row>
    <row r="47" spans="1:22" s="27" customFormat="1" ht="13.8" hidden="1" outlineLevel="1">
      <c r="A47" s="16">
        <v>41640</v>
      </c>
      <c r="B47" s="134">
        <v>6474.9600597300014</v>
      </c>
      <c r="C47" s="134">
        <v>602.81168636999996</v>
      </c>
      <c r="D47" s="134">
        <v>93.697413600000004</v>
      </c>
      <c r="E47" s="134">
        <v>2221.1146995099998</v>
      </c>
      <c r="F47" s="134">
        <v>261.78804394000002</v>
      </c>
      <c r="G47" s="134">
        <v>10.109053660000001</v>
      </c>
      <c r="H47" s="134">
        <v>278.85567159999999</v>
      </c>
      <c r="I47" s="134">
        <v>1920.27310074</v>
      </c>
      <c r="J47" s="134">
        <v>150.16799338000001</v>
      </c>
      <c r="K47" s="134">
        <v>9.507071360000003</v>
      </c>
      <c r="L47" s="134">
        <v>137.21273041000001</v>
      </c>
      <c r="M47" s="176" t="s">
        <v>191</v>
      </c>
      <c r="N47" s="134">
        <v>182.94602573</v>
      </c>
      <c r="O47" s="134">
        <v>488.90818688000002</v>
      </c>
      <c r="P47" s="134">
        <v>64.758911990000001</v>
      </c>
      <c r="Q47" s="134">
        <v>15.502041719999999</v>
      </c>
      <c r="R47" s="134">
        <v>10.96620787</v>
      </c>
      <c r="S47" s="134">
        <v>10.689779259999998</v>
      </c>
      <c r="T47" s="134">
        <v>15.65144171</v>
      </c>
      <c r="U47" s="134"/>
      <c r="V47" s="134"/>
    </row>
    <row r="48" spans="1:22" s="27" customFormat="1" ht="13.8" hidden="1" outlineLevel="1">
      <c r="A48" s="16">
        <v>41671</v>
      </c>
      <c r="B48" s="134">
        <v>6530.8133519799985</v>
      </c>
      <c r="C48" s="134">
        <v>574.33292399000004</v>
      </c>
      <c r="D48" s="134">
        <v>92.573744390000002</v>
      </c>
      <c r="E48" s="134">
        <v>2352.6974894200002</v>
      </c>
      <c r="F48" s="134">
        <v>299.90855834999996</v>
      </c>
      <c r="G48" s="134">
        <v>11.549284359999998</v>
      </c>
      <c r="H48" s="134">
        <v>227.16922225000002</v>
      </c>
      <c r="I48" s="134">
        <v>1833.97155883</v>
      </c>
      <c r="J48" s="134">
        <v>171.33616731999999</v>
      </c>
      <c r="K48" s="134">
        <v>15.19088153</v>
      </c>
      <c r="L48" s="134">
        <v>159.67561158999999</v>
      </c>
      <c r="M48" s="176" t="s">
        <v>191</v>
      </c>
      <c r="N48" s="134">
        <v>172.71288813999999</v>
      </c>
      <c r="O48" s="134">
        <v>501.40878149999992</v>
      </c>
      <c r="P48" s="134">
        <v>55.481174149999994</v>
      </c>
      <c r="Q48" s="134">
        <v>13.40702009</v>
      </c>
      <c r="R48" s="134">
        <v>16.118073799999998</v>
      </c>
      <c r="S48" s="134">
        <v>21.581792659999998</v>
      </c>
      <c r="T48" s="134">
        <v>11.69817961</v>
      </c>
      <c r="U48" s="134"/>
      <c r="V48" s="134"/>
    </row>
    <row r="49" spans="1:22" s="27" customFormat="1" ht="13.8" hidden="1" outlineLevel="1">
      <c r="A49" s="16">
        <v>41699</v>
      </c>
      <c r="B49" s="134">
        <v>7096.0137825199999</v>
      </c>
      <c r="C49" s="134">
        <v>672.36468501999991</v>
      </c>
      <c r="D49" s="134">
        <v>107.19096773</v>
      </c>
      <c r="E49" s="134">
        <v>2319.6195687100003</v>
      </c>
      <c r="F49" s="134">
        <v>300.38731905000003</v>
      </c>
      <c r="G49" s="134">
        <v>9.5465055499999991</v>
      </c>
      <c r="H49" s="134">
        <v>196.37643425000002</v>
      </c>
      <c r="I49" s="134">
        <v>1990.4618362799999</v>
      </c>
      <c r="J49" s="134">
        <v>111.74922678999999</v>
      </c>
      <c r="K49" s="134">
        <v>9.9655514900000011</v>
      </c>
      <c r="L49" s="134">
        <v>146.13927108999999</v>
      </c>
      <c r="M49" s="176" t="s">
        <v>191</v>
      </c>
      <c r="N49" s="134">
        <v>212.74481445999999</v>
      </c>
      <c r="O49" s="134">
        <v>850.41298129000006</v>
      </c>
      <c r="P49" s="134">
        <v>121.85919263999999</v>
      </c>
      <c r="Q49" s="134">
        <v>14.694434449999999</v>
      </c>
      <c r="R49" s="134">
        <v>11.76193535</v>
      </c>
      <c r="S49" s="134">
        <v>9.0895424700000014</v>
      </c>
      <c r="T49" s="134">
        <v>11.649515900000001</v>
      </c>
      <c r="U49" s="134"/>
      <c r="V49" s="134"/>
    </row>
    <row r="50" spans="1:22" s="27" customFormat="1" ht="13.8" hidden="1" outlineLevel="1">
      <c r="A50" s="16">
        <v>41730</v>
      </c>
      <c r="B50" s="134">
        <v>7151.0242939399996</v>
      </c>
      <c r="C50" s="134">
        <v>712.68376663000004</v>
      </c>
      <c r="D50" s="134">
        <v>156.2181688</v>
      </c>
      <c r="E50" s="134">
        <v>2476.43097081</v>
      </c>
      <c r="F50" s="134">
        <v>352.87332342999997</v>
      </c>
      <c r="G50" s="134">
        <v>10.397614280000001</v>
      </c>
      <c r="H50" s="134">
        <v>224.44940642999998</v>
      </c>
      <c r="I50" s="134">
        <v>1826.9465594500002</v>
      </c>
      <c r="J50" s="134">
        <v>133.55367744</v>
      </c>
      <c r="K50" s="134">
        <v>8.0296170099999991</v>
      </c>
      <c r="L50" s="134">
        <v>142.00623386000001</v>
      </c>
      <c r="M50" s="176" t="s">
        <v>191</v>
      </c>
      <c r="N50" s="134">
        <v>211.46042172</v>
      </c>
      <c r="O50" s="134">
        <v>723.50690767999993</v>
      </c>
      <c r="P50" s="134">
        <v>118.96781383</v>
      </c>
      <c r="Q50" s="134">
        <v>16.343620129999998</v>
      </c>
      <c r="R50" s="134">
        <v>14.51541252</v>
      </c>
      <c r="S50" s="134">
        <v>11.025097880000001</v>
      </c>
      <c r="T50" s="134">
        <v>11.615682039999999</v>
      </c>
      <c r="U50" s="134"/>
      <c r="V50" s="134"/>
    </row>
    <row r="51" spans="1:22" s="27" customFormat="1" ht="13.8" hidden="1" outlineLevel="1">
      <c r="A51" s="16">
        <v>41760</v>
      </c>
      <c r="B51" s="134">
        <v>7312.61712876</v>
      </c>
      <c r="C51" s="134">
        <v>703.62322758000005</v>
      </c>
      <c r="D51" s="134">
        <v>207.44826694000002</v>
      </c>
      <c r="E51" s="134">
        <v>2544.6139219000002</v>
      </c>
      <c r="F51" s="134">
        <v>256.89501615</v>
      </c>
      <c r="G51" s="134">
        <v>8.9801553399999996</v>
      </c>
      <c r="H51" s="134">
        <v>291.68564036999999</v>
      </c>
      <c r="I51" s="134">
        <v>1926.2272949000001</v>
      </c>
      <c r="J51" s="134">
        <v>139.70894398000002</v>
      </c>
      <c r="K51" s="134">
        <v>11.709462009999999</v>
      </c>
      <c r="L51" s="134">
        <v>171.34291539</v>
      </c>
      <c r="M51" s="176" t="s">
        <v>191</v>
      </c>
      <c r="N51" s="134">
        <v>209.42895770000001</v>
      </c>
      <c r="O51" s="134">
        <v>653.62891317999993</v>
      </c>
      <c r="P51" s="134">
        <v>130.94348106999999</v>
      </c>
      <c r="Q51" s="134">
        <v>17.58214881</v>
      </c>
      <c r="R51" s="134">
        <v>17.529982099999998</v>
      </c>
      <c r="S51" s="134">
        <v>7.8329532500000001</v>
      </c>
      <c r="T51" s="134">
        <v>13.43584809</v>
      </c>
      <c r="U51" s="134"/>
      <c r="V51" s="134"/>
    </row>
    <row r="52" spans="1:22" s="27" customFormat="1" ht="13.8" hidden="1" outlineLevel="1">
      <c r="A52" s="16">
        <v>41791</v>
      </c>
      <c r="B52" s="134">
        <v>6523.4907413599994</v>
      </c>
      <c r="C52" s="134">
        <v>646.30014376000008</v>
      </c>
      <c r="D52" s="134">
        <v>233.43101102999995</v>
      </c>
      <c r="E52" s="134">
        <v>2582.7922843900001</v>
      </c>
      <c r="F52" s="134">
        <v>192.06993475000002</v>
      </c>
      <c r="G52" s="134">
        <v>7.1001003899999988</v>
      </c>
      <c r="H52" s="134">
        <v>193.12862326000001</v>
      </c>
      <c r="I52" s="134">
        <v>1397.74378007</v>
      </c>
      <c r="J52" s="134">
        <v>124.59014822999998</v>
      </c>
      <c r="K52" s="134">
        <v>7.2037317499999993</v>
      </c>
      <c r="L52" s="134">
        <v>133.52311147</v>
      </c>
      <c r="M52" s="176" t="s">
        <v>191</v>
      </c>
      <c r="N52" s="134">
        <v>185.19792907000001</v>
      </c>
      <c r="O52" s="134">
        <v>645.98550432000002</v>
      </c>
      <c r="P52" s="134">
        <v>123.74799944</v>
      </c>
      <c r="Q52" s="134">
        <v>12.613155959999999</v>
      </c>
      <c r="R52" s="134">
        <v>15.984659610000001</v>
      </c>
      <c r="S52" s="134">
        <v>9.9079716099999988</v>
      </c>
      <c r="T52" s="134">
        <v>12.170652250000002</v>
      </c>
      <c r="U52" s="134"/>
      <c r="V52" s="134"/>
    </row>
    <row r="53" spans="1:22" s="27" customFormat="1" ht="13.8" hidden="1" outlineLevel="1">
      <c r="A53" s="16">
        <v>41821</v>
      </c>
      <c r="B53" s="134">
        <v>6836.4539976400001</v>
      </c>
      <c r="C53" s="134">
        <v>812.35605525000005</v>
      </c>
      <c r="D53" s="134">
        <v>233.63907698</v>
      </c>
      <c r="E53" s="134">
        <v>2704.8748498999998</v>
      </c>
      <c r="F53" s="134">
        <v>151.28488637000004</v>
      </c>
      <c r="G53" s="134">
        <v>13.071094570000001</v>
      </c>
      <c r="H53" s="134">
        <v>226.86976017000001</v>
      </c>
      <c r="I53" s="134">
        <v>1363.6309602000001</v>
      </c>
      <c r="J53" s="134">
        <v>119.83138031000001</v>
      </c>
      <c r="K53" s="134">
        <v>8.0209405199999981</v>
      </c>
      <c r="L53" s="134">
        <v>142.99763200000001</v>
      </c>
      <c r="M53" s="176" t="s">
        <v>191</v>
      </c>
      <c r="N53" s="134">
        <v>205.97094128000001</v>
      </c>
      <c r="O53" s="134">
        <v>661.03374150000013</v>
      </c>
      <c r="P53" s="134">
        <v>122.91588561</v>
      </c>
      <c r="Q53" s="134">
        <v>13.674549299999999</v>
      </c>
      <c r="R53" s="134">
        <v>33.199147330000002</v>
      </c>
      <c r="S53" s="134">
        <v>11.107148239999999</v>
      </c>
      <c r="T53" s="134">
        <v>11.975948110000001</v>
      </c>
      <c r="U53" s="134"/>
      <c r="V53" s="134"/>
    </row>
    <row r="54" spans="1:22" s="27" customFormat="1" ht="13.8" hidden="1" outlineLevel="1">
      <c r="A54" s="16">
        <v>41852</v>
      </c>
      <c r="B54" s="134">
        <v>6722.6992344699984</v>
      </c>
      <c r="C54" s="134">
        <v>612.96996254999999</v>
      </c>
      <c r="D54" s="134">
        <v>135.11685857999998</v>
      </c>
      <c r="E54" s="134">
        <v>2723.6659358100005</v>
      </c>
      <c r="F54" s="134">
        <v>137.64755760000003</v>
      </c>
      <c r="G54" s="134">
        <v>20.209255649999999</v>
      </c>
      <c r="H54" s="134">
        <v>273.15403689999988</v>
      </c>
      <c r="I54" s="134">
        <v>1308.0106222199997</v>
      </c>
      <c r="J54" s="134">
        <v>122.77601163</v>
      </c>
      <c r="K54" s="134">
        <v>10.601487689999999</v>
      </c>
      <c r="L54" s="134">
        <v>155.22141786999998</v>
      </c>
      <c r="M54" s="176" t="s">
        <v>191</v>
      </c>
      <c r="N54" s="134">
        <v>202.58387180000003</v>
      </c>
      <c r="O54" s="134">
        <v>815.37051593000001</v>
      </c>
      <c r="P54" s="134">
        <v>136.55391093</v>
      </c>
      <c r="Q54" s="134">
        <v>14.415136290000001</v>
      </c>
      <c r="R54" s="134">
        <v>28.041639799999999</v>
      </c>
      <c r="S54" s="134">
        <v>11.46303541</v>
      </c>
      <c r="T54" s="134">
        <v>14.897977809999995</v>
      </c>
      <c r="U54" s="134"/>
      <c r="V54" s="141"/>
    </row>
    <row r="55" spans="1:22" s="27" customFormat="1" ht="13.8" hidden="1" outlineLevel="1">
      <c r="A55" s="16">
        <v>41883</v>
      </c>
      <c r="B55" s="134">
        <v>6843.8977575300005</v>
      </c>
      <c r="C55" s="134">
        <v>647.28839551999999</v>
      </c>
      <c r="D55" s="134">
        <v>81.202241909999998</v>
      </c>
      <c r="E55" s="134">
        <v>2695.1050237600002</v>
      </c>
      <c r="F55" s="134">
        <v>185.33286243999999</v>
      </c>
      <c r="G55" s="134">
        <v>23.995173210000001</v>
      </c>
      <c r="H55" s="134">
        <v>220.55873223000003</v>
      </c>
      <c r="I55" s="134">
        <v>1295.0219768799998</v>
      </c>
      <c r="J55" s="134">
        <v>134.02029801999998</v>
      </c>
      <c r="K55" s="134">
        <v>9.4652772200000008</v>
      </c>
      <c r="L55" s="134">
        <v>152.91151638000002</v>
      </c>
      <c r="M55" s="176" t="s">
        <v>191</v>
      </c>
      <c r="N55" s="134">
        <v>200.91624556999997</v>
      </c>
      <c r="O55" s="134">
        <v>993.36090938999985</v>
      </c>
      <c r="P55" s="134">
        <v>132.44784906000001</v>
      </c>
      <c r="Q55" s="134">
        <v>16.454744639999998</v>
      </c>
      <c r="R55" s="134">
        <v>30.187060129999999</v>
      </c>
      <c r="S55" s="134">
        <v>9.9834056300000018</v>
      </c>
      <c r="T55" s="134">
        <v>15.646045539999999</v>
      </c>
      <c r="U55" s="134"/>
      <c r="V55" s="134"/>
    </row>
    <row r="56" spans="1:22" s="27" customFormat="1" ht="13.8" hidden="1" outlineLevel="1">
      <c r="A56" s="16">
        <v>41913</v>
      </c>
      <c r="B56" s="134">
        <v>7287.5409509400006</v>
      </c>
      <c r="C56" s="134">
        <v>604.73381158999996</v>
      </c>
      <c r="D56" s="134">
        <v>102.18691028999999</v>
      </c>
      <c r="E56" s="134">
        <v>2837.8586036300003</v>
      </c>
      <c r="F56" s="134">
        <v>151.99377081000003</v>
      </c>
      <c r="G56" s="134">
        <v>20.740960829999999</v>
      </c>
      <c r="H56" s="134">
        <v>237.57732207999999</v>
      </c>
      <c r="I56" s="134">
        <v>1308.2723322200002</v>
      </c>
      <c r="J56" s="134">
        <v>157.42564408000001</v>
      </c>
      <c r="K56" s="134">
        <v>9.278461710000002</v>
      </c>
      <c r="L56" s="134">
        <v>170.6903131</v>
      </c>
      <c r="M56" s="176" t="s">
        <v>191</v>
      </c>
      <c r="N56" s="134">
        <v>190.79848233999999</v>
      </c>
      <c r="O56" s="134">
        <v>1292.9527387300002</v>
      </c>
      <c r="P56" s="134">
        <v>139.89264746000001</v>
      </c>
      <c r="Q56" s="134">
        <v>18.393040760000002</v>
      </c>
      <c r="R56" s="134">
        <v>21.858586559999999</v>
      </c>
      <c r="S56" s="134">
        <v>9.6898774999999997</v>
      </c>
      <c r="T56" s="134">
        <v>13.19744725</v>
      </c>
      <c r="U56" s="134"/>
      <c r="V56" s="134"/>
    </row>
    <row r="57" spans="1:22" s="27" customFormat="1" ht="13.8" hidden="1" outlineLevel="1">
      <c r="A57" s="16">
        <v>41944</v>
      </c>
      <c r="B57" s="134">
        <v>7595.0728029499996</v>
      </c>
      <c r="C57" s="134">
        <v>586.06550690999995</v>
      </c>
      <c r="D57" s="134">
        <v>142.58272618999996</v>
      </c>
      <c r="E57" s="134">
        <v>2952.2636905300005</v>
      </c>
      <c r="F57" s="134">
        <v>165.25788168000003</v>
      </c>
      <c r="G57" s="134">
        <v>19.483319590000001</v>
      </c>
      <c r="H57" s="134">
        <v>244.32813691000001</v>
      </c>
      <c r="I57" s="134">
        <v>1398.7373429399997</v>
      </c>
      <c r="J57" s="134">
        <v>159.86551756000003</v>
      </c>
      <c r="K57" s="134">
        <v>10.03808579</v>
      </c>
      <c r="L57" s="134">
        <v>193.84012138999998</v>
      </c>
      <c r="M57" s="176" t="s">
        <v>191</v>
      </c>
      <c r="N57" s="134">
        <v>181.77739057999997</v>
      </c>
      <c r="O57" s="134">
        <v>1354.52489393</v>
      </c>
      <c r="P57" s="134">
        <v>130.69246772</v>
      </c>
      <c r="Q57" s="134">
        <v>16.819216020000002</v>
      </c>
      <c r="R57" s="134">
        <v>16.776830199999999</v>
      </c>
      <c r="S57" s="134">
        <v>9.2915676099999995</v>
      </c>
      <c r="T57" s="134">
        <v>12.728107399999999</v>
      </c>
      <c r="U57" s="134"/>
      <c r="V57" s="134"/>
    </row>
    <row r="58" spans="1:22" s="27" customFormat="1" ht="13.8" hidden="1" outlineLevel="1">
      <c r="A58" s="16">
        <v>41974</v>
      </c>
      <c r="B58" s="134">
        <v>7785.0689971500005</v>
      </c>
      <c r="C58" s="134">
        <v>621.37847835000002</v>
      </c>
      <c r="D58" s="134">
        <v>101.0079789</v>
      </c>
      <c r="E58" s="134">
        <v>3016.1632633999998</v>
      </c>
      <c r="F58" s="134">
        <v>204.59980968000002</v>
      </c>
      <c r="G58" s="134">
        <v>14.683717730000001</v>
      </c>
      <c r="H58" s="134">
        <v>272.82051784999993</v>
      </c>
      <c r="I58" s="134">
        <v>1482.9641151299998</v>
      </c>
      <c r="J58" s="134">
        <v>155.15393349999999</v>
      </c>
      <c r="K58" s="134">
        <v>8.3140476099999994</v>
      </c>
      <c r="L58" s="134">
        <v>172.95072540000001</v>
      </c>
      <c r="M58" s="176" t="s">
        <v>191</v>
      </c>
      <c r="N58" s="134">
        <v>151.20001951</v>
      </c>
      <c r="O58" s="134">
        <v>1408.9219415799998</v>
      </c>
      <c r="P58" s="134">
        <v>124.71703554</v>
      </c>
      <c r="Q58" s="134">
        <v>13.506641370000001</v>
      </c>
      <c r="R58" s="134">
        <v>11.285534730000002</v>
      </c>
      <c r="S58" s="134">
        <v>11.444122949999999</v>
      </c>
      <c r="T58" s="134">
        <v>13.957113919999999</v>
      </c>
      <c r="U58" s="134"/>
      <c r="V58" s="134"/>
    </row>
    <row r="59" spans="1:22" s="27" customFormat="1" ht="13.8" hidden="1" outlineLevel="1">
      <c r="A59" s="16">
        <v>42005</v>
      </c>
      <c r="B59" s="134">
        <v>7514.297428509999</v>
      </c>
      <c r="C59" s="134">
        <v>776.15404901999989</v>
      </c>
      <c r="D59" s="134">
        <v>122.67933589</v>
      </c>
      <c r="E59" s="134">
        <v>2827.6005119800002</v>
      </c>
      <c r="F59" s="134">
        <v>158.11733272000001</v>
      </c>
      <c r="G59" s="134">
        <v>13.570217280000001</v>
      </c>
      <c r="H59" s="134">
        <v>214.38601509</v>
      </c>
      <c r="I59" s="134">
        <v>1406.7954567199999</v>
      </c>
      <c r="J59" s="134">
        <v>149.32614801</v>
      </c>
      <c r="K59" s="134">
        <v>7.6156223299999999</v>
      </c>
      <c r="L59" s="134">
        <v>168.14878053999999</v>
      </c>
      <c r="M59" s="176" t="s">
        <v>191</v>
      </c>
      <c r="N59" s="134">
        <v>166.76784085999998</v>
      </c>
      <c r="O59" s="134">
        <v>1319.3172661399999</v>
      </c>
      <c r="P59" s="134">
        <v>126.02955591000001</v>
      </c>
      <c r="Q59" s="134">
        <v>13.538484799999999</v>
      </c>
      <c r="R59" s="134">
        <v>17.044371029999997</v>
      </c>
      <c r="S59" s="134">
        <v>11.104730459999999</v>
      </c>
      <c r="T59" s="134">
        <v>16.10170973</v>
      </c>
      <c r="U59" s="134"/>
      <c r="V59" s="134"/>
    </row>
    <row r="60" spans="1:22" s="27" customFormat="1" ht="13.8" hidden="1" outlineLevel="1">
      <c r="A60" s="16">
        <v>42036</v>
      </c>
      <c r="B60" s="134">
        <v>10253.965077109999</v>
      </c>
      <c r="C60" s="134">
        <v>857.78890462999993</v>
      </c>
      <c r="D60" s="134">
        <v>188.84819331999998</v>
      </c>
      <c r="E60" s="134">
        <v>4141.6514770900003</v>
      </c>
      <c r="F60" s="134">
        <v>208.27290699000002</v>
      </c>
      <c r="G60" s="134">
        <v>22.940788260000001</v>
      </c>
      <c r="H60" s="134">
        <v>230.33455763999999</v>
      </c>
      <c r="I60" s="134">
        <v>1775.4029144000001</v>
      </c>
      <c r="J60" s="134">
        <v>227.39141365999996</v>
      </c>
      <c r="K60" s="134">
        <v>8.4320751000000005</v>
      </c>
      <c r="L60" s="134">
        <v>360.00119404999998</v>
      </c>
      <c r="M60" s="176" t="s">
        <v>191</v>
      </c>
      <c r="N60" s="134">
        <v>185.53194204000002</v>
      </c>
      <c r="O60" s="134">
        <v>1924.8010078499997</v>
      </c>
      <c r="P60" s="134">
        <v>64.850389699999994</v>
      </c>
      <c r="Q60" s="134">
        <v>11.773319749999999</v>
      </c>
      <c r="R60" s="134">
        <v>13.344686630000002</v>
      </c>
      <c r="S60" s="134">
        <v>12.35697592</v>
      </c>
      <c r="T60" s="134">
        <v>20.242330079999999</v>
      </c>
      <c r="U60" s="134"/>
      <c r="V60" s="134"/>
    </row>
    <row r="61" spans="1:22" s="27" customFormat="1" ht="13.8" hidden="1" outlineLevel="1">
      <c r="A61" s="16">
        <v>42064</v>
      </c>
      <c r="B61" s="134">
        <v>9435.8609254800012</v>
      </c>
      <c r="C61" s="134">
        <v>781.11408897000001</v>
      </c>
      <c r="D61" s="134">
        <v>282.31650879000006</v>
      </c>
      <c r="E61" s="134">
        <v>3764.2644765200002</v>
      </c>
      <c r="F61" s="134">
        <v>172.15809935999999</v>
      </c>
      <c r="G61" s="134">
        <v>22.136515830000004</v>
      </c>
      <c r="H61" s="134">
        <v>213.54526709999999</v>
      </c>
      <c r="I61" s="134">
        <v>1624.1551209499999</v>
      </c>
      <c r="J61" s="134">
        <v>152.09834125000003</v>
      </c>
      <c r="K61" s="134">
        <v>7.3651858400000005</v>
      </c>
      <c r="L61" s="134">
        <v>380.74429823000003</v>
      </c>
      <c r="M61" s="176" t="s">
        <v>191</v>
      </c>
      <c r="N61" s="134">
        <v>185.57268490000001</v>
      </c>
      <c r="O61" s="134">
        <v>1733.8508412699998</v>
      </c>
      <c r="P61" s="134">
        <v>62.747835850000001</v>
      </c>
      <c r="Q61" s="134">
        <v>12.243055879999998</v>
      </c>
      <c r="R61" s="134">
        <v>9.9152280600000005</v>
      </c>
      <c r="S61" s="134">
        <v>12.033626590000001</v>
      </c>
      <c r="T61" s="134">
        <v>19.599750090000001</v>
      </c>
      <c r="U61" s="134"/>
      <c r="V61" s="134"/>
    </row>
    <row r="62" spans="1:22" s="27" customFormat="1" ht="13.8" hidden="1" outlineLevel="1">
      <c r="A62" s="16">
        <v>42095</v>
      </c>
      <c r="B62" s="134">
        <v>10513.777690250001</v>
      </c>
      <c r="C62" s="134">
        <v>903.8267774599999</v>
      </c>
      <c r="D62" s="134">
        <v>410.79945815000002</v>
      </c>
      <c r="E62" s="134">
        <v>4137.6996696299993</v>
      </c>
      <c r="F62" s="134">
        <v>230.60418005000002</v>
      </c>
      <c r="G62" s="134">
        <v>20.89449639</v>
      </c>
      <c r="H62" s="134">
        <v>196.33973204</v>
      </c>
      <c r="I62" s="134">
        <v>1575.38575438</v>
      </c>
      <c r="J62" s="134">
        <v>577.25632597999993</v>
      </c>
      <c r="K62" s="134">
        <v>10.352828890000001</v>
      </c>
      <c r="L62" s="134">
        <v>286.60052836</v>
      </c>
      <c r="M62" s="176" t="s">
        <v>191</v>
      </c>
      <c r="N62" s="134">
        <v>185.98745639000001</v>
      </c>
      <c r="O62" s="134">
        <v>1852.7996762799999</v>
      </c>
      <c r="P62" s="134">
        <v>67.346883549999987</v>
      </c>
      <c r="Q62" s="134">
        <v>19.384556160000002</v>
      </c>
      <c r="R62" s="134">
        <v>10.765843089999999</v>
      </c>
      <c r="S62" s="134">
        <v>9.7883358200000004</v>
      </c>
      <c r="T62" s="134">
        <v>17.94518763</v>
      </c>
      <c r="U62" s="134"/>
      <c r="V62" s="134"/>
    </row>
    <row r="63" spans="1:22" s="27" customFormat="1" ht="13.8" hidden="1" outlineLevel="1">
      <c r="A63" s="16">
        <v>42125</v>
      </c>
      <c r="B63" s="134">
        <v>9791.9902764399994</v>
      </c>
      <c r="C63" s="134">
        <v>1107.6748430600001</v>
      </c>
      <c r="D63" s="134">
        <v>151.48450291000003</v>
      </c>
      <c r="E63" s="134">
        <v>4142.7126004399997</v>
      </c>
      <c r="F63" s="134">
        <v>393.55026522000003</v>
      </c>
      <c r="G63" s="134">
        <v>17.759851040000001</v>
      </c>
      <c r="H63" s="134">
        <v>192.45718291999998</v>
      </c>
      <c r="I63" s="134">
        <v>1656.9934439500003</v>
      </c>
      <c r="J63" s="134">
        <v>258.63307817999993</v>
      </c>
      <c r="K63" s="134">
        <v>17.034280549999998</v>
      </c>
      <c r="L63" s="134">
        <v>311.90015182999997</v>
      </c>
      <c r="M63" s="176" t="s">
        <v>191</v>
      </c>
      <c r="N63" s="134">
        <v>212.18350024999998</v>
      </c>
      <c r="O63" s="134">
        <v>1197.2008796600001</v>
      </c>
      <c r="P63" s="134">
        <v>72.48468419000001</v>
      </c>
      <c r="Q63" s="134">
        <v>14.148326650000003</v>
      </c>
      <c r="R63" s="134">
        <v>10.70645298</v>
      </c>
      <c r="S63" s="134">
        <v>15.374880809999999</v>
      </c>
      <c r="T63" s="134">
        <v>19.691351800000003</v>
      </c>
      <c r="U63" s="134"/>
      <c r="V63" s="134"/>
    </row>
    <row r="64" spans="1:22" s="27" customFormat="1" ht="13.8" hidden="1" outlineLevel="1">
      <c r="A64" s="16">
        <v>42156</v>
      </c>
      <c r="B64" s="134">
        <v>9877.0727735799992</v>
      </c>
      <c r="C64" s="134">
        <v>1102.5917324300001</v>
      </c>
      <c r="D64" s="134">
        <v>161.32540423999998</v>
      </c>
      <c r="E64" s="134">
        <v>4048.4014529200003</v>
      </c>
      <c r="F64" s="134">
        <v>267.21913230000001</v>
      </c>
      <c r="G64" s="134">
        <v>32.549710089999998</v>
      </c>
      <c r="H64" s="134">
        <v>201.52541185999999</v>
      </c>
      <c r="I64" s="134">
        <v>1910.4944490499995</v>
      </c>
      <c r="J64" s="134">
        <v>282.73640080000001</v>
      </c>
      <c r="K64" s="134">
        <v>10.502378029999999</v>
      </c>
      <c r="L64" s="134">
        <v>261.42489255000004</v>
      </c>
      <c r="M64" s="176" t="s">
        <v>191</v>
      </c>
      <c r="N64" s="134">
        <v>259.01428749000002</v>
      </c>
      <c r="O64" s="134">
        <v>1192.00763031</v>
      </c>
      <c r="P64" s="134">
        <v>75.529586319999979</v>
      </c>
      <c r="Q64" s="134">
        <v>15.07212393</v>
      </c>
      <c r="R64" s="134">
        <v>14.035313200000001</v>
      </c>
      <c r="S64" s="134">
        <v>16.872119229999999</v>
      </c>
      <c r="T64" s="134">
        <v>25.770748830000002</v>
      </c>
      <c r="U64" s="134"/>
      <c r="V64" s="134"/>
    </row>
    <row r="65" spans="1:52" s="27" customFormat="1" ht="13.8" hidden="1" outlineLevel="1">
      <c r="A65" s="16">
        <v>42186</v>
      </c>
      <c r="B65" s="134">
        <v>9679.5597751699988</v>
      </c>
      <c r="C65" s="134">
        <v>1075.01479367</v>
      </c>
      <c r="D65" s="134">
        <v>132.05876875999999</v>
      </c>
      <c r="E65" s="134">
        <v>3892.2613607800004</v>
      </c>
      <c r="F65" s="134">
        <v>154.76341271000001</v>
      </c>
      <c r="G65" s="134">
        <v>20.424221489999997</v>
      </c>
      <c r="H65" s="134">
        <v>197.68653168</v>
      </c>
      <c r="I65" s="134">
        <v>2013.7121083</v>
      </c>
      <c r="J65" s="134">
        <v>337.15659232999997</v>
      </c>
      <c r="K65" s="134">
        <v>10.157585220000001</v>
      </c>
      <c r="L65" s="134">
        <v>264.33795717999999</v>
      </c>
      <c r="M65" s="176" t="s">
        <v>191</v>
      </c>
      <c r="N65" s="134">
        <v>188.77545906</v>
      </c>
      <c r="O65" s="134">
        <v>1245.1379531099999</v>
      </c>
      <c r="P65" s="134">
        <v>78.969228369999996</v>
      </c>
      <c r="Q65" s="134">
        <v>13.77162562</v>
      </c>
      <c r="R65" s="134">
        <v>13.439616580000001</v>
      </c>
      <c r="S65" s="134">
        <v>13.48866042</v>
      </c>
      <c r="T65" s="134">
        <v>28.403899889999998</v>
      </c>
      <c r="U65" s="134"/>
      <c r="V65" s="134"/>
    </row>
    <row r="66" spans="1:52" s="27" customFormat="1" ht="13.8" hidden="1" outlineLevel="1">
      <c r="A66" s="16">
        <v>42217</v>
      </c>
      <c r="B66" s="134">
        <v>9192.8676568400006</v>
      </c>
      <c r="C66" s="134">
        <v>821.14074813999991</v>
      </c>
      <c r="D66" s="134">
        <v>106.63303048</v>
      </c>
      <c r="E66" s="134">
        <v>4004.21800265</v>
      </c>
      <c r="F66" s="134">
        <v>120.68378752</v>
      </c>
      <c r="G66" s="134">
        <v>21.01023094</v>
      </c>
      <c r="H66" s="134">
        <v>183.59735527000001</v>
      </c>
      <c r="I66" s="134">
        <v>2053.7770970199999</v>
      </c>
      <c r="J66" s="134">
        <v>211.06451567999997</v>
      </c>
      <c r="K66" s="134">
        <v>11.568608220000002</v>
      </c>
      <c r="L66" s="134">
        <v>268.09320215000002</v>
      </c>
      <c r="M66" s="176" t="s">
        <v>191</v>
      </c>
      <c r="N66" s="134">
        <v>190.50726309999996</v>
      </c>
      <c r="O66" s="134">
        <v>1050.3858533900002</v>
      </c>
      <c r="P66" s="134">
        <v>81.78800283999999</v>
      </c>
      <c r="Q66" s="134">
        <v>15.59236669</v>
      </c>
      <c r="R66" s="134">
        <v>11.395184100000002</v>
      </c>
      <c r="S66" s="134">
        <v>15.47292513</v>
      </c>
      <c r="T66" s="134">
        <v>25.939483519999996</v>
      </c>
      <c r="U66" s="134"/>
      <c r="V66" s="134"/>
    </row>
    <row r="67" spans="1:52" s="27" customFormat="1" ht="13.8" hidden="1" outlineLevel="1">
      <c r="A67" s="16">
        <v>42248</v>
      </c>
      <c r="B67" s="134">
        <v>10181.590930579998</v>
      </c>
      <c r="C67" s="134">
        <v>987.44213133999983</v>
      </c>
      <c r="D67" s="134">
        <v>176.64305537999996</v>
      </c>
      <c r="E67" s="134">
        <v>4068.9506144799998</v>
      </c>
      <c r="F67" s="134">
        <v>59.254428050000008</v>
      </c>
      <c r="G67" s="134">
        <v>20.292126030000002</v>
      </c>
      <c r="H67" s="134">
        <v>217.85210419000003</v>
      </c>
      <c r="I67" s="134">
        <v>2397.8308785500003</v>
      </c>
      <c r="J67" s="134">
        <v>291.41166852999999</v>
      </c>
      <c r="K67" s="134">
        <v>12.236003119999999</v>
      </c>
      <c r="L67" s="134">
        <v>278.64218256999999</v>
      </c>
      <c r="M67" s="176" t="s">
        <v>191</v>
      </c>
      <c r="N67" s="134">
        <v>229.84217606999999</v>
      </c>
      <c r="O67" s="134">
        <v>1283.1307657499999</v>
      </c>
      <c r="P67" s="134">
        <v>75.958545340000001</v>
      </c>
      <c r="Q67" s="134">
        <v>19.977158910000004</v>
      </c>
      <c r="R67" s="134">
        <v>14.472811620000002</v>
      </c>
      <c r="S67" s="134">
        <v>19.431583100000001</v>
      </c>
      <c r="T67" s="134">
        <v>28.222697550000003</v>
      </c>
      <c r="U67" s="134"/>
      <c r="V67" s="134"/>
    </row>
    <row r="68" spans="1:52" s="27" customFormat="1" ht="13.8" hidden="1" outlineLevel="1">
      <c r="A68" s="16">
        <v>42278</v>
      </c>
      <c r="B68" s="134">
        <v>11869.688220600001</v>
      </c>
      <c r="C68" s="134">
        <v>995.01268211000001</v>
      </c>
      <c r="D68" s="134">
        <v>200.71814343999998</v>
      </c>
      <c r="E68" s="134">
        <v>4427.3187725200005</v>
      </c>
      <c r="F68" s="134">
        <v>855.42150978999996</v>
      </c>
      <c r="G68" s="134">
        <v>24.792429670000001</v>
      </c>
      <c r="H68" s="134">
        <v>226.46193934999999</v>
      </c>
      <c r="I68" s="134">
        <v>2677.2672372100001</v>
      </c>
      <c r="J68" s="134">
        <v>552.01435272000003</v>
      </c>
      <c r="K68" s="134">
        <v>15.135967599999999</v>
      </c>
      <c r="L68" s="134">
        <v>298.52455973999997</v>
      </c>
      <c r="M68" s="176" t="s">
        <v>191</v>
      </c>
      <c r="N68" s="134">
        <v>222.99257129</v>
      </c>
      <c r="O68" s="134">
        <v>1208.54318704</v>
      </c>
      <c r="P68" s="134">
        <v>74.614819780000005</v>
      </c>
      <c r="Q68" s="134">
        <v>21.299977099999996</v>
      </c>
      <c r="R68" s="134">
        <v>13.386555080000001</v>
      </c>
      <c r="S68" s="134">
        <v>28.502680519999998</v>
      </c>
      <c r="T68" s="134">
        <v>27.680835639999998</v>
      </c>
      <c r="U68" s="134"/>
      <c r="V68" s="134"/>
    </row>
    <row r="69" spans="1:52" s="27" customFormat="1" ht="13.8" hidden="1" outlineLevel="1">
      <c r="A69" s="16">
        <v>42309</v>
      </c>
      <c r="B69" s="134">
        <v>11154.306783210001</v>
      </c>
      <c r="C69" s="134">
        <v>1015.0035388000001</v>
      </c>
      <c r="D69" s="134">
        <v>229.77099989999996</v>
      </c>
      <c r="E69" s="134">
        <v>4270.808331279999</v>
      </c>
      <c r="F69" s="134">
        <v>208.29538166</v>
      </c>
      <c r="G69" s="134">
        <v>32.212157179999998</v>
      </c>
      <c r="H69" s="134">
        <v>293.29608100000002</v>
      </c>
      <c r="I69" s="134">
        <v>3007.3363990600001</v>
      </c>
      <c r="J69" s="134">
        <v>244.42529485</v>
      </c>
      <c r="K69" s="134">
        <v>19.709429289999999</v>
      </c>
      <c r="L69" s="134">
        <v>310.18800395</v>
      </c>
      <c r="M69" s="176" t="s">
        <v>191</v>
      </c>
      <c r="N69" s="134">
        <v>216.37986379</v>
      </c>
      <c r="O69" s="134">
        <v>1079.3344179999999</v>
      </c>
      <c r="P69" s="134">
        <v>147.67670003000001</v>
      </c>
      <c r="Q69" s="134">
        <v>20.214351840000003</v>
      </c>
      <c r="R69" s="134">
        <v>13.557830360000001</v>
      </c>
      <c r="S69" s="134">
        <v>18.312849050000001</v>
      </c>
      <c r="T69" s="134">
        <v>27.785153170000001</v>
      </c>
      <c r="U69" s="134"/>
      <c r="V69" s="134"/>
    </row>
    <row r="70" spans="1:52" s="27" customFormat="1" ht="13.8" hidden="1" outlineLevel="1">
      <c r="A70" s="16">
        <v>42339</v>
      </c>
      <c r="B70" s="134">
        <v>12292.340412949998</v>
      </c>
      <c r="C70" s="134">
        <v>870.76995156999999</v>
      </c>
      <c r="D70" s="134">
        <v>239.28191156999998</v>
      </c>
      <c r="E70" s="134">
        <v>4500.4743572500001</v>
      </c>
      <c r="F70" s="134">
        <v>538.47241408999992</v>
      </c>
      <c r="G70" s="134">
        <v>67.786084750000001</v>
      </c>
      <c r="H70" s="134">
        <v>448.40209864000008</v>
      </c>
      <c r="I70" s="134">
        <v>3367.3282245099999</v>
      </c>
      <c r="J70" s="134">
        <v>257.68404261000001</v>
      </c>
      <c r="K70" s="134">
        <v>14.766624320000002</v>
      </c>
      <c r="L70" s="134">
        <v>372.24841918000004</v>
      </c>
      <c r="M70" s="176" t="s">
        <v>191</v>
      </c>
      <c r="N70" s="134">
        <v>214.86966224</v>
      </c>
      <c r="O70" s="134">
        <v>1134.06714306</v>
      </c>
      <c r="P70" s="134">
        <v>190.74156006000001</v>
      </c>
      <c r="Q70" s="134">
        <v>17.10620419</v>
      </c>
      <c r="R70" s="134">
        <v>11.824493779999999</v>
      </c>
      <c r="S70" s="134">
        <v>20.662724690000001</v>
      </c>
      <c r="T70" s="134">
        <v>25.854496439999995</v>
      </c>
      <c r="U70" s="134"/>
      <c r="V70" s="134"/>
    </row>
    <row r="71" spans="1:52" s="27" customFormat="1" ht="13.8" hidden="1" outlineLevel="1">
      <c r="A71" s="16">
        <v>42370</v>
      </c>
      <c r="B71" s="134">
        <v>12022.15609058</v>
      </c>
      <c r="C71" s="134">
        <v>783.54203452000002</v>
      </c>
      <c r="D71" s="134">
        <v>226.99743838000003</v>
      </c>
      <c r="E71" s="134">
        <v>4770.2826765200007</v>
      </c>
      <c r="F71" s="134">
        <v>226.21210915999998</v>
      </c>
      <c r="G71" s="134">
        <v>41.671357329999992</v>
      </c>
      <c r="H71" s="134">
        <v>398.49108415999996</v>
      </c>
      <c r="I71" s="134">
        <v>3247.1832984899993</v>
      </c>
      <c r="J71" s="134">
        <v>258.64451950000006</v>
      </c>
      <c r="K71" s="134">
        <v>13.12659616</v>
      </c>
      <c r="L71" s="134">
        <v>361.07591686000001</v>
      </c>
      <c r="M71" s="176" t="s">
        <v>191</v>
      </c>
      <c r="N71" s="134">
        <v>228.97072996999998</v>
      </c>
      <c r="O71" s="134">
        <v>1182.3830161499998</v>
      </c>
      <c r="P71" s="134">
        <v>203.53090665999997</v>
      </c>
      <c r="Q71" s="134">
        <v>17.996232690000003</v>
      </c>
      <c r="R71" s="134">
        <v>11.298107570000001</v>
      </c>
      <c r="S71" s="134">
        <v>26.665152329999998</v>
      </c>
      <c r="T71" s="134">
        <v>24.084914129999998</v>
      </c>
      <c r="U71" s="134"/>
      <c r="V71" s="134"/>
    </row>
    <row r="72" spans="1:52" s="27" customFormat="1" ht="13.8" hidden="1" outlineLevel="1">
      <c r="A72" s="16">
        <v>42401</v>
      </c>
      <c r="B72" s="134">
        <v>12493.313983110002</v>
      </c>
      <c r="C72" s="134">
        <v>827.73554419999994</v>
      </c>
      <c r="D72" s="134">
        <v>174.92809303999996</v>
      </c>
      <c r="E72" s="134">
        <v>4850.3232848800008</v>
      </c>
      <c r="F72" s="134">
        <v>290.84658844</v>
      </c>
      <c r="G72" s="134">
        <v>27.537782840000002</v>
      </c>
      <c r="H72" s="134">
        <v>361.40463747999996</v>
      </c>
      <c r="I72" s="134">
        <v>3599.2184085500003</v>
      </c>
      <c r="J72" s="134">
        <v>257.53557660000001</v>
      </c>
      <c r="K72" s="134">
        <v>13.78278482</v>
      </c>
      <c r="L72" s="134">
        <v>382.30413361000001</v>
      </c>
      <c r="M72" s="176" t="s">
        <v>191</v>
      </c>
      <c r="N72" s="134">
        <v>266.41036595999998</v>
      </c>
      <c r="O72" s="134">
        <v>1147.45633552</v>
      </c>
      <c r="P72" s="134">
        <v>206.57164667999999</v>
      </c>
      <c r="Q72" s="134">
        <v>20.941931610000001</v>
      </c>
      <c r="R72" s="134">
        <v>14.140594030000001</v>
      </c>
      <c r="S72" s="134">
        <v>25.663546309999997</v>
      </c>
      <c r="T72" s="134">
        <v>26.512728539999998</v>
      </c>
      <c r="U72" s="134"/>
      <c r="V72" s="134"/>
    </row>
    <row r="73" spans="1:52" s="27" customFormat="1" ht="13.8" hidden="1" outlineLevel="1">
      <c r="A73" s="16">
        <v>42430</v>
      </c>
      <c r="B73" s="134">
        <v>11652.584716000001</v>
      </c>
      <c r="C73" s="134">
        <v>897.93537777000006</v>
      </c>
      <c r="D73" s="134">
        <v>221.96095282000002</v>
      </c>
      <c r="E73" s="134">
        <v>4548.4864219299998</v>
      </c>
      <c r="F73" s="134">
        <v>278.68347812000002</v>
      </c>
      <c r="G73" s="134">
        <v>25.553885820000005</v>
      </c>
      <c r="H73" s="134">
        <v>380.93819288999998</v>
      </c>
      <c r="I73" s="134">
        <v>3263.8787813800004</v>
      </c>
      <c r="J73" s="134">
        <v>246.48482224000003</v>
      </c>
      <c r="K73" s="134">
        <v>18.66513466</v>
      </c>
      <c r="L73" s="134">
        <v>373.23842139999999</v>
      </c>
      <c r="M73" s="176" t="s">
        <v>191</v>
      </c>
      <c r="N73" s="134">
        <v>260.16523744</v>
      </c>
      <c r="O73" s="134">
        <v>834.23036839999986</v>
      </c>
      <c r="P73" s="134">
        <v>215.59452623999999</v>
      </c>
      <c r="Q73" s="134">
        <v>19.357340410000003</v>
      </c>
      <c r="R73" s="134">
        <v>15.469811930000002</v>
      </c>
      <c r="S73" s="134">
        <v>17.232152489999997</v>
      </c>
      <c r="T73" s="134">
        <v>34.709810060000002</v>
      </c>
      <c r="U73" s="134"/>
      <c r="V73" s="134"/>
    </row>
    <row r="74" spans="1:52" s="27" customFormat="1" ht="13.8" hidden="1" outlineLevel="1">
      <c r="A74" s="16">
        <v>42461</v>
      </c>
      <c r="B74" s="134">
        <v>12745.255133430001</v>
      </c>
      <c r="C74" s="134">
        <v>1297.7181616499997</v>
      </c>
      <c r="D74" s="134">
        <v>305.55688776</v>
      </c>
      <c r="E74" s="134">
        <v>4818.7721630600008</v>
      </c>
      <c r="F74" s="134">
        <v>424.78663864999999</v>
      </c>
      <c r="G74" s="134">
        <v>21.459521730000006</v>
      </c>
      <c r="H74" s="134">
        <v>381.57870095999999</v>
      </c>
      <c r="I74" s="134">
        <v>3544.5672268699991</v>
      </c>
      <c r="J74" s="134">
        <v>276.97078000999994</v>
      </c>
      <c r="K74" s="134">
        <v>20.756025100000002</v>
      </c>
      <c r="L74" s="134">
        <v>350.13807489999999</v>
      </c>
      <c r="M74" s="176" t="s">
        <v>191</v>
      </c>
      <c r="N74" s="134">
        <v>259.71396199000003</v>
      </c>
      <c r="O74" s="134">
        <v>848.66538014000002</v>
      </c>
      <c r="P74" s="134">
        <v>113.30202908</v>
      </c>
      <c r="Q74" s="134">
        <v>22.741172660000004</v>
      </c>
      <c r="R74" s="134">
        <v>15.025303339999999</v>
      </c>
      <c r="S74" s="134">
        <v>16.748571599999998</v>
      </c>
      <c r="T74" s="134">
        <v>26.754533930000001</v>
      </c>
      <c r="U74" s="134"/>
      <c r="V74" s="134"/>
    </row>
    <row r="75" spans="1:52" s="27" customFormat="1" ht="13.8" hidden="1" outlineLevel="1">
      <c r="A75" s="16">
        <v>42491</v>
      </c>
      <c r="B75" s="134">
        <v>12045.189226600003</v>
      </c>
      <c r="C75" s="134">
        <v>1322.92648027</v>
      </c>
      <c r="D75" s="134">
        <v>291.59259241000001</v>
      </c>
      <c r="E75" s="134">
        <v>4443.0219057600007</v>
      </c>
      <c r="F75" s="134">
        <v>227.86731284000001</v>
      </c>
      <c r="G75" s="134">
        <v>42.205574139999989</v>
      </c>
      <c r="H75" s="134">
        <v>378.94286854000006</v>
      </c>
      <c r="I75" s="134">
        <v>3438.5452050300005</v>
      </c>
      <c r="J75" s="134">
        <v>249.31208385000002</v>
      </c>
      <c r="K75" s="134">
        <v>30.805651800000003</v>
      </c>
      <c r="L75" s="134">
        <v>311.17479148000001</v>
      </c>
      <c r="M75" s="176" t="s">
        <v>191</v>
      </c>
      <c r="N75" s="134">
        <v>297.36507339999997</v>
      </c>
      <c r="O75" s="134">
        <v>800.06815920999998</v>
      </c>
      <c r="P75" s="134">
        <v>127.00515750000001</v>
      </c>
      <c r="Q75" s="134">
        <v>25.361050410000001</v>
      </c>
      <c r="R75" s="134">
        <v>18.210052580000003</v>
      </c>
      <c r="S75" s="134">
        <v>14.420980069999999</v>
      </c>
      <c r="T75" s="134">
        <v>26.364287309999998</v>
      </c>
      <c r="U75" s="134"/>
      <c r="V75" s="134"/>
    </row>
    <row r="76" spans="1:52" s="27" customFormat="1" ht="13.8" hidden="1" outlineLevel="1">
      <c r="A76" s="16">
        <v>42522</v>
      </c>
      <c r="B76" s="134">
        <v>12379.500742480001</v>
      </c>
      <c r="C76" s="134">
        <v>1356.7681664399997</v>
      </c>
      <c r="D76" s="134">
        <v>221.03694706000002</v>
      </c>
      <c r="E76" s="134">
        <v>4232.7944575500005</v>
      </c>
      <c r="F76" s="134">
        <v>125.78539852</v>
      </c>
      <c r="G76" s="134">
        <v>36.229279759999997</v>
      </c>
      <c r="H76" s="134">
        <v>447.94858054000002</v>
      </c>
      <c r="I76" s="134">
        <v>3695.3083919599999</v>
      </c>
      <c r="J76" s="134">
        <v>226.08250448000004</v>
      </c>
      <c r="K76" s="134">
        <v>18.250546620000001</v>
      </c>
      <c r="L76" s="134">
        <v>317.65474559999996</v>
      </c>
      <c r="M76" s="176" t="s">
        <v>191</v>
      </c>
      <c r="N76" s="134">
        <v>284.02290052000001</v>
      </c>
      <c r="O76" s="134">
        <v>1227.8441758200001</v>
      </c>
      <c r="P76" s="134">
        <v>98.729380239999998</v>
      </c>
      <c r="Q76" s="134">
        <v>23.559926229999999</v>
      </c>
      <c r="R76" s="134">
        <v>21.8239929</v>
      </c>
      <c r="S76" s="134">
        <v>15.309602139999997</v>
      </c>
      <c r="T76" s="134">
        <v>30.3517461</v>
      </c>
      <c r="U76" s="134"/>
      <c r="V76" s="134"/>
    </row>
    <row r="77" spans="1:52" s="27" customFormat="1" ht="13.8" hidden="1" outlineLevel="1">
      <c r="A77" s="16">
        <v>42552</v>
      </c>
      <c r="B77" s="134">
        <v>12066.301734150002</v>
      </c>
      <c r="C77" s="134">
        <v>1337.4275025900001</v>
      </c>
      <c r="D77" s="134">
        <v>233.08944962999999</v>
      </c>
      <c r="E77" s="134">
        <v>4197.4174975999995</v>
      </c>
      <c r="F77" s="134">
        <v>99.662873279999999</v>
      </c>
      <c r="G77" s="134">
        <v>31.380298819999997</v>
      </c>
      <c r="H77" s="134">
        <v>453.44463777000004</v>
      </c>
      <c r="I77" s="134">
        <v>3625.5682667399997</v>
      </c>
      <c r="J77" s="134">
        <v>213.78006736999998</v>
      </c>
      <c r="K77" s="134">
        <v>19.011790810000001</v>
      </c>
      <c r="L77" s="134">
        <v>312.84536309999999</v>
      </c>
      <c r="M77" s="176" t="s">
        <v>191</v>
      </c>
      <c r="N77" s="134">
        <v>306.27619757000002</v>
      </c>
      <c r="O77" s="134">
        <v>1056.3456205499999</v>
      </c>
      <c r="P77" s="134">
        <v>87.354272989999998</v>
      </c>
      <c r="Q77" s="134">
        <v>21.1003942</v>
      </c>
      <c r="R77" s="134">
        <v>23.221593159999998</v>
      </c>
      <c r="S77" s="134">
        <v>14.748404549999998</v>
      </c>
      <c r="T77" s="134">
        <v>33.627503420000011</v>
      </c>
      <c r="U77" s="134"/>
      <c r="V77" s="134"/>
    </row>
    <row r="78" spans="1:52" s="27" customFormat="1" ht="13.8" hidden="1" outlineLevel="1">
      <c r="A78" s="16">
        <v>42583</v>
      </c>
      <c r="B78" s="134">
        <v>11899.320325909997</v>
      </c>
      <c r="C78" s="134">
        <v>1076.5276233</v>
      </c>
      <c r="D78" s="134">
        <v>220.79177067000003</v>
      </c>
      <c r="E78" s="134">
        <v>4410.9338662999999</v>
      </c>
      <c r="F78" s="134">
        <v>69.475399620000005</v>
      </c>
      <c r="G78" s="134">
        <v>28.356692999999996</v>
      </c>
      <c r="H78" s="134">
        <v>395.24607509999998</v>
      </c>
      <c r="I78" s="134">
        <v>3718.23978046</v>
      </c>
      <c r="J78" s="134">
        <v>223.21742659999995</v>
      </c>
      <c r="K78" s="134">
        <v>17.514173789999997</v>
      </c>
      <c r="L78" s="134">
        <v>315.25758596000003</v>
      </c>
      <c r="M78" s="176" t="s">
        <v>191</v>
      </c>
      <c r="N78" s="134">
        <v>266.44263090000004</v>
      </c>
      <c r="O78" s="134">
        <v>967.1262893600001</v>
      </c>
      <c r="P78" s="134">
        <v>95.185852229999995</v>
      </c>
      <c r="Q78" s="134">
        <v>22.066003730000002</v>
      </c>
      <c r="R78" s="134">
        <v>24.931732880000002</v>
      </c>
      <c r="S78" s="134">
        <v>14.250035530000002</v>
      </c>
      <c r="T78" s="134">
        <v>33.757386480000001</v>
      </c>
      <c r="U78" s="134"/>
      <c r="V78" s="134"/>
    </row>
    <row r="79" spans="1:52" ht="13.8" hidden="1" outlineLevel="1">
      <c r="A79" s="16">
        <v>42614</v>
      </c>
      <c r="B79" s="134">
        <v>10502.223716959998</v>
      </c>
      <c r="C79" s="134">
        <v>1135.6447335599998</v>
      </c>
      <c r="D79" s="134">
        <v>202.65026164999998</v>
      </c>
      <c r="E79" s="134">
        <v>4420.7011189699997</v>
      </c>
      <c r="F79" s="134">
        <v>110.34332875999998</v>
      </c>
      <c r="G79" s="134">
        <v>29.527845989999999</v>
      </c>
      <c r="H79" s="134">
        <v>382.59999805999996</v>
      </c>
      <c r="I79" s="134">
        <v>2066.3824324699999</v>
      </c>
      <c r="J79" s="134">
        <v>273.42990422999992</v>
      </c>
      <c r="K79" s="134">
        <v>19.891998619999999</v>
      </c>
      <c r="L79" s="134">
        <v>333.20384638000002</v>
      </c>
      <c r="M79" s="176" t="s">
        <v>191</v>
      </c>
      <c r="N79" s="134">
        <v>217.57865617000002</v>
      </c>
      <c r="O79" s="134">
        <v>1100.9925446499999</v>
      </c>
      <c r="P79" s="134">
        <v>100.67615225000002</v>
      </c>
      <c r="Q79" s="134">
        <v>28.678626919999999</v>
      </c>
      <c r="R79" s="134">
        <v>25.261704269999999</v>
      </c>
      <c r="S79" s="134">
        <v>16.395749040000002</v>
      </c>
      <c r="T79" s="134">
        <v>38.264814970000003</v>
      </c>
      <c r="U79" s="134"/>
      <c r="V79" s="134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</row>
    <row r="80" spans="1:52" ht="13.8" hidden="1" outlineLevel="1">
      <c r="A80" s="16">
        <v>42644</v>
      </c>
      <c r="B80" s="134">
        <v>10588.2857919</v>
      </c>
      <c r="C80" s="134">
        <v>1146.5403622399999</v>
      </c>
      <c r="D80" s="134">
        <v>221.25866388000003</v>
      </c>
      <c r="E80" s="134">
        <v>4429.9833563100001</v>
      </c>
      <c r="F80" s="134">
        <v>118.04055597</v>
      </c>
      <c r="G80" s="134">
        <v>37.803412210000005</v>
      </c>
      <c r="H80" s="134">
        <v>427.12841992</v>
      </c>
      <c r="I80" s="134">
        <v>2028.5119420300002</v>
      </c>
      <c r="J80" s="134">
        <v>288.54036928000005</v>
      </c>
      <c r="K80" s="134">
        <v>23.622112500000004</v>
      </c>
      <c r="L80" s="134">
        <v>317.95570208000004</v>
      </c>
      <c r="M80" s="176" t="s">
        <v>191</v>
      </c>
      <c r="N80" s="134">
        <v>270.03113241</v>
      </c>
      <c r="O80" s="134">
        <v>1066.45267255</v>
      </c>
      <c r="P80" s="134">
        <v>103.48256907999999</v>
      </c>
      <c r="Q80" s="134">
        <v>30.923092379999996</v>
      </c>
      <c r="R80" s="134">
        <v>24.668380920000001</v>
      </c>
      <c r="S80" s="134">
        <v>16.090251789999996</v>
      </c>
      <c r="T80" s="134">
        <v>37.252796350000004</v>
      </c>
      <c r="U80" s="134"/>
      <c r="V80" s="134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</row>
    <row r="81" spans="1:52" ht="13.8" hidden="1" outlineLevel="1">
      <c r="A81" s="16">
        <v>42675</v>
      </c>
      <c r="B81" s="134">
        <v>10365.096004990002</v>
      </c>
      <c r="C81" s="134">
        <v>1172.4749228399999</v>
      </c>
      <c r="D81" s="134">
        <v>243.60930095000001</v>
      </c>
      <c r="E81" s="134">
        <v>4199.4784259799999</v>
      </c>
      <c r="F81" s="134">
        <v>144.58614030999999</v>
      </c>
      <c r="G81" s="134">
        <v>31.934886770000002</v>
      </c>
      <c r="H81" s="134">
        <v>442.46142498</v>
      </c>
      <c r="I81" s="134">
        <v>2021.6019329399996</v>
      </c>
      <c r="J81" s="134">
        <v>368.13815808999999</v>
      </c>
      <c r="K81" s="134">
        <v>29.417676189999998</v>
      </c>
      <c r="L81" s="134">
        <v>320.34948501999997</v>
      </c>
      <c r="M81" s="176" t="s">
        <v>191</v>
      </c>
      <c r="N81" s="134">
        <v>196.62651854999999</v>
      </c>
      <c r="O81" s="134">
        <v>994.16183240999999</v>
      </c>
      <c r="P81" s="134">
        <v>97.924996840000006</v>
      </c>
      <c r="Q81" s="134">
        <v>32.045613549999999</v>
      </c>
      <c r="R81" s="134">
        <v>23.677770040000002</v>
      </c>
      <c r="S81" s="134">
        <v>14.810803799999999</v>
      </c>
      <c r="T81" s="134">
        <v>31.79611573</v>
      </c>
      <c r="U81" s="134"/>
      <c r="V81" s="134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</row>
    <row r="82" spans="1:52" ht="13.8" hidden="1" outlineLevel="1">
      <c r="A82" s="16">
        <v>42705</v>
      </c>
      <c r="B82" s="134">
        <v>11090.221802660002</v>
      </c>
      <c r="C82" s="134">
        <v>1119.43522229</v>
      </c>
      <c r="D82" s="134">
        <v>311.6566401</v>
      </c>
      <c r="E82" s="134">
        <v>4394.7172086600003</v>
      </c>
      <c r="F82" s="134">
        <v>161.66735765999999</v>
      </c>
      <c r="G82" s="134">
        <v>38.193426789999997</v>
      </c>
      <c r="H82" s="134">
        <v>613.49787822999997</v>
      </c>
      <c r="I82" s="134">
        <v>2311.6577463200001</v>
      </c>
      <c r="J82" s="134">
        <v>251.97342719</v>
      </c>
      <c r="K82" s="134">
        <v>25.139408469999999</v>
      </c>
      <c r="L82" s="134">
        <v>387.78913378999999</v>
      </c>
      <c r="M82" s="176" t="s">
        <v>191</v>
      </c>
      <c r="N82" s="134">
        <v>193.96095947000001</v>
      </c>
      <c r="O82" s="134">
        <v>1084.9598454400002</v>
      </c>
      <c r="P82" s="134">
        <v>112.09008681</v>
      </c>
      <c r="Q82" s="134">
        <v>24.323497239999998</v>
      </c>
      <c r="R82" s="134">
        <v>22.841197509999997</v>
      </c>
      <c r="S82" s="134">
        <v>14.57615103</v>
      </c>
      <c r="T82" s="134">
        <v>21.742615660000002</v>
      </c>
      <c r="U82" s="134"/>
      <c r="V82" s="134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</row>
    <row r="83" spans="1:52" ht="13.8" hidden="1" outlineLevel="1">
      <c r="A83" s="16">
        <v>42736</v>
      </c>
      <c r="B83" s="134">
        <v>10640.19682725</v>
      </c>
      <c r="C83" s="134">
        <v>955.21102881000002</v>
      </c>
      <c r="D83" s="134">
        <v>309.04036486000001</v>
      </c>
      <c r="E83" s="134">
        <v>4559.7344841399999</v>
      </c>
      <c r="F83" s="134">
        <v>127.24290906</v>
      </c>
      <c r="G83" s="134">
        <v>30.370889610000003</v>
      </c>
      <c r="H83" s="134">
        <v>402.73221059999992</v>
      </c>
      <c r="I83" s="134">
        <v>2117.0800697599998</v>
      </c>
      <c r="J83" s="134">
        <v>241.17555836</v>
      </c>
      <c r="K83" s="134">
        <v>26.376917840000001</v>
      </c>
      <c r="L83" s="134">
        <v>440.83267153999998</v>
      </c>
      <c r="M83" s="176" t="s">
        <v>191</v>
      </c>
      <c r="N83" s="134">
        <v>236.33451830999999</v>
      </c>
      <c r="O83" s="134">
        <v>1013.97013595</v>
      </c>
      <c r="P83" s="134">
        <v>89.787810850000014</v>
      </c>
      <c r="Q83" s="134">
        <v>25.202985010000003</v>
      </c>
      <c r="R83" s="134">
        <v>23.124510269999998</v>
      </c>
      <c r="S83" s="134">
        <v>15.886972620000002</v>
      </c>
      <c r="T83" s="134">
        <v>26.092789660000001</v>
      </c>
      <c r="U83" s="134"/>
      <c r="V83" s="134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</row>
    <row r="84" spans="1:52" ht="13.8" hidden="1" outlineLevel="1">
      <c r="A84" s="16">
        <v>42767</v>
      </c>
      <c r="B84" s="134">
        <v>10267.447589799998</v>
      </c>
      <c r="C84" s="134">
        <v>1094.2105865799999</v>
      </c>
      <c r="D84" s="134">
        <v>286.48624363000005</v>
      </c>
      <c r="E84" s="134">
        <v>4146.8654146899999</v>
      </c>
      <c r="F84" s="134">
        <v>243.52831932999999</v>
      </c>
      <c r="G84" s="134">
        <v>25.818638760000002</v>
      </c>
      <c r="H84" s="134">
        <v>338.01296027000001</v>
      </c>
      <c r="I84" s="134">
        <v>2067.5944357399999</v>
      </c>
      <c r="J84" s="134">
        <v>247.75337054999997</v>
      </c>
      <c r="K84" s="134">
        <v>26.369808760000002</v>
      </c>
      <c r="L84" s="134">
        <v>443.81741433999997</v>
      </c>
      <c r="M84" s="176" t="s">
        <v>191</v>
      </c>
      <c r="N84" s="134">
        <v>229.44068902999999</v>
      </c>
      <c r="O84" s="134">
        <v>929.53591919999985</v>
      </c>
      <c r="P84" s="134">
        <v>104.02267860000001</v>
      </c>
      <c r="Q84" s="134">
        <v>25.861785759999997</v>
      </c>
      <c r="R84" s="134">
        <v>20.420879679999999</v>
      </c>
      <c r="S84" s="134">
        <v>15.491276859999999</v>
      </c>
      <c r="T84" s="134">
        <v>22.217168020000003</v>
      </c>
      <c r="U84" s="134"/>
      <c r="V84" s="134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</row>
    <row r="85" spans="1:52" ht="13.8" hidden="1" outlineLevel="1">
      <c r="A85" s="16">
        <v>42795</v>
      </c>
      <c r="B85" s="134">
        <v>10520.41922045</v>
      </c>
      <c r="C85" s="134">
        <v>1158.84664957</v>
      </c>
      <c r="D85" s="134">
        <v>308.90946493999996</v>
      </c>
      <c r="E85" s="134">
        <v>4382.0280815799997</v>
      </c>
      <c r="F85" s="134">
        <v>264.85614641999996</v>
      </c>
      <c r="G85" s="134">
        <v>28.433480770000003</v>
      </c>
      <c r="H85" s="134">
        <v>292.61318785999998</v>
      </c>
      <c r="I85" s="134">
        <v>2058.4828798899998</v>
      </c>
      <c r="J85" s="134">
        <v>218.42372262999999</v>
      </c>
      <c r="K85" s="134">
        <v>66.066645530000002</v>
      </c>
      <c r="L85" s="134">
        <v>427.36352037</v>
      </c>
      <c r="M85" s="176" t="s">
        <v>191</v>
      </c>
      <c r="N85" s="134">
        <v>205.18835145</v>
      </c>
      <c r="O85" s="134">
        <v>926.85285887000009</v>
      </c>
      <c r="P85" s="134">
        <v>101.08128607</v>
      </c>
      <c r="Q85" s="134">
        <v>24.294289310000003</v>
      </c>
      <c r="R85" s="134">
        <v>20.976692069999999</v>
      </c>
      <c r="S85" s="134">
        <v>14.38865343</v>
      </c>
      <c r="T85" s="134">
        <v>21.613309690000001</v>
      </c>
      <c r="U85" s="134"/>
      <c r="V85" s="134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</row>
    <row r="86" spans="1:52" ht="13.8" hidden="1" outlineLevel="1">
      <c r="A86" s="16">
        <v>42826</v>
      </c>
      <c r="B86" s="134">
        <v>10486.636019619997</v>
      </c>
      <c r="C86" s="134">
        <v>1385.82769409</v>
      </c>
      <c r="D86" s="134">
        <v>248.00970630999998</v>
      </c>
      <c r="E86" s="134">
        <v>4314.8949570499999</v>
      </c>
      <c r="F86" s="134">
        <v>202.06495811999997</v>
      </c>
      <c r="G86" s="134">
        <v>36.112102010000001</v>
      </c>
      <c r="H86" s="134">
        <v>263.19070268999997</v>
      </c>
      <c r="I86" s="134">
        <v>1973.0564798199998</v>
      </c>
      <c r="J86" s="134">
        <v>242.89992546999997</v>
      </c>
      <c r="K86" s="134">
        <v>35.379400920000002</v>
      </c>
      <c r="L86" s="134">
        <v>412.18273217999996</v>
      </c>
      <c r="M86" s="176" t="s">
        <v>191</v>
      </c>
      <c r="N86" s="134">
        <v>203.72011470000001</v>
      </c>
      <c r="O86" s="134">
        <v>978.80656029999989</v>
      </c>
      <c r="P86" s="134">
        <v>104.69881245000001</v>
      </c>
      <c r="Q86" s="134">
        <v>25.774550600000001</v>
      </c>
      <c r="R86" s="134">
        <v>24.468587420000002</v>
      </c>
      <c r="S86" s="134">
        <v>13.76982538</v>
      </c>
      <c r="T86" s="134">
        <v>21.778910110000002</v>
      </c>
      <c r="U86" s="134"/>
      <c r="V86" s="134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</row>
    <row r="87" spans="1:52" ht="13.8" hidden="1" outlineLevel="1">
      <c r="A87" s="16">
        <v>42856</v>
      </c>
      <c r="B87" s="134">
        <v>11193.30559446</v>
      </c>
      <c r="C87" s="134">
        <v>1385.34482656</v>
      </c>
      <c r="D87" s="134">
        <v>159.85284797999998</v>
      </c>
      <c r="E87" s="134">
        <v>4780.8697340099998</v>
      </c>
      <c r="F87" s="134">
        <v>172.04232213999998</v>
      </c>
      <c r="G87" s="134">
        <v>31.504479279999998</v>
      </c>
      <c r="H87" s="134">
        <v>303.13061850999998</v>
      </c>
      <c r="I87" s="134">
        <v>2185.6556102099994</v>
      </c>
      <c r="J87" s="134">
        <v>271.84757648999999</v>
      </c>
      <c r="K87" s="134">
        <v>39.803887949999996</v>
      </c>
      <c r="L87" s="134">
        <v>403.80156819000001</v>
      </c>
      <c r="M87" s="176" t="s">
        <v>191</v>
      </c>
      <c r="N87" s="134">
        <v>261.78534099000001</v>
      </c>
      <c r="O87" s="134">
        <v>993.38795765999998</v>
      </c>
      <c r="P87" s="134">
        <v>102.66031484</v>
      </c>
      <c r="Q87" s="134">
        <v>31.494268179999999</v>
      </c>
      <c r="R87" s="134">
        <v>27.206899319999998</v>
      </c>
      <c r="S87" s="134">
        <v>16.714557150000001</v>
      </c>
      <c r="T87" s="134">
        <v>26.202785000000002</v>
      </c>
      <c r="U87" s="134"/>
      <c r="V87" s="134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</row>
    <row r="88" spans="1:52" ht="13.8" hidden="1" outlineLevel="1">
      <c r="A88" s="16">
        <v>42887</v>
      </c>
      <c r="B88" s="134">
        <v>10454.169993179999</v>
      </c>
      <c r="C88" s="134">
        <v>1309.75924857</v>
      </c>
      <c r="D88" s="134">
        <v>141.32712749999999</v>
      </c>
      <c r="E88" s="134">
        <v>4355.5138869100001</v>
      </c>
      <c r="F88" s="134">
        <v>74.770998410000004</v>
      </c>
      <c r="G88" s="134">
        <v>35.679039019999998</v>
      </c>
      <c r="H88" s="134">
        <v>328.44805327999995</v>
      </c>
      <c r="I88" s="134">
        <v>2085.5052622900002</v>
      </c>
      <c r="J88" s="134">
        <v>311.32703584999996</v>
      </c>
      <c r="K88" s="134">
        <v>30.325324030000001</v>
      </c>
      <c r="L88" s="134">
        <v>404.98027722999996</v>
      </c>
      <c r="M88" s="176" t="s">
        <v>191</v>
      </c>
      <c r="N88" s="134">
        <v>251.55635830999995</v>
      </c>
      <c r="O88" s="134">
        <v>902.94333159999996</v>
      </c>
      <c r="P88" s="134">
        <v>114.14973387999999</v>
      </c>
      <c r="Q88" s="134">
        <v>28.054724319999998</v>
      </c>
      <c r="R88" s="134">
        <v>32.56993705</v>
      </c>
      <c r="S88" s="134">
        <v>16.420139219999999</v>
      </c>
      <c r="T88" s="134">
        <v>30.839515710000001</v>
      </c>
      <c r="U88" s="134"/>
      <c r="V88" s="134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</row>
    <row r="89" spans="1:52" ht="13.8" hidden="1" outlineLevel="1">
      <c r="A89" s="16">
        <v>42917</v>
      </c>
      <c r="B89" s="134">
        <v>11173.220365819998</v>
      </c>
      <c r="C89" s="134">
        <v>1647.3128179800001</v>
      </c>
      <c r="D89" s="134">
        <v>182.89373371000002</v>
      </c>
      <c r="E89" s="134">
        <v>4627.5630949999995</v>
      </c>
      <c r="F89" s="134">
        <v>147.30065494000002</v>
      </c>
      <c r="G89" s="134">
        <v>82.748652730000003</v>
      </c>
      <c r="H89" s="134">
        <v>348.68666244999991</v>
      </c>
      <c r="I89" s="134">
        <v>2034.3466187700001</v>
      </c>
      <c r="J89" s="134">
        <v>261.44709497000002</v>
      </c>
      <c r="K89" s="134">
        <v>29.96047497</v>
      </c>
      <c r="L89" s="134">
        <v>403.93911781000008</v>
      </c>
      <c r="M89" s="176" t="s">
        <v>191</v>
      </c>
      <c r="N89" s="134">
        <v>252.75856174999998</v>
      </c>
      <c r="O89" s="134">
        <v>941.29788179000002</v>
      </c>
      <c r="P89" s="134">
        <v>106.83908887000001</v>
      </c>
      <c r="Q89" s="134">
        <v>24.408041869999998</v>
      </c>
      <c r="R89" s="134">
        <v>31.074327019999998</v>
      </c>
      <c r="S89" s="134">
        <v>15.329708280000002</v>
      </c>
      <c r="T89" s="134">
        <v>35.313832910000002</v>
      </c>
      <c r="U89" s="134"/>
      <c r="V89" s="134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</row>
    <row r="90" spans="1:52" ht="13.8" hidden="1" outlineLevel="1">
      <c r="A90" s="16">
        <v>42948</v>
      </c>
      <c r="B90" s="134">
        <v>10586.68734013</v>
      </c>
      <c r="C90" s="134">
        <v>1490.35513255</v>
      </c>
      <c r="D90" s="134">
        <v>161.99115522999998</v>
      </c>
      <c r="E90" s="134">
        <v>4461.4391961299998</v>
      </c>
      <c r="F90" s="134">
        <v>96.524688909999995</v>
      </c>
      <c r="G90" s="134">
        <v>92.681200410000002</v>
      </c>
      <c r="H90" s="134">
        <v>324.82594458999995</v>
      </c>
      <c r="I90" s="134">
        <v>1978.04211779</v>
      </c>
      <c r="J90" s="134">
        <v>235.50778632999999</v>
      </c>
      <c r="K90" s="134">
        <v>28.789692500000001</v>
      </c>
      <c r="L90" s="134">
        <v>368.58539529999996</v>
      </c>
      <c r="M90" s="176" t="s">
        <v>191</v>
      </c>
      <c r="N90" s="134">
        <v>268.14231529</v>
      </c>
      <c r="O90" s="134">
        <v>876.79716702000007</v>
      </c>
      <c r="P90" s="134">
        <v>105.57134603000002</v>
      </c>
      <c r="Q90" s="134">
        <v>21.965230850000001</v>
      </c>
      <c r="R90" s="134">
        <v>31.051972900000003</v>
      </c>
      <c r="S90" s="134">
        <v>13.603900240000002</v>
      </c>
      <c r="T90" s="134">
        <v>30.813098060000002</v>
      </c>
      <c r="U90" s="134"/>
      <c r="V90" s="134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</row>
    <row r="91" spans="1:52" ht="13.8" hidden="1" outlineLevel="1">
      <c r="A91" s="16">
        <v>42979</v>
      </c>
      <c r="B91" s="134">
        <v>10620.198882090001</v>
      </c>
      <c r="C91" s="134">
        <v>1388.4485091500001</v>
      </c>
      <c r="D91" s="134">
        <v>204.68872399999998</v>
      </c>
      <c r="E91" s="134">
        <v>4459.2709955599994</v>
      </c>
      <c r="F91" s="134">
        <v>68.277977870000001</v>
      </c>
      <c r="G91" s="134">
        <v>108.84873089</v>
      </c>
      <c r="H91" s="134">
        <v>392.66159243999999</v>
      </c>
      <c r="I91" s="134">
        <v>1990.7328892699995</v>
      </c>
      <c r="J91" s="134">
        <v>244.61100153999999</v>
      </c>
      <c r="K91" s="134">
        <v>27.190117499999999</v>
      </c>
      <c r="L91" s="134">
        <v>354.18471215</v>
      </c>
      <c r="M91" s="176" t="s">
        <v>191</v>
      </c>
      <c r="N91" s="134">
        <v>254.05950322000001</v>
      </c>
      <c r="O91" s="134">
        <v>908.98835972000006</v>
      </c>
      <c r="P91" s="134">
        <v>109.61622368000002</v>
      </c>
      <c r="Q91" s="134">
        <v>24.810103260000002</v>
      </c>
      <c r="R91" s="134">
        <v>36.085449670000003</v>
      </c>
      <c r="S91" s="134">
        <v>15.531915010000001</v>
      </c>
      <c r="T91" s="134">
        <v>32.192077159999997</v>
      </c>
      <c r="U91" s="134"/>
      <c r="V91" s="134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</row>
    <row r="92" spans="1:52" ht="13.8" hidden="1" outlineLevel="1">
      <c r="A92" s="16">
        <v>43009</v>
      </c>
      <c r="B92" s="134">
        <v>10510.400535050001</v>
      </c>
      <c r="C92" s="134">
        <v>1241.6832081599998</v>
      </c>
      <c r="D92" s="134">
        <v>148.33092195</v>
      </c>
      <c r="E92" s="134">
        <v>4380.1088759499999</v>
      </c>
      <c r="F92" s="134">
        <v>102.45732418</v>
      </c>
      <c r="G92" s="134">
        <v>99.495482110000012</v>
      </c>
      <c r="H92" s="134">
        <v>319.02603403000001</v>
      </c>
      <c r="I92" s="134">
        <v>2134.7384448000003</v>
      </c>
      <c r="J92" s="134">
        <v>290.81875432000004</v>
      </c>
      <c r="K92" s="134">
        <v>30.571119230000001</v>
      </c>
      <c r="L92" s="134">
        <v>359.67405128000001</v>
      </c>
      <c r="M92" s="176" t="s">
        <v>191</v>
      </c>
      <c r="N92" s="134">
        <v>249.73067424999999</v>
      </c>
      <c r="O92" s="134">
        <v>945.52450606999992</v>
      </c>
      <c r="P92" s="134">
        <v>97.019892810000016</v>
      </c>
      <c r="Q92" s="134">
        <v>29.207859180000003</v>
      </c>
      <c r="R92" s="134">
        <v>36.146327410000005</v>
      </c>
      <c r="S92" s="134">
        <v>15.95079522</v>
      </c>
      <c r="T92" s="134">
        <v>29.916264100000006</v>
      </c>
      <c r="U92" s="134"/>
      <c r="V92" s="134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</row>
    <row r="93" spans="1:52" ht="13.8" hidden="1" outlineLevel="1">
      <c r="A93" s="16">
        <v>43040</v>
      </c>
      <c r="B93" s="134">
        <v>11040.5554324</v>
      </c>
      <c r="C93" s="134">
        <v>1218.2275437400001</v>
      </c>
      <c r="D93" s="134">
        <v>147.85091971</v>
      </c>
      <c r="E93" s="134">
        <v>4351.8758989400003</v>
      </c>
      <c r="F93" s="134">
        <v>264.17848171999998</v>
      </c>
      <c r="G93" s="134">
        <v>99.637277749999996</v>
      </c>
      <c r="H93" s="134">
        <v>387.18922363999991</v>
      </c>
      <c r="I93" s="134">
        <v>2297.89182815</v>
      </c>
      <c r="J93" s="134">
        <v>270.01168338000002</v>
      </c>
      <c r="K93" s="134">
        <v>32.740706269999997</v>
      </c>
      <c r="L93" s="134">
        <v>385.79344821000001</v>
      </c>
      <c r="M93" s="176" t="s">
        <v>191</v>
      </c>
      <c r="N93" s="134">
        <v>296.32041442000002</v>
      </c>
      <c r="O93" s="134">
        <v>1070.36371525</v>
      </c>
      <c r="P93" s="134">
        <v>106.82080495000002</v>
      </c>
      <c r="Q93" s="134">
        <v>31.290318849999998</v>
      </c>
      <c r="R93" s="134">
        <v>39.382998289999996</v>
      </c>
      <c r="S93" s="134">
        <v>13.21411866</v>
      </c>
      <c r="T93" s="134">
        <v>27.766050469999996</v>
      </c>
      <c r="U93" s="134"/>
      <c r="V93" s="134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</row>
    <row r="94" spans="1:52" ht="13.8" hidden="1" outlineLevel="1">
      <c r="A94" s="16">
        <v>43070</v>
      </c>
      <c r="B94" s="134">
        <v>12504.531903810002</v>
      </c>
      <c r="C94" s="134">
        <v>1005.06255904</v>
      </c>
      <c r="D94" s="134">
        <v>189.44707565000002</v>
      </c>
      <c r="E94" s="134">
        <v>4945.4280017900001</v>
      </c>
      <c r="F94" s="134">
        <v>267.41657623999998</v>
      </c>
      <c r="G94" s="134">
        <v>129.52140552</v>
      </c>
      <c r="H94" s="134">
        <v>623.48318899000003</v>
      </c>
      <c r="I94" s="134">
        <v>2536.3478172800001</v>
      </c>
      <c r="J94" s="134">
        <v>394.85903313000006</v>
      </c>
      <c r="K94" s="134">
        <v>32.19816307</v>
      </c>
      <c r="L94" s="134">
        <v>485.05149629000005</v>
      </c>
      <c r="M94" s="176" t="s">
        <v>191</v>
      </c>
      <c r="N94" s="134">
        <v>370.47411657000004</v>
      </c>
      <c r="O94" s="134">
        <v>1245.8326850800001</v>
      </c>
      <c r="P94" s="134">
        <v>157.34020520000001</v>
      </c>
      <c r="Q94" s="134">
        <v>28.313776810000004</v>
      </c>
      <c r="R94" s="134">
        <v>35.656374789999994</v>
      </c>
      <c r="S94" s="134">
        <v>18.459623740000001</v>
      </c>
      <c r="T94" s="134">
        <v>39.63980462</v>
      </c>
      <c r="U94" s="134"/>
      <c r="V94" s="134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</row>
    <row r="95" spans="1:52" ht="13.8" hidden="1" outlineLevel="1">
      <c r="A95" s="16">
        <v>43101</v>
      </c>
      <c r="B95" s="134">
        <v>11485.874503749999</v>
      </c>
      <c r="C95" s="134">
        <v>1192.6200567800001</v>
      </c>
      <c r="D95" s="134">
        <v>260.79622260000008</v>
      </c>
      <c r="E95" s="134">
        <v>4899.6492334100003</v>
      </c>
      <c r="F95" s="134">
        <v>138.26328899000004</v>
      </c>
      <c r="G95" s="134">
        <v>127.38853552</v>
      </c>
      <c r="H95" s="134">
        <v>359.36722747000005</v>
      </c>
      <c r="I95" s="134">
        <v>2096.0714830100001</v>
      </c>
      <c r="J95" s="134">
        <v>252.04395448999998</v>
      </c>
      <c r="K95" s="134">
        <v>26.987264759999999</v>
      </c>
      <c r="L95" s="134">
        <v>453.45215111000005</v>
      </c>
      <c r="M95" s="176" t="s">
        <v>191</v>
      </c>
      <c r="N95" s="134">
        <v>296.06238249</v>
      </c>
      <c r="O95" s="134">
        <v>1156.04044344</v>
      </c>
      <c r="P95" s="134">
        <v>108.52154457999998</v>
      </c>
      <c r="Q95" s="134">
        <v>31.633687150000004</v>
      </c>
      <c r="R95" s="134">
        <v>40.02721631</v>
      </c>
      <c r="S95" s="134">
        <v>19.768955730000002</v>
      </c>
      <c r="T95" s="134">
        <v>27.180855910000002</v>
      </c>
      <c r="U95" s="134"/>
      <c r="V95" s="134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</row>
    <row r="96" spans="1:52" ht="13.8" hidden="1" outlineLevel="1">
      <c r="A96" s="16">
        <v>43132</v>
      </c>
      <c r="B96" s="134">
        <v>11601.936653369998</v>
      </c>
      <c r="C96" s="134">
        <v>1562.62731166</v>
      </c>
      <c r="D96" s="134">
        <v>310.82783673</v>
      </c>
      <c r="E96" s="134">
        <v>4693.7245758899999</v>
      </c>
      <c r="F96" s="134">
        <v>189.67489602000001</v>
      </c>
      <c r="G96" s="134">
        <v>128.07376941999999</v>
      </c>
      <c r="H96" s="134">
        <v>346.65817941</v>
      </c>
      <c r="I96" s="134">
        <v>2084.91467306</v>
      </c>
      <c r="J96" s="134">
        <v>248.31518789</v>
      </c>
      <c r="K96" s="134">
        <v>28.097519830000003</v>
      </c>
      <c r="L96" s="134">
        <v>426.89675304000002</v>
      </c>
      <c r="M96" s="176" t="s">
        <v>191</v>
      </c>
      <c r="N96" s="134">
        <v>275.42836055999993</v>
      </c>
      <c r="O96" s="134">
        <v>1057.0518299400001</v>
      </c>
      <c r="P96" s="134">
        <v>138.94388223999999</v>
      </c>
      <c r="Q96" s="134">
        <v>25.010925189999998</v>
      </c>
      <c r="R96" s="134">
        <v>40.796552299999995</v>
      </c>
      <c r="S96" s="134">
        <v>16.553594539999999</v>
      </c>
      <c r="T96" s="134">
        <v>28.340805650000004</v>
      </c>
      <c r="U96" s="134"/>
      <c r="V96" s="134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</row>
    <row r="97" spans="1:52" ht="13.8" hidden="1" outlineLevel="1">
      <c r="A97" s="16">
        <v>43160</v>
      </c>
      <c r="B97" s="134">
        <v>10944.307881799999</v>
      </c>
      <c r="C97" s="134">
        <v>1478.8814409699999</v>
      </c>
      <c r="D97" s="134">
        <v>249.59669981000002</v>
      </c>
      <c r="E97" s="134">
        <v>4404.2979904099993</v>
      </c>
      <c r="F97" s="134">
        <v>170.08020106999999</v>
      </c>
      <c r="G97" s="134">
        <v>127.32275233999999</v>
      </c>
      <c r="H97" s="134">
        <v>314.40350606000004</v>
      </c>
      <c r="I97" s="134">
        <v>1981.5730867099996</v>
      </c>
      <c r="J97" s="134">
        <v>280.58009303999995</v>
      </c>
      <c r="K97" s="134">
        <v>28.894073229999996</v>
      </c>
      <c r="L97" s="134">
        <v>424.29916864999996</v>
      </c>
      <c r="M97" s="176" t="s">
        <v>191</v>
      </c>
      <c r="N97" s="134">
        <v>262.95522162000003</v>
      </c>
      <c r="O97" s="134">
        <v>959.59356502000003</v>
      </c>
      <c r="P97" s="134">
        <v>151.99668928</v>
      </c>
      <c r="Q97" s="134">
        <v>31.138329199999998</v>
      </c>
      <c r="R97" s="134">
        <v>37.273516000000008</v>
      </c>
      <c r="S97" s="134">
        <v>15.816071860000001</v>
      </c>
      <c r="T97" s="134">
        <v>25.605476529999997</v>
      </c>
      <c r="U97" s="134"/>
      <c r="V97" s="134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</row>
    <row r="98" spans="1:52" ht="13.8" hidden="1" outlineLevel="1">
      <c r="A98" s="16">
        <v>43191</v>
      </c>
      <c r="B98" s="134">
        <v>11176.918578249999</v>
      </c>
      <c r="C98" s="134">
        <v>1525.8975246600003</v>
      </c>
      <c r="D98" s="134">
        <v>240.06132811000001</v>
      </c>
      <c r="E98" s="134">
        <v>4405.7666689000007</v>
      </c>
      <c r="F98" s="134">
        <v>219.15778041000002</v>
      </c>
      <c r="G98" s="134">
        <v>128.20358751999999</v>
      </c>
      <c r="H98" s="134">
        <v>326.01256179999996</v>
      </c>
      <c r="I98" s="134">
        <v>2130.11405818</v>
      </c>
      <c r="J98" s="134">
        <v>285.25056469000003</v>
      </c>
      <c r="K98" s="134">
        <v>25.18119261</v>
      </c>
      <c r="L98" s="134">
        <v>367.42721685000004</v>
      </c>
      <c r="M98" s="176" t="s">
        <v>191</v>
      </c>
      <c r="N98" s="134">
        <v>317.08489586999997</v>
      </c>
      <c r="O98" s="134">
        <v>944.21575461999998</v>
      </c>
      <c r="P98" s="134">
        <v>151.21647255000002</v>
      </c>
      <c r="Q98" s="134">
        <v>32.308094969999999</v>
      </c>
      <c r="R98" s="134">
        <v>34.623810409999997</v>
      </c>
      <c r="S98" s="134">
        <v>16.049012639999997</v>
      </c>
      <c r="T98" s="134">
        <v>28.348053459999999</v>
      </c>
      <c r="U98" s="134"/>
      <c r="V98" s="134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</row>
    <row r="99" spans="1:52" ht="13.8" hidden="1" outlineLevel="1">
      <c r="A99" s="16">
        <v>43221</v>
      </c>
      <c r="B99" s="134">
        <v>11374.259333350001</v>
      </c>
      <c r="C99" s="134">
        <v>1451.7607431799997</v>
      </c>
      <c r="D99" s="134">
        <v>242.92000887</v>
      </c>
      <c r="E99" s="134">
        <v>4541.6140707000004</v>
      </c>
      <c r="F99" s="134">
        <v>179.47102032000001</v>
      </c>
      <c r="G99" s="134">
        <v>132.41988584999999</v>
      </c>
      <c r="H99" s="134">
        <v>337.27792221999994</v>
      </c>
      <c r="I99" s="134">
        <v>2182.8445283300002</v>
      </c>
      <c r="J99" s="134">
        <v>344.65366200000005</v>
      </c>
      <c r="K99" s="134">
        <v>41.634473380000003</v>
      </c>
      <c r="L99" s="134">
        <v>383.45412775</v>
      </c>
      <c r="M99" s="176" t="s">
        <v>191</v>
      </c>
      <c r="N99" s="134">
        <v>287.80533975000003</v>
      </c>
      <c r="O99" s="134">
        <v>985.27083182000001</v>
      </c>
      <c r="P99" s="134">
        <v>136.39333633000001</v>
      </c>
      <c r="Q99" s="134">
        <v>45.644398549999998</v>
      </c>
      <c r="R99" s="134">
        <v>37.066273089999996</v>
      </c>
      <c r="S99" s="134">
        <v>15.99083274</v>
      </c>
      <c r="T99" s="134">
        <v>28.037878470000003</v>
      </c>
      <c r="U99" s="134"/>
      <c r="V99" s="134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</row>
    <row r="100" spans="1:52" ht="13.8" hidden="1" outlineLevel="1">
      <c r="A100" s="16">
        <v>43252</v>
      </c>
      <c r="B100" s="134">
        <v>10779.44228458</v>
      </c>
      <c r="C100" s="134">
        <v>1432.9516372400001</v>
      </c>
      <c r="D100" s="134">
        <v>230.99899138000001</v>
      </c>
      <c r="E100" s="134">
        <v>4153.1481766900006</v>
      </c>
      <c r="F100" s="134">
        <v>129.17245432999999</v>
      </c>
      <c r="G100" s="134">
        <v>138.91602283</v>
      </c>
      <c r="H100" s="134">
        <v>371.39784242000007</v>
      </c>
      <c r="I100" s="134">
        <v>2010.0189700200001</v>
      </c>
      <c r="J100" s="134">
        <v>334.85802789999997</v>
      </c>
      <c r="K100" s="134">
        <v>30.579119729999999</v>
      </c>
      <c r="L100" s="134">
        <v>418.88164998000002</v>
      </c>
      <c r="M100" s="176" t="s">
        <v>191</v>
      </c>
      <c r="N100" s="134">
        <v>279.20805228999996</v>
      </c>
      <c r="O100" s="134">
        <v>993.67505735999998</v>
      </c>
      <c r="P100" s="134">
        <v>135.48358675</v>
      </c>
      <c r="Q100" s="134">
        <v>39.354670800000001</v>
      </c>
      <c r="R100" s="134">
        <v>36.874247189999991</v>
      </c>
      <c r="S100" s="134">
        <v>14.963642530000001</v>
      </c>
      <c r="T100" s="134">
        <v>28.960135140000002</v>
      </c>
      <c r="U100" s="134"/>
      <c r="V100" s="134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</row>
    <row r="101" spans="1:52" ht="13.8" hidden="1" outlineLevel="1">
      <c r="A101" s="16">
        <v>43282</v>
      </c>
      <c r="B101" s="134">
        <v>11493.974753869999</v>
      </c>
      <c r="C101" s="134">
        <v>1661.8467076999998</v>
      </c>
      <c r="D101" s="134">
        <v>246.67282237000001</v>
      </c>
      <c r="E101" s="134">
        <v>4383.6264515499997</v>
      </c>
      <c r="F101" s="134">
        <v>94.350608029999989</v>
      </c>
      <c r="G101" s="134">
        <v>140.29548389999999</v>
      </c>
      <c r="H101" s="134">
        <v>392.47846400000003</v>
      </c>
      <c r="I101" s="134">
        <v>2120.10351365</v>
      </c>
      <c r="J101" s="134">
        <v>375.93669725000007</v>
      </c>
      <c r="K101" s="134">
        <v>32.923317209999993</v>
      </c>
      <c r="L101" s="134">
        <v>451.92396888000002</v>
      </c>
      <c r="M101" s="176" t="s">
        <v>191</v>
      </c>
      <c r="N101" s="134">
        <v>306.9338813</v>
      </c>
      <c r="O101" s="134">
        <v>1024.6093370899998</v>
      </c>
      <c r="P101" s="134">
        <v>134.11478163000001</v>
      </c>
      <c r="Q101" s="134">
        <v>34.532894759999998</v>
      </c>
      <c r="R101" s="134">
        <v>43.34889484</v>
      </c>
      <c r="S101" s="134">
        <v>14.39997211</v>
      </c>
      <c r="T101" s="134">
        <v>35.876957599999997</v>
      </c>
      <c r="U101" s="134"/>
      <c r="V101" s="134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</row>
    <row r="102" spans="1:52" ht="13.8" hidden="1" outlineLevel="1">
      <c r="A102" s="16">
        <v>43313</v>
      </c>
      <c r="B102" s="134">
        <v>11426.856487009998</v>
      </c>
      <c r="C102" s="134">
        <v>1589.66703566</v>
      </c>
      <c r="D102" s="134">
        <v>247.46121015</v>
      </c>
      <c r="E102" s="134">
        <v>4455.2208514900003</v>
      </c>
      <c r="F102" s="134">
        <v>76.254194440000006</v>
      </c>
      <c r="G102" s="134">
        <v>137.07503285999999</v>
      </c>
      <c r="H102" s="134">
        <v>395.17490686999992</v>
      </c>
      <c r="I102" s="134">
        <v>2078.2818884799999</v>
      </c>
      <c r="J102" s="134">
        <v>400.22512982000001</v>
      </c>
      <c r="K102" s="134">
        <v>25.754540729999999</v>
      </c>
      <c r="L102" s="134">
        <v>473.84411893000004</v>
      </c>
      <c r="M102" s="176" t="s">
        <v>191</v>
      </c>
      <c r="N102" s="134">
        <v>298.29692569999997</v>
      </c>
      <c r="O102" s="134">
        <v>993.23825721000003</v>
      </c>
      <c r="P102" s="134">
        <v>128.81887284000001</v>
      </c>
      <c r="Q102" s="134">
        <v>33.291648080000002</v>
      </c>
      <c r="R102" s="134">
        <v>43.237748479999986</v>
      </c>
      <c r="S102" s="134">
        <v>15.308378980000001</v>
      </c>
      <c r="T102" s="134">
        <v>35.70574629</v>
      </c>
      <c r="U102" s="134"/>
      <c r="V102" s="134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</row>
    <row r="103" spans="1:52" ht="13.8" hidden="1" outlineLevel="1">
      <c r="A103" s="16">
        <v>43344</v>
      </c>
      <c r="B103" s="134">
        <v>11742.09521299</v>
      </c>
      <c r="C103" s="134">
        <v>1607.9951842200003</v>
      </c>
      <c r="D103" s="134">
        <v>247.40025482000001</v>
      </c>
      <c r="E103" s="134">
        <v>4703.8572654600002</v>
      </c>
      <c r="F103" s="134">
        <v>105.71732438000001</v>
      </c>
      <c r="G103" s="134">
        <v>134.14606406999999</v>
      </c>
      <c r="H103" s="134">
        <v>366.27407943000003</v>
      </c>
      <c r="I103" s="134">
        <v>2064.4881782399998</v>
      </c>
      <c r="J103" s="134">
        <v>402.80603643999996</v>
      </c>
      <c r="K103" s="134">
        <v>28.379073529999999</v>
      </c>
      <c r="L103" s="134">
        <v>537.02699656999994</v>
      </c>
      <c r="M103" s="176" t="s">
        <v>191</v>
      </c>
      <c r="N103" s="134">
        <v>295.11998719999997</v>
      </c>
      <c r="O103" s="134">
        <v>970.14571218999993</v>
      </c>
      <c r="P103" s="134">
        <v>135.70174933999999</v>
      </c>
      <c r="Q103" s="134">
        <v>38.181433740000003</v>
      </c>
      <c r="R103" s="134">
        <v>45.893787629999991</v>
      </c>
      <c r="S103" s="134">
        <v>17.996560479999996</v>
      </c>
      <c r="T103" s="134">
        <v>40.965525250000006</v>
      </c>
      <c r="U103" s="134"/>
      <c r="V103" s="134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</row>
    <row r="104" spans="1:52" ht="13.8" hidden="1" outlineLevel="1">
      <c r="A104" s="16">
        <v>43374</v>
      </c>
      <c r="B104" s="134">
        <v>12384.230038700003</v>
      </c>
      <c r="C104" s="134">
        <v>1580.8571985900001</v>
      </c>
      <c r="D104" s="134">
        <v>405.73670103000001</v>
      </c>
      <c r="E104" s="134">
        <v>4737.9910933400006</v>
      </c>
      <c r="F104" s="134">
        <v>126.54795627</v>
      </c>
      <c r="G104" s="134">
        <v>140.80052959</v>
      </c>
      <c r="H104" s="134">
        <v>409.71143378999994</v>
      </c>
      <c r="I104" s="134">
        <v>2359.5133759700002</v>
      </c>
      <c r="J104" s="134">
        <v>410.49576959000001</v>
      </c>
      <c r="K104" s="134">
        <v>34.566139439999993</v>
      </c>
      <c r="L104" s="134">
        <v>507.12069678</v>
      </c>
      <c r="M104" s="176" t="s">
        <v>191</v>
      </c>
      <c r="N104" s="134">
        <v>305.57975609999994</v>
      </c>
      <c r="O104" s="134">
        <v>992.46556692999991</v>
      </c>
      <c r="P104" s="134">
        <v>184.21974963999997</v>
      </c>
      <c r="Q104" s="134">
        <v>44.09666679</v>
      </c>
      <c r="R104" s="134">
        <v>75.131023470000002</v>
      </c>
      <c r="S104" s="134">
        <v>27.157393779999996</v>
      </c>
      <c r="T104" s="134">
        <v>42.238987600000002</v>
      </c>
      <c r="U104" s="134"/>
      <c r="V104" s="134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</row>
    <row r="105" spans="1:52" ht="13.8" hidden="1" outlineLevel="1">
      <c r="A105" s="16">
        <v>43405</v>
      </c>
      <c r="B105" s="134">
        <v>11889.458724650001</v>
      </c>
      <c r="C105" s="134">
        <v>1338.8756849899999</v>
      </c>
      <c r="D105" s="134">
        <v>139.64785007</v>
      </c>
      <c r="E105" s="134">
        <v>4815.7389111299999</v>
      </c>
      <c r="F105" s="134">
        <v>168.24675901000003</v>
      </c>
      <c r="G105" s="134">
        <v>141.89036115000002</v>
      </c>
      <c r="H105" s="134">
        <v>427.18721454999996</v>
      </c>
      <c r="I105" s="134">
        <v>2268.9916455599996</v>
      </c>
      <c r="J105" s="134">
        <v>378.10677736000002</v>
      </c>
      <c r="K105" s="134">
        <v>35.643130499999998</v>
      </c>
      <c r="L105" s="134">
        <v>532.94529306000004</v>
      </c>
      <c r="M105" s="176" t="s">
        <v>191</v>
      </c>
      <c r="N105" s="134">
        <v>277.27783290999997</v>
      </c>
      <c r="O105" s="134">
        <v>988.05724356999997</v>
      </c>
      <c r="P105" s="134">
        <v>167.43461877000001</v>
      </c>
      <c r="Q105" s="134">
        <v>45.866432179999997</v>
      </c>
      <c r="R105" s="134">
        <v>103.06772963</v>
      </c>
      <c r="S105" s="134">
        <v>18.482957590000002</v>
      </c>
      <c r="T105" s="134">
        <v>41.998282620000005</v>
      </c>
      <c r="U105" s="134"/>
      <c r="V105" s="134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</row>
    <row r="106" spans="1:52" ht="13.8" hidden="1" outlineLevel="1">
      <c r="A106" s="16">
        <v>43435</v>
      </c>
      <c r="B106" s="134">
        <v>13237.535312419999</v>
      </c>
      <c r="C106" s="134">
        <v>1258.3366163599999</v>
      </c>
      <c r="D106" s="134">
        <v>179.46263267</v>
      </c>
      <c r="E106" s="134">
        <v>5242.2696287499994</v>
      </c>
      <c r="F106" s="134">
        <v>251.96469618999998</v>
      </c>
      <c r="G106" s="134">
        <v>132.26703789000001</v>
      </c>
      <c r="H106" s="134">
        <v>711.05109489999984</v>
      </c>
      <c r="I106" s="134">
        <v>2581.0385406900004</v>
      </c>
      <c r="J106" s="134">
        <v>390.73753174000007</v>
      </c>
      <c r="K106" s="134">
        <v>31.233771880000003</v>
      </c>
      <c r="L106" s="134">
        <v>616.20411536999995</v>
      </c>
      <c r="M106" s="176" t="s">
        <v>191</v>
      </c>
      <c r="N106" s="134">
        <v>321.53775614</v>
      </c>
      <c r="O106" s="134">
        <v>1103.91792964</v>
      </c>
      <c r="P106" s="134">
        <v>190.96117811999997</v>
      </c>
      <c r="Q106" s="134">
        <v>43.077161099999998</v>
      </c>
      <c r="R106" s="134">
        <v>118.64401078</v>
      </c>
      <c r="S106" s="134">
        <v>19.028247090000001</v>
      </c>
      <c r="T106" s="134">
        <v>45.803363110000006</v>
      </c>
      <c r="U106" s="134"/>
      <c r="V106" s="134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</row>
    <row r="107" spans="1:52" ht="13.8" hidden="1" outlineLevel="1">
      <c r="A107" s="16">
        <v>43466</v>
      </c>
      <c r="B107" s="134">
        <v>12871.502224949998</v>
      </c>
      <c r="C107" s="134">
        <v>1341.5931430799999</v>
      </c>
      <c r="D107" s="134">
        <v>189.81758892999997</v>
      </c>
      <c r="E107" s="134">
        <v>5231.3465250400004</v>
      </c>
      <c r="F107" s="134">
        <v>178.21928968</v>
      </c>
      <c r="G107" s="134">
        <v>135.73426455000001</v>
      </c>
      <c r="H107" s="134">
        <v>575.20249815</v>
      </c>
      <c r="I107" s="134">
        <v>2333.6374631799999</v>
      </c>
      <c r="J107" s="134">
        <v>386.50239245</v>
      </c>
      <c r="K107" s="134">
        <v>31.091932639999996</v>
      </c>
      <c r="L107" s="134">
        <v>642.69288632999996</v>
      </c>
      <c r="M107" s="176" t="s">
        <v>191</v>
      </c>
      <c r="N107" s="134">
        <v>324.75491921999998</v>
      </c>
      <c r="O107" s="134">
        <v>1017.0001308399999</v>
      </c>
      <c r="P107" s="134">
        <v>220.40829095999999</v>
      </c>
      <c r="Q107" s="134">
        <v>48.338915379999996</v>
      </c>
      <c r="R107" s="134">
        <v>158.92225054999997</v>
      </c>
      <c r="S107" s="134">
        <v>17.684814509999999</v>
      </c>
      <c r="T107" s="134">
        <v>38.554919460000001</v>
      </c>
      <c r="U107" s="134"/>
      <c r="V107" s="134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</row>
    <row r="108" spans="1:52" ht="13.8" hidden="1" outlineLevel="1">
      <c r="A108" s="16">
        <v>43497</v>
      </c>
      <c r="B108" s="134">
        <v>12284.674616250002</v>
      </c>
      <c r="C108" s="134">
        <v>1439.9991909099999</v>
      </c>
      <c r="D108" s="134">
        <v>217.53438842000003</v>
      </c>
      <c r="E108" s="134">
        <v>4725.6629831700002</v>
      </c>
      <c r="F108" s="134">
        <v>416.78098064999995</v>
      </c>
      <c r="G108" s="134">
        <v>135.17858880999998</v>
      </c>
      <c r="H108" s="134">
        <v>413.34170861999996</v>
      </c>
      <c r="I108" s="134">
        <v>2189.7839286799999</v>
      </c>
      <c r="J108" s="134">
        <v>344.12093947999995</v>
      </c>
      <c r="K108" s="134">
        <v>28.145040449999996</v>
      </c>
      <c r="L108" s="134">
        <v>579.73639677999995</v>
      </c>
      <c r="M108" s="176" t="s">
        <v>191</v>
      </c>
      <c r="N108" s="134">
        <v>327.20849034999998</v>
      </c>
      <c r="O108" s="134">
        <v>972.18801820999988</v>
      </c>
      <c r="P108" s="134">
        <v>186.58049840000001</v>
      </c>
      <c r="Q108" s="134">
        <v>51.327229320000001</v>
      </c>
      <c r="R108" s="134">
        <v>183.88990722999998</v>
      </c>
      <c r="S108" s="134">
        <v>16.959911819999999</v>
      </c>
      <c r="T108" s="134">
        <v>56.236414950000004</v>
      </c>
      <c r="U108" s="134"/>
      <c r="V108" s="134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</row>
    <row r="109" spans="1:52" ht="13.8" hidden="1" outlineLevel="1">
      <c r="A109" s="16">
        <v>43525</v>
      </c>
      <c r="B109" s="134">
        <v>12211.063013429999</v>
      </c>
      <c r="C109" s="134">
        <v>1728.5632700399999</v>
      </c>
      <c r="D109" s="134">
        <v>190.27967208999999</v>
      </c>
      <c r="E109" s="134">
        <v>4457.34560659</v>
      </c>
      <c r="F109" s="134">
        <v>418.61986830000001</v>
      </c>
      <c r="G109" s="134">
        <v>161.65073706999999</v>
      </c>
      <c r="H109" s="134">
        <v>325.06842255000004</v>
      </c>
      <c r="I109" s="134">
        <v>2076.8263953799997</v>
      </c>
      <c r="J109" s="134">
        <v>392.02570241000001</v>
      </c>
      <c r="K109" s="134">
        <v>30.8634472</v>
      </c>
      <c r="L109" s="134">
        <v>598.31182691999993</v>
      </c>
      <c r="M109" s="176" t="s">
        <v>191</v>
      </c>
      <c r="N109" s="134">
        <v>342.13202733999992</v>
      </c>
      <c r="O109" s="134">
        <v>956.64434803999984</v>
      </c>
      <c r="P109" s="134">
        <v>197.68493692000001</v>
      </c>
      <c r="Q109" s="134">
        <v>52.221535380000006</v>
      </c>
      <c r="R109" s="134">
        <v>216.31091258999996</v>
      </c>
      <c r="S109" s="134">
        <v>17.200748989999997</v>
      </c>
      <c r="T109" s="134">
        <v>49.313555620000002</v>
      </c>
      <c r="U109" s="134"/>
      <c r="V109" s="134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</row>
    <row r="110" spans="1:52" ht="13.8" hidden="1" outlineLevel="1">
      <c r="A110" s="16">
        <v>43556</v>
      </c>
      <c r="B110" s="134">
        <v>11808.552616780002</v>
      </c>
      <c r="C110" s="134">
        <v>1349.71885647</v>
      </c>
      <c r="D110" s="134">
        <v>175.01336744999998</v>
      </c>
      <c r="E110" s="134">
        <v>4352.2326923700002</v>
      </c>
      <c r="F110" s="134">
        <v>393.02076747999996</v>
      </c>
      <c r="G110" s="134">
        <v>162.01833403000003</v>
      </c>
      <c r="H110" s="134">
        <v>387.72075358000001</v>
      </c>
      <c r="I110" s="134">
        <v>2049.7565315400002</v>
      </c>
      <c r="J110" s="134">
        <v>422.49007187999996</v>
      </c>
      <c r="K110" s="134">
        <v>30.568643350000002</v>
      </c>
      <c r="L110" s="134">
        <v>585.4611897499999</v>
      </c>
      <c r="M110" s="176" t="s">
        <v>191</v>
      </c>
      <c r="N110" s="134">
        <v>334.94459529999995</v>
      </c>
      <c r="O110" s="134">
        <v>1017.8995072399999</v>
      </c>
      <c r="P110" s="134">
        <v>212.27995178</v>
      </c>
      <c r="Q110" s="134">
        <v>55.757334720000003</v>
      </c>
      <c r="R110" s="134">
        <v>228.37465462</v>
      </c>
      <c r="S110" s="134">
        <v>15.98112658</v>
      </c>
      <c r="T110" s="134">
        <v>35.314238639999999</v>
      </c>
      <c r="U110" s="134"/>
      <c r="V110" s="134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</row>
    <row r="111" spans="1:52" ht="13.8" hidden="1" outlineLevel="1">
      <c r="A111" s="16">
        <v>43586</v>
      </c>
      <c r="B111" s="134">
        <v>12558.429874829999</v>
      </c>
      <c r="C111" s="134">
        <v>1526.8053597099999</v>
      </c>
      <c r="D111" s="134">
        <v>167.32135808999999</v>
      </c>
      <c r="E111" s="134">
        <v>4632.5308320100003</v>
      </c>
      <c r="F111" s="134">
        <v>406.78100776999997</v>
      </c>
      <c r="G111" s="134">
        <v>170.58971652999998</v>
      </c>
      <c r="H111" s="134">
        <v>432.23290888999998</v>
      </c>
      <c r="I111" s="134">
        <v>2167.3747037600001</v>
      </c>
      <c r="J111" s="134">
        <v>465.02516892</v>
      </c>
      <c r="K111" s="134">
        <v>48.277624930000002</v>
      </c>
      <c r="L111" s="134">
        <v>565.44978936000007</v>
      </c>
      <c r="M111" s="176" t="s">
        <v>191</v>
      </c>
      <c r="N111" s="134">
        <v>385.62253566000004</v>
      </c>
      <c r="O111" s="134">
        <v>1043.7049887100002</v>
      </c>
      <c r="P111" s="134">
        <v>187.95113276999999</v>
      </c>
      <c r="Q111" s="134">
        <v>56.550069890000003</v>
      </c>
      <c r="R111" s="134">
        <v>248.50445590000001</v>
      </c>
      <c r="S111" s="134">
        <v>17.048609209999999</v>
      </c>
      <c r="T111" s="134">
        <v>36.659612720000005</v>
      </c>
      <c r="U111" s="134"/>
      <c r="V111" s="134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</row>
    <row r="112" spans="1:52" ht="13.8" hidden="1" outlineLevel="1">
      <c r="A112" s="16">
        <v>43617</v>
      </c>
      <c r="B112" s="134">
        <v>12230.98195066</v>
      </c>
      <c r="C112" s="134">
        <v>1716.6054157900001</v>
      </c>
      <c r="D112" s="134">
        <v>205.84461774000002</v>
      </c>
      <c r="E112" s="134">
        <v>4252.5307935199999</v>
      </c>
      <c r="F112" s="134">
        <v>365.72177460999995</v>
      </c>
      <c r="G112" s="134">
        <v>164.08374026000001</v>
      </c>
      <c r="H112" s="134">
        <v>483.29898814000006</v>
      </c>
      <c r="I112" s="134">
        <v>1973.4448982100002</v>
      </c>
      <c r="J112" s="134">
        <v>464.53819081</v>
      </c>
      <c r="K112" s="134">
        <v>34.953168050000002</v>
      </c>
      <c r="L112" s="134">
        <v>625.38085253999998</v>
      </c>
      <c r="M112" s="176" t="s">
        <v>191</v>
      </c>
      <c r="N112" s="134">
        <v>362.90504512000007</v>
      </c>
      <c r="O112" s="134">
        <v>1026.9735351300001</v>
      </c>
      <c r="P112" s="134">
        <v>196.64804874000004</v>
      </c>
      <c r="Q112" s="134">
        <v>46.887388699999995</v>
      </c>
      <c r="R112" s="134">
        <v>256.22649860000001</v>
      </c>
      <c r="S112" s="134">
        <v>17.000585239999999</v>
      </c>
      <c r="T112" s="134">
        <v>37.938409460000003</v>
      </c>
      <c r="U112" s="134"/>
      <c r="V112" s="134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</row>
    <row r="113" spans="1:52" ht="13.8" hidden="1" outlineLevel="1">
      <c r="A113" s="16">
        <v>43647</v>
      </c>
      <c r="B113" s="134">
        <v>13010.161910749997</v>
      </c>
      <c r="C113" s="134">
        <v>2073.3687405699998</v>
      </c>
      <c r="D113" s="134">
        <v>206.68821602999998</v>
      </c>
      <c r="E113" s="134">
        <v>4382.7081799000007</v>
      </c>
      <c r="F113" s="134">
        <v>473.64165437000003</v>
      </c>
      <c r="G113" s="134">
        <v>168.5217256</v>
      </c>
      <c r="H113" s="134">
        <v>387.93764544999999</v>
      </c>
      <c r="I113" s="134">
        <v>2301.0022980799995</v>
      </c>
      <c r="J113" s="134">
        <v>453.32164021</v>
      </c>
      <c r="K113" s="134">
        <v>39.932402060000001</v>
      </c>
      <c r="L113" s="134">
        <v>610.76660673000003</v>
      </c>
      <c r="M113" s="176" t="s">
        <v>191</v>
      </c>
      <c r="N113" s="134">
        <v>362.46067574999995</v>
      </c>
      <c r="O113" s="134">
        <v>965.80850779999992</v>
      </c>
      <c r="P113" s="134">
        <v>215.28221373</v>
      </c>
      <c r="Q113" s="134">
        <v>44.529968769999996</v>
      </c>
      <c r="R113" s="134">
        <v>263.73142476999999</v>
      </c>
      <c r="S113" s="134">
        <v>16.380246379999999</v>
      </c>
      <c r="T113" s="134">
        <v>44.07976455</v>
      </c>
      <c r="U113" s="134"/>
      <c r="V113" s="134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</row>
    <row r="114" spans="1:52" ht="13.8" hidden="1" outlineLevel="1">
      <c r="A114" s="16">
        <v>43678</v>
      </c>
      <c r="B114" s="134">
        <v>13253.552826809999</v>
      </c>
      <c r="C114" s="134">
        <v>2392.6757392099998</v>
      </c>
      <c r="D114" s="134">
        <v>250.75951954999996</v>
      </c>
      <c r="E114" s="134">
        <v>4360.3631559999994</v>
      </c>
      <c r="F114" s="134">
        <v>258.83721606</v>
      </c>
      <c r="G114" s="134">
        <v>172.20102088000002</v>
      </c>
      <c r="H114" s="134">
        <v>462.32441041000004</v>
      </c>
      <c r="I114" s="134">
        <v>2222.27046845</v>
      </c>
      <c r="J114" s="134">
        <v>518.07106819000001</v>
      </c>
      <c r="K114" s="134">
        <v>34.407351690000006</v>
      </c>
      <c r="L114" s="134">
        <v>616.27140765000001</v>
      </c>
      <c r="M114" s="176" t="s">
        <v>191</v>
      </c>
      <c r="N114" s="134">
        <v>376.91759814000005</v>
      </c>
      <c r="O114" s="134">
        <v>970.84578441999997</v>
      </c>
      <c r="P114" s="134">
        <v>217.66314286000002</v>
      </c>
      <c r="Q114" s="134">
        <v>41.697487530000004</v>
      </c>
      <c r="R114" s="134">
        <v>286.85699966999999</v>
      </c>
      <c r="S114" s="134">
        <v>22.450731970000003</v>
      </c>
      <c r="T114" s="134">
        <v>48.939724130000002</v>
      </c>
      <c r="U114" s="134"/>
      <c r="V114" s="134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</row>
    <row r="115" spans="1:52" ht="13.8" hidden="1" outlineLevel="1">
      <c r="A115" s="16">
        <v>43709</v>
      </c>
      <c r="B115" s="134">
        <v>13539.489776049999</v>
      </c>
      <c r="C115" s="134">
        <v>2406.5780622500001</v>
      </c>
      <c r="D115" s="134">
        <v>202.34875120999999</v>
      </c>
      <c r="E115" s="134">
        <v>4362.5618629499995</v>
      </c>
      <c r="F115" s="134">
        <v>246.24634038000002</v>
      </c>
      <c r="G115" s="134">
        <v>177.15296270000002</v>
      </c>
      <c r="H115" s="134">
        <v>530.51085828999999</v>
      </c>
      <c r="I115" s="134">
        <v>2493.1702246599998</v>
      </c>
      <c r="J115" s="134">
        <v>423.14234327999992</v>
      </c>
      <c r="K115" s="134">
        <v>44.297274559999998</v>
      </c>
      <c r="L115" s="134">
        <v>589.59808674999999</v>
      </c>
      <c r="M115" s="176" t="s">
        <v>191</v>
      </c>
      <c r="N115" s="134">
        <v>369.48934588000009</v>
      </c>
      <c r="O115" s="134">
        <v>1012.04643483</v>
      </c>
      <c r="P115" s="134">
        <v>227.91236793000002</v>
      </c>
      <c r="Q115" s="134">
        <v>58.846912719999992</v>
      </c>
      <c r="R115" s="134">
        <v>314.68691670000004</v>
      </c>
      <c r="S115" s="134">
        <v>31.622599139999995</v>
      </c>
      <c r="T115" s="134">
        <v>49.278431819999994</v>
      </c>
      <c r="U115" s="134"/>
      <c r="V115" s="134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</row>
    <row r="116" spans="1:52" ht="13.8" hidden="1" outlineLevel="1">
      <c r="A116" s="16">
        <v>43739</v>
      </c>
      <c r="B116" s="134">
        <v>13975.05120482</v>
      </c>
      <c r="C116" s="134">
        <v>2673.4450983600004</v>
      </c>
      <c r="D116" s="134">
        <v>132.93505400000001</v>
      </c>
      <c r="E116" s="134">
        <v>4377.83220179</v>
      </c>
      <c r="F116" s="134">
        <v>345.91530152000001</v>
      </c>
      <c r="G116" s="134">
        <v>190.13812445000002</v>
      </c>
      <c r="H116" s="134">
        <v>453.63290739999997</v>
      </c>
      <c r="I116" s="134">
        <v>2572.6725547299998</v>
      </c>
      <c r="J116" s="134">
        <v>396.69961218000009</v>
      </c>
      <c r="K116" s="134">
        <v>50.470830930000005</v>
      </c>
      <c r="L116" s="134">
        <v>631.00454643000012</v>
      </c>
      <c r="M116" s="176" t="s">
        <v>191</v>
      </c>
      <c r="N116" s="134">
        <v>377.51721265000003</v>
      </c>
      <c r="O116" s="134">
        <v>1046.4479408</v>
      </c>
      <c r="P116" s="134">
        <v>215.79444138000002</v>
      </c>
      <c r="Q116" s="134">
        <v>61.589601029999997</v>
      </c>
      <c r="R116" s="134">
        <v>354.68649383000007</v>
      </c>
      <c r="S116" s="134">
        <v>37.4278397</v>
      </c>
      <c r="T116" s="134">
        <v>56.841443640000001</v>
      </c>
      <c r="U116" s="134"/>
      <c r="V116" s="134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</row>
    <row r="117" spans="1:52" ht="13.8" hidden="1" outlineLevel="1">
      <c r="A117" s="16">
        <v>43770</v>
      </c>
      <c r="B117" s="134">
        <v>13249.217759960002</v>
      </c>
      <c r="C117" s="134">
        <v>2290.9054646099999</v>
      </c>
      <c r="D117" s="134">
        <v>110.39961389999999</v>
      </c>
      <c r="E117" s="134">
        <v>4253.0706019099998</v>
      </c>
      <c r="F117" s="134">
        <v>250.67711341</v>
      </c>
      <c r="G117" s="134">
        <v>206.40846875</v>
      </c>
      <c r="H117" s="134">
        <v>518.65775251000002</v>
      </c>
      <c r="I117" s="134">
        <v>2463.6055598900002</v>
      </c>
      <c r="J117" s="134">
        <v>432.58382381000001</v>
      </c>
      <c r="K117" s="134">
        <v>46.938724120000003</v>
      </c>
      <c r="L117" s="134">
        <v>607.67483577999997</v>
      </c>
      <c r="M117" s="176" t="s">
        <v>191</v>
      </c>
      <c r="N117" s="134">
        <v>386.86559511999997</v>
      </c>
      <c r="O117" s="134">
        <v>984.37450414</v>
      </c>
      <c r="P117" s="134">
        <v>210.27781545000005</v>
      </c>
      <c r="Q117" s="134">
        <v>64.998393239999999</v>
      </c>
      <c r="R117" s="134">
        <v>342.26792909000005</v>
      </c>
      <c r="S117" s="134">
        <v>30.428958510000001</v>
      </c>
      <c r="T117" s="134">
        <v>49.082605719999997</v>
      </c>
      <c r="U117" s="134"/>
      <c r="V117" s="134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</row>
    <row r="118" spans="1:52" ht="13.8" hidden="1" outlineLevel="1">
      <c r="A118" s="16">
        <v>43800</v>
      </c>
      <c r="B118" s="134">
        <v>14620.11142148</v>
      </c>
      <c r="C118" s="134">
        <v>2086.2401455600002</v>
      </c>
      <c r="D118" s="134">
        <v>173.31955362999997</v>
      </c>
      <c r="E118" s="134">
        <v>4602.3083133300006</v>
      </c>
      <c r="F118" s="134">
        <v>320.62820126999998</v>
      </c>
      <c r="G118" s="134">
        <v>191.56746332</v>
      </c>
      <c r="H118" s="134">
        <v>781.47153862999994</v>
      </c>
      <c r="I118" s="134">
        <v>3053.1667560299998</v>
      </c>
      <c r="J118" s="134">
        <v>576.5898261000001</v>
      </c>
      <c r="K118" s="134">
        <v>51.142818939999998</v>
      </c>
      <c r="L118" s="134">
        <v>689.95768249000002</v>
      </c>
      <c r="M118" s="176" t="s">
        <v>191</v>
      </c>
      <c r="N118" s="134">
        <v>391.19748041999998</v>
      </c>
      <c r="O118" s="134">
        <v>1059.2518487999998</v>
      </c>
      <c r="P118" s="134">
        <v>190.65185902000005</v>
      </c>
      <c r="Q118" s="134">
        <v>55.096691900000003</v>
      </c>
      <c r="R118" s="134">
        <v>315.01749771000004</v>
      </c>
      <c r="S118" s="134">
        <v>29.794939189999997</v>
      </c>
      <c r="T118" s="134">
        <v>52.708805140000003</v>
      </c>
      <c r="U118" s="134"/>
      <c r="V118" s="134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</row>
    <row r="119" spans="1:52" ht="13.8" hidden="1" outlineLevel="1">
      <c r="A119" s="16">
        <v>43831</v>
      </c>
      <c r="B119" s="134">
        <v>14328.379836329999</v>
      </c>
      <c r="C119" s="134">
        <v>2070.0947026399999</v>
      </c>
      <c r="D119" s="134">
        <v>149.93364337</v>
      </c>
      <c r="E119" s="134">
        <v>4743.1166534700005</v>
      </c>
      <c r="F119" s="134">
        <v>300.06667580999994</v>
      </c>
      <c r="G119" s="134">
        <v>201.45715129999999</v>
      </c>
      <c r="H119" s="134">
        <v>633.76608455999997</v>
      </c>
      <c r="I119" s="134">
        <v>2794.7276119400003</v>
      </c>
      <c r="J119" s="134">
        <v>474.49295889999991</v>
      </c>
      <c r="K119" s="134">
        <v>48.860947980000006</v>
      </c>
      <c r="L119" s="134">
        <v>765.30933630000004</v>
      </c>
      <c r="M119" s="134">
        <v>6.6525556299999993</v>
      </c>
      <c r="N119" s="134">
        <v>403.76186901999995</v>
      </c>
      <c r="O119" s="134">
        <v>1019.3894839899999</v>
      </c>
      <c r="P119" s="134">
        <v>210.21592019000002</v>
      </c>
      <c r="Q119" s="134">
        <v>60.645511649999996</v>
      </c>
      <c r="R119" s="134">
        <v>345.58182449999998</v>
      </c>
      <c r="S119" s="134">
        <v>33.86787254</v>
      </c>
      <c r="T119" s="134">
        <v>66.439032539999999</v>
      </c>
      <c r="U119" s="134"/>
      <c r="V119" s="134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</row>
    <row r="120" spans="1:52" ht="13.8" hidden="1" outlineLevel="1">
      <c r="A120" s="16">
        <v>43862</v>
      </c>
      <c r="B120" s="134">
        <v>14040.333979380001</v>
      </c>
      <c r="C120" s="134">
        <v>2309.6773345699999</v>
      </c>
      <c r="D120" s="134">
        <v>125.38471819999999</v>
      </c>
      <c r="E120" s="134">
        <v>4544.4051183499996</v>
      </c>
      <c r="F120" s="134">
        <v>281.46411547000002</v>
      </c>
      <c r="G120" s="134">
        <v>209.13196686000003</v>
      </c>
      <c r="H120" s="134">
        <v>532.42795601</v>
      </c>
      <c r="I120" s="134">
        <v>2717.2006522300003</v>
      </c>
      <c r="J120" s="134">
        <v>413.95884861000002</v>
      </c>
      <c r="K120" s="134">
        <v>47.612223680000007</v>
      </c>
      <c r="L120" s="134">
        <v>719.05204234000007</v>
      </c>
      <c r="M120" s="134">
        <v>1.2004511</v>
      </c>
      <c r="N120" s="134">
        <v>410.00939711000001</v>
      </c>
      <c r="O120" s="134">
        <v>1018.1187395300001</v>
      </c>
      <c r="P120" s="134">
        <v>199.90312370000004</v>
      </c>
      <c r="Q120" s="134">
        <v>59.510524180000004</v>
      </c>
      <c r="R120" s="134">
        <v>356.20412481</v>
      </c>
      <c r="S120" s="134">
        <v>31.410958539999999</v>
      </c>
      <c r="T120" s="134">
        <v>63.661684089999994</v>
      </c>
      <c r="U120" s="134"/>
      <c r="V120" s="134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</row>
    <row r="121" spans="1:52" ht="13.8" hidden="1" outlineLevel="1">
      <c r="A121" s="16">
        <v>43891</v>
      </c>
      <c r="B121" s="134">
        <v>15348.696854469999</v>
      </c>
      <c r="C121" s="134">
        <v>2883.0039084399996</v>
      </c>
      <c r="D121" s="134">
        <v>120.01101412999999</v>
      </c>
      <c r="E121" s="134">
        <v>4711.5293093800001</v>
      </c>
      <c r="F121" s="134">
        <v>571.80931447</v>
      </c>
      <c r="G121" s="134">
        <v>204.98155471000001</v>
      </c>
      <c r="H121" s="134">
        <v>529.34921824000003</v>
      </c>
      <c r="I121" s="134">
        <v>2849.0245375700001</v>
      </c>
      <c r="J121" s="134">
        <v>507.56576284999994</v>
      </c>
      <c r="K121" s="134">
        <v>36.538592459999997</v>
      </c>
      <c r="L121" s="134">
        <v>864.02359776000014</v>
      </c>
      <c r="M121" s="134">
        <v>1.3495752200000002</v>
      </c>
      <c r="N121" s="134">
        <v>371.90301227999993</v>
      </c>
      <c r="O121" s="134">
        <v>1020.6776638399999</v>
      </c>
      <c r="P121" s="134">
        <v>200.94704903000002</v>
      </c>
      <c r="Q121" s="134">
        <v>53.484302499999998</v>
      </c>
      <c r="R121" s="134">
        <v>337.52190760999997</v>
      </c>
      <c r="S121" s="134">
        <v>27.845354870000001</v>
      </c>
      <c r="T121" s="134">
        <v>57.131179110000005</v>
      </c>
      <c r="U121" s="134"/>
      <c r="V121" s="134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</row>
    <row r="122" spans="1:52" ht="13.8" hidden="1" outlineLevel="1">
      <c r="A122" s="16">
        <v>43922</v>
      </c>
      <c r="B122" s="134">
        <v>15970.694536670002</v>
      </c>
      <c r="C122" s="134">
        <v>3307.1266524399998</v>
      </c>
      <c r="D122" s="134">
        <v>97.604304259999992</v>
      </c>
      <c r="E122" s="134">
        <v>4831.9716553599992</v>
      </c>
      <c r="F122" s="134">
        <v>565.42931152999995</v>
      </c>
      <c r="G122" s="134">
        <v>224.81510989999998</v>
      </c>
      <c r="H122" s="134">
        <v>488.89055645000002</v>
      </c>
      <c r="I122" s="134">
        <v>2725.2426562700002</v>
      </c>
      <c r="J122" s="134">
        <v>569.20944578000001</v>
      </c>
      <c r="K122" s="134">
        <v>29.821723509999998</v>
      </c>
      <c r="L122" s="134">
        <v>889.19551763000004</v>
      </c>
      <c r="M122" s="134">
        <v>6.0358626699999993</v>
      </c>
      <c r="N122" s="134">
        <v>357.03903581999998</v>
      </c>
      <c r="O122" s="134">
        <v>1140.4402745100001</v>
      </c>
      <c r="P122" s="134">
        <v>212.03772849000006</v>
      </c>
      <c r="Q122" s="134">
        <v>54.063381719999995</v>
      </c>
      <c r="R122" s="134">
        <v>394.24148139000005</v>
      </c>
      <c r="S122" s="134">
        <v>23.146903470000002</v>
      </c>
      <c r="T122" s="134">
        <v>54.38293547</v>
      </c>
      <c r="U122" s="134"/>
      <c r="V122" s="134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</row>
    <row r="123" spans="1:52" ht="13.8" hidden="1" outlineLevel="1">
      <c r="A123" s="16">
        <v>43952</v>
      </c>
      <c r="B123" s="134">
        <v>15908.901475800001</v>
      </c>
      <c r="C123" s="134">
        <v>3370.0337049599998</v>
      </c>
      <c r="D123" s="134">
        <v>97.940453550000001</v>
      </c>
      <c r="E123" s="134">
        <v>4790.2821295800004</v>
      </c>
      <c r="F123" s="134">
        <v>399.66603968999999</v>
      </c>
      <c r="G123" s="134">
        <v>227.28184905000001</v>
      </c>
      <c r="H123" s="134">
        <v>496.84772635999997</v>
      </c>
      <c r="I123" s="134">
        <v>2863.0270796599998</v>
      </c>
      <c r="J123" s="134">
        <v>428.09674471000005</v>
      </c>
      <c r="K123" s="134">
        <v>30.867734520000003</v>
      </c>
      <c r="L123" s="134">
        <v>814.95954022000001</v>
      </c>
      <c r="M123" s="134">
        <v>8.8698905200000002</v>
      </c>
      <c r="N123" s="134">
        <v>375.25395410000004</v>
      </c>
      <c r="O123" s="134">
        <v>1120.78702535</v>
      </c>
      <c r="P123" s="134">
        <v>229.33937449000004</v>
      </c>
      <c r="Q123" s="134">
        <v>60.924566159999998</v>
      </c>
      <c r="R123" s="134">
        <v>508.08431313</v>
      </c>
      <c r="S123" s="134">
        <v>25.030897439999997</v>
      </c>
      <c r="T123" s="134">
        <v>61.608452310000004</v>
      </c>
      <c r="U123" s="134"/>
      <c r="V123" s="134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</row>
    <row r="124" spans="1:52" ht="13.8" hidden="1" outlineLevel="1">
      <c r="A124" s="16">
        <v>43983</v>
      </c>
      <c r="B124" s="134">
        <v>16481.508920749999</v>
      </c>
      <c r="C124" s="134">
        <v>3227.7584607600002</v>
      </c>
      <c r="D124" s="134">
        <v>89.646996810000005</v>
      </c>
      <c r="E124" s="134">
        <v>5038.2563146499997</v>
      </c>
      <c r="F124" s="134">
        <v>455.1503357200001</v>
      </c>
      <c r="G124" s="134">
        <v>225.64763852000002</v>
      </c>
      <c r="H124" s="134">
        <v>529.85828931000003</v>
      </c>
      <c r="I124" s="134">
        <v>3093.5572637199994</v>
      </c>
      <c r="J124" s="134">
        <v>421.96700781999999</v>
      </c>
      <c r="K124" s="134">
        <v>35.193538580000002</v>
      </c>
      <c r="L124" s="134">
        <v>807.76247042</v>
      </c>
      <c r="M124" s="134">
        <v>16.083087809999999</v>
      </c>
      <c r="N124" s="134">
        <v>402.72662867000003</v>
      </c>
      <c r="O124" s="134">
        <v>1177.2702103300003</v>
      </c>
      <c r="P124" s="134">
        <v>241.45730162000001</v>
      </c>
      <c r="Q124" s="134">
        <v>59.661869890000006</v>
      </c>
      <c r="R124" s="134">
        <v>568.52320675999999</v>
      </c>
      <c r="S124" s="134">
        <v>27.547685080000001</v>
      </c>
      <c r="T124" s="134">
        <v>63.440614280000005</v>
      </c>
      <c r="U124" s="134"/>
      <c r="V124" s="134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</row>
    <row r="125" spans="1:52" ht="13.8" hidden="1" outlineLevel="1">
      <c r="A125" s="16">
        <v>44013</v>
      </c>
      <c r="B125" s="134">
        <v>16930.885524429999</v>
      </c>
      <c r="C125" s="134">
        <v>3210.5288818100003</v>
      </c>
      <c r="D125" s="134">
        <v>134.2611947</v>
      </c>
      <c r="E125" s="134">
        <v>5246.2101128799995</v>
      </c>
      <c r="F125" s="134">
        <v>384.15679258</v>
      </c>
      <c r="G125" s="134">
        <v>224.06213671</v>
      </c>
      <c r="H125" s="134">
        <v>597.59868451999989</v>
      </c>
      <c r="I125" s="134">
        <v>3019.53394514</v>
      </c>
      <c r="J125" s="134">
        <v>455.78362502000004</v>
      </c>
      <c r="K125" s="134">
        <v>32.720640700000004</v>
      </c>
      <c r="L125" s="134">
        <v>911.13190473999998</v>
      </c>
      <c r="M125" s="134">
        <v>9.5957626600000001</v>
      </c>
      <c r="N125" s="134">
        <v>393.87116249000002</v>
      </c>
      <c r="O125" s="134">
        <v>1251.8514914</v>
      </c>
      <c r="P125" s="134">
        <v>237.63877336000004</v>
      </c>
      <c r="Q125" s="134">
        <v>56.398451900000005</v>
      </c>
      <c r="R125" s="134">
        <v>658.46367206000002</v>
      </c>
      <c r="S125" s="134">
        <v>35.782042250000003</v>
      </c>
      <c r="T125" s="134">
        <v>71.29624951000001</v>
      </c>
      <c r="U125" s="134"/>
      <c r="V125" s="134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</row>
    <row r="126" spans="1:52" ht="13.8" hidden="1" outlineLevel="1">
      <c r="A126" s="16">
        <v>44044</v>
      </c>
      <c r="B126" s="134">
        <v>17217.600842299998</v>
      </c>
      <c r="C126" s="134">
        <v>3080.6833761899998</v>
      </c>
      <c r="D126" s="134">
        <v>137.81034850999998</v>
      </c>
      <c r="E126" s="134">
        <v>5278.2217280700006</v>
      </c>
      <c r="F126" s="134">
        <v>447.60099365000002</v>
      </c>
      <c r="G126" s="134">
        <v>240.26466553</v>
      </c>
      <c r="H126" s="134">
        <v>601.79242597999996</v>
      </c>
      <c r="I126" s="134">
        <v>3148.7501242799999</v>
      </c>
      <c r="J126" s="134">
        <v>462.49297754999998</v>
      </c>
      <c r="K126" s="134">
        <v>38.609375130000004</v>
      </c>
      <c r="L126" s="134">
        <v>880.91766683000003</v>
      </c>
      <c r="M126" s="134">
        <v>6.4136636400000002</v>
      </c>
      <c r="N126" s="134">
        <v>410.31379567000005</v>
      </c>
      <c r="O126" s="134">
        <v>1282.1234833799999</v>
      </c>
      <c r="P126" s="134">
        <v>247.36591315000004</v>
      </c>
      <c r="Q126" s="134">
        <v>62.698765170000001</v>
      </c>
      <c r="R126" s="134">
        <v>778.33299123000006</v>
      </c>
      <c r="S126" s="134">
        <v>48.123615049999998</v>
      </c>
      <c r="T126" s="134">
        <v>65.084933290000009</v>
      </c>
      <c r="U126" s="134"/>
      <c r="V126" s="134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</row>
    <row r="127" spans="1:52" ht="13.8" hidden="1" outlineLevel="1">
      <c r="A127" s="16">
        <v>44075</v>
      </c>
      <c r="B127" s="134">
        <v>18421.229170070001</v>
      </c>
      <c r="C127" s="134">
        <v>3373.1650279400001</v>
      </c>
      <c r="D127" s="134">
        <v>197.90273098999998</v>
      </c>
      <c r="E127" s="134">
        <v>5504.6757511900005</v>
      </c>
      <c r="F127" s="134">
        <v>432.41551311000001</v>
      </c>
      <c r="G127" s="134">
        <v>254.44085677000001</v>
      </c>
      <c r="H127" s="134">
        <v>652.81038905000014</v>
      </c>
      <c r="I127" s="134">
        <v>3374.3877927599997</v>
      </c>
      <c r="J127" s="134">
        <v>479.97570620999994</v>
      </c>
      <c r="K127" s="134">
        <v>43.637504220000004</v>
      </c>
      <c r="L127" s="134">
        <v>942.15675111999985</v>
      </c>
      <c r="M127" s="134">
        <v>3.8207024799999996</v>
      </c>
      <c r="N127" s="134">
        <v>469.36612224999999</v>
      </c>
      <c r="O127" s="134">
        <v>1341.21086642</v>
      </c>
      <c r="P127" s="134">
        <v>226.18018815000005</v>
      </c>
      <c r="Q127" s="134">
        <v>79.181373300000004</v>
      </c>
      <c r="R127" s="134">
        <v>922.39150215999985</v>
      </c>
      <c r="S127" s="134">
        <v>54.086376679999994</v>
      </c>
      <c r="T127" s="134">
        <v>69.424015270000012</v>
      </c>
      <c r="U127" s="134"/>
      <c r="V127" s="134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</row>
    <row r="128" spans="1:52" ht="13.8" hidden="1" outlineLevel="1">
      <c r="A128" s="16">
        <v>44105</v>
      </c>
      <c r="B128" s="134">
        <v>19026.175512760001</v>
      </c>
      <c r="C128" s="134">
        <v>3413.8411031299997</v>
      </c>
      <c r="D128" s="134">
        <v>204.48423911</v>
      </c>
      <c r="E128" s="134">
        <v>5418.2351480800007</v>
      </c>
      <c r="F128" s="134">
        <v>324.15897448000004</v>
      </c>
      <c r="G128" s="134">
        <v>251.14582593000003</v>
      </c>
      <c r="H128" s="134">
        <v>787.66483517999995</v>
      </c>
      <c r="I128" s="134">
        <v>3673.2880089200003</v>
      </c>
      <c r="J128" s="134">
        <v>543.33371276000003</v>
      </c>
      <c r="K128" s="134">
        <v>43.163483570000004</v>
      </c>
      <c r="L128" s="134">
        <v>929.90007730000025</v>
      </c>
      <c r="M128" s="134">
        <v>5.2049256699999997</v>
      </c>
      <c r="N128" s="134">
        <v>474.10963581999999</v>
      </c>
      <c r="O128" s="134">
        <v>1351.5452065100003</v>
      </c>
      <c r="P128" s="134">
        <v>247.05164305000005</v>
      </c>
      <c r="Q128" s="134">
        <v>80.078530969999989</v>
      </c>
      <c r="R128" s="134">
        <v>1165.1486496399998</v>
      </c>
      <c r="S128" s="134">
        <v>57.455704369999999</v>
      </c>
      <c r="T128" s="134">
        <v>56.365808270000002</v>
      </c>
      <c r="U128" s="134"/>
      <c r="V128" s="134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</row>
    <row r="129" spans="1:52" ht="13.8" hidden="1" outlineLevel="1">
      <c r="A129" s="16">
        <v>44136</v>
      </c>
      <c r="B129" s="134">
        <v>19037.006475729999</v>
      </c>
      <c r="C129" s="134">
        <v>3210.3471113800001</v>
      </c>
      <c r="D129" s="134">
        <v>169.62299919</v>
      </c>
      <c r="E129" s="134">
        <v>5571.8393782200001</v>
      </c>
      <c r="F129" s="134">
        <v>351.86305959999999</v>
      </c>
      <c r="G129" s="134">
        <v>265.00520826999997</v>
      </c>
      <c r="H129" s="134">
        <v>811.41605515999981</v>
      </c>
      <c r="I129" s="134">
        <v>3602.8100716100003</v>
      </c>
      <c r="J129" s="134">
        <v>466.15630055999998</v>
      </c>
      <c r="K129" s="134">
        <v>39.501435310000005</v>
      </c>
      <c r="L129" s="134">
        <v>1048.69961094</v>
      </c>
      <c r="M129" s="134">
        <v>3.5976453099999999</v>
      </c>
      <c r="N129" s="134">
        <v>475.08101173</v>
      </c>
      <c r="O129" s="134">
        <v>1323.3813918600003</v>
      </c>
      <c r="P129" s="134">
        <v>232.33324879000003</v>
      </c>
      <c r="Q129" s="134">
        <v>81.37646860000001</v>
      </c>
      <c r="R129" s="134">
        <v>1259.6906971699998</v>
      </c>
      <c r="S129" s="134">
        <v>54.805366889999995</v>
      </c>
      <c r="T129" s="134">
        <v>69.479415140000015</v>
      </c>
      <c r="U129" s="134"/>
      <c r="V129" s="134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</row>
    <row r="130" spans="1:52" ht="13.8" hidden="1" outlineLevel="1">
      <c r="A130" s="16">
        <v>44166</v>
      </c>
      <c r="B130" s="134">
        <v>21285.172141210001</v>
      </c>
      <c r="C130" s="134">
        <v>3281.3819625699998</v>
      </c>
      <c r="D130" s="134">
        <v>166.31980090999997</v>
      </c>
      <c r="E130" s="134">
        <v>6124.5636312199995</v>
      </c>
      <c r="F130" s="134">
        <v>524.31886434</v>
      </c>
      <c r="G130" s="134">
        <v>276.41403507999996</v>
      </c>
      <c r="H130" s="134">
        <v>1053.04786266</v>
      </c>
      <c r="I130" s="134">
        <v>3921.2563859299999</v>
      </c>
      <c r="J130" s="134">
        <v>608.64138944000013</v>
      </c>
      <c r="K130" s="134">
        <v>48.187424300000004</v>
      </c>
      <c r="L130" s="134">
        <v>1118.70897408</v>
      </c>
      <c r="M130" s="134">
        <v>6.6130424000000003</v>
      </c>
      <c r="N130" s="134">
        <v>504.87493022000001</v>
      </c>
      <c r="O130" s="134">
        <v>1475.8549321800001</v>
      </c>
      <c r="P130" s="134">
        <v>453.17415907999992</v>
      </c>
      <c r="Q130" s="134">
        <v>82.264077260000008</v>
      </c>
      <c r="R130" s="134">
        <v>1531.5323142399998</v>
      </c>
      <c r="S130" s="134">
        <v>53.887115860000002</v>
      </c>
      <c r="T130" s="134">
        <v>54.131239440000002</v>
      </c>
      <c r="U130" s="134"/>
      <c r="V130" s="134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</row>
    <row r="131" spans="1:52" ht="13.8" hidden="1" outlineLevel="1">
      <c r="A131" s="16">
        <v>44197</v>
      </c>
      <c r="B131" s="134">
        <v>20311.441721130002</v>
      </c>
      <c r="C131" s="134">
        <v>3618.14836246</v>
      </c>
      <c r="D131" s="134">
        <v>162.12741174999999</v>
      </c>
      <c r="E131" s="134">
        <v>5635.2612086400004</v>
      </c>
      <c r="F131" s="134">
        <v>473.74133896000001</v>
      </c>
      <c r="G131" s="134">
        <v>275.9387815</v>
      </c>
      <c r="H131" s="134">
        <v>866.62142081000013</v>
      </c>
      <c r="I131" s="134">
        <v>3631.0774751300005</v>
      </c>
      <c r="J131" s="134">
        <v>536.42528694999999</v>
      </c>
      <c r="K131" s="134">
        <v>40.041026620000004</v>
      </c>
      <c r="L131" s="134">
        <v>1140.8814028500001</v>
      </c>
      <c r="M131" s="134">
        <v>7.0387476399999995</v>
      </c>
      <c r="N131" s="134">
        <v>517.87604887999998</v>
      </c>
      <c r="O131" s="134">
        <v>1330.0352572699999</v>
      </c>
      <c r="P131" s="134">
        <v>328.30801083</v>
      </c>
      <c r="Q131" s="134">
        <v>85.58749893000001</v>
      </c>
      <c r="R131" s="134">
        <v>1530.5090532200002</v>
      </c>
      <c r="S131" s="134">
        <v>55.802772650000001</v>
      </c>
      <c r="T131" s="134">
        <v>76.020616040000007</v>
      </c>
      <c r="U131" s="134"/>
      <c r="V131" s="134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</row>
    <row r="132" spans="1:52" ht="13.8" hidden="1" outlineLevel="1">
      <c r="A132" s="16">
        <v>44228</v>
      </c>
      <c r="B132" s="134">
        <v>20277.133636570004</v>
      </c>
      <c r="C132" s="134">
        <v>4010.0708582199995</v>
      </c>
      <c r="D132" s="134">
        <v>168.22662079</v>
      </c>
      <c r="E132" s="134">
        <v>5259.0386530199994</v>
      </c>
      <c r="F132" s="134">
        <v>436.03595091</v>
      </c>
      <c r="G132" s="134">
        <v>263.74984535999999</v>
      </c>
      <c r="H132" s="134">
        <v>944.34361271999978</v>
      </c>
      <c r="I132" s="134">
        <v>3628.9888340500006</v>
      </c>
      <c r="J132" s="134">
        <v>515.93189514000005</v>
      </c>
      <c r="K132" s="134">
        <v>45.15935683</v>
      </c>
      <c r="L132" s="134">
        <v>1096.9347959300001</v>
      </c>
      <c r="M132" s="134">
        <v>6.9497035</v>
      </c>
      <c r="N132" s="134">
        <v>525.26153884999997</v>
      </c>
      <c r="O132" s="134">
        <v>1215.45405059</v>
      </c>
      <c r="P132" s="134">
        <v>259.93627786000002</v>
      </c>
      <c r="Q132" s="134">
        <v>87.063289339999997</v>
      </c>
      <c r="R132" s="134">
        <v>1703.32616441</v>
      </c>
      <c r="S132" s="134">
        <v>54.135020699999998</v>
      </c>
      <c r="T132" s="134">
        <v>56.527168349999997</v>
      </c>
      <c r="U132" s="134"/>
      <c r="V132" s="134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</row>
    <row r="133" spans="1:52" ht="13.8">
      <c r="A133" s="16">
        <v>44256</v>
      </c>
      <c r="B133" s="134">
        <v>20308.350916629999</v>
      </c>
      <c r="C133" s="134">
        <v>4428.4691277500006</v>
      </c>
      <c r="D133" s="134">
        <v>131.28831826000001</v>
      </c>
      <c r="E133" s="134">
        <v>5257.8043649599995</v>
      </c>
      <c r="F133" s="134">
        <v>381.44909578000005</v>
      </c>
      <c r="G133" s="134">
        <v>257.53733721999998</v>
      </c>
      <c r="H133" s="134">
        <v>854.22747384999991</v>
      </c>
      <c r="I133" s="134">
        <v>3539.3261496300001</v>
      </c>
      <c r="J133" s="134">
        <v>447.17316041999993</v>
      </c>
      <c r="K133" s="134">
        <v>67.486119600000009</v>
      </c>
      <c r="L133" s="134">
        <v>1075.92619193</v>
      </c>
      <c r="M133" s="134">
        <v>8.2021341000000003</v>
      </c>
      <c r="N133" s="134">
        <v>539.99044267999989</v>
      </c>
      <c r="O133" s="134">
        <v>1170.33878306</v>
      </c>
      <c r="P133" s="134">
        <v>256.30273589000001</v>
      </c>
      <c r="Q133" s="134">
        <v>87.026876830000006</v>
      </c>
      <c r="R133" s="134">
        <v>1645.1928796199998</v>
      </c>
      <c r="S133" s="134">
        <v>58.782980109999997</v>
      </c>
      <c r="T133" s="134">
        <v>101.82674494</v>
      </c>
      <c r="U133" s="134"/>
      <c r="V133" s="134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</row>
    <row r="134" spans="1:52" ht="13.8">
      <c r="A134" s="16">
        <v>44287</v>
      </c>
      <c r="B134" s="134">
        <v>21475.341519459998</v>
      </c>
      <c r="C134" s="134">
        <v>5931.5036499499993</v>
      </c>
      <c r="D134" s="134">
        <v>137.42840307</v>
      </c>
      <c r="E134" s="134">
        <v>5163.95262</v>
      </c>
      <c r="F134" s="134">
        <v>462.15590860000003</v>
      </c>
      <c r="G134" s="134">
        <v>260.03730282000004</v>
      </c>
      <c r="H134" s="134">
        <v>839.85333581999998</v>
      </c>
      <c r="I134" s="134">
        <v>3449.0668623500005</v>
      </c>
      <c r="J134" s="134">
        <v>524.70704103000003</v>
      </c>
      <c r="K134" s="134">
        <v>54.790346069999998</v>
      </c>
      <c r="L134" s="134">
        <v>1130.10526906</v>
      </c>
      <c r="M134" s="134">
        <v>9.8903923999999996</v>
      </c>
      <c r="N134" s="134">
        <v>522.91095249</v>
      </c>
      <c r="O134" s="134">
        <v>1148.8868084700002</v>
      </c>
      <c r="P134" s="134">
        <v>259.48667715000005</v>
      </c>
      <c r="Q134" s="134">
        <v>92.386047409999989</v>
      </c>
      <c r="R134" s="134">
        <v>1360.4173637499998</v>
      </c>
      <c r="S134" s="134">
        <v>55.218086319999998</v>
      </c>
      <c r="T134" s="134">
        <v>72.544452699999994</v>
      </c>
      <c r="U134" s="134"/>
      <c r="V134" s="134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</row>
    <row r="135" spans="1:52" ht="13.8">
      <c r="A135" s="16">
        <v>44317</v>
      </c>
      <c r="B135" s="134">
        <v>23219.667228690003</v>
      </c>
      <c r="C135" s="134">
        <v>7088.5007418000005</v>
      </c>
      <c r="D135" s="134">
        <v>117.73086431999999</v>
      </c>
      <c r="E135" s="134">
        <v>5501.6151528600003</v>
      </c>
      <c r="F135" s="134">
        <v>610.35038312000006</v>
      </c>
      <c r="G135" s="134">
        <v>277.02585146000001</v>
      </c>
      <c r="H135" s="134">
        <v>784.65845445000014</v>
      </c>
      <c r="I135" s="134">
        <v>3276.1918231600002</v>
      </c>
      <c r="J135" s="134">
        <v>528.74548792000007</v>
      </c>
      <c r="K135" s="134">
        <v>101.12835649</v>
      </c>
      <c r="L135" s="134">
        <v>1061.0325196300003</v>
      </c>
      <c r="M135" s="134">
        <v>4.7720918300000008</v>
      </c>
      <c r="N135" s="134">
        <v>576.51769124999998</v>
      </c>
      <c r="O135" s="134">
        <v>1174.6203008100001</v>
      </c>
      <c r="P135" s="134">
        <v>275.78758945000004</v>
      </c>
      <c r="Q135" s="134">
        <v>94.371616810000006</v>
      </c>
      <c r="R135" s="134">
        <v>1606.5546096400003</v>
      </c>
      <c r="S135" s="134">
        <v>66.177316899999994</v>
      </c>
      <c r="T135" s="134">
        <v>73.88637679</v>
      </c>
      <c r="U135" s="134"/>
      <c r="V135" s="134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</row>
    <row r="136" spans="1:52" ht="13.8">
      <c r="A136" s="16">
        <v>44348</v>
      </c>
      <c r="B136" s="134">
        <v>23239.546392969998</v>
      </c>
      <c r="C136" s="134">
        <v>7112.9982077899995</v>
      </c>
      <c r="D136" s="134">
        <v>85.699277960000003</v>
      </c>
      <c r="E136" s="134">
        <v>5453.2695906099998</v>
      </c>
      <c r="F136" s="134">
        <v>430.46328577999998</v>
      </c>
      <c r="G136" s="134">
        <v>289.88815735000003</v>
      </c>
      <c r="H136" s="134">
        <v>877.61040794999985</v>
      </c>
      <c r="I136" s="134">
        <v>3375.49814281</v>
      </c>
      <c r="J136" s="134">
        <v>589.78084634000004</v>
      </c>
      <c r="K136" s="134">
        <v>118.06180794000001</v>
      </c>
      <c r="L136" s="134">
        <v>1113.1810921200001</v>
      </c>
      <c r="M136" s="134">
        <v>4.4319307000000006</v>
      </c>
      <c r="N136" s="134">
        <v>598.47791230999997</v>
      </c>
      <c r="O136" s="134">
        <v>1186.7795061800002</v>
      </c>
      <c r="P136" s="134">
        <v>258.53378158000004</v>
      </c>
      <c r="Q136" s="134">
        <v>83.829460570000009</v>
      </c>
      <c r="R136" s="134">
        <v>1509.1250894200002</v>
      </c>
      <c r="S136" s="134">
        <v>80.558577569999983</v>
      </c>
      <c r="T136" s="134">
        <v>71.359317989999994</v>
      </c>
      <c r="U136" s="134"/>
      <c r="V136" s="134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</row>
    <row r="137" spans="1:52" ht="13.8">
      <c r="A137" s="16">
        <v>44378</v>
      </c>
      <c r="B137" s="134">
        <v>23616.521777129998</v>
      </c>
      <c r="C137" s="134">
        <v>7469.9247902499992</v>
      </c>
      <c r="D137" s="134">
        <v>106.66944073999998</v>
      </c>
      <c r="E137" s="134">
        <v>5480.2285976200001</v>
      </c>
      <c r="F137" s="134">
        <v>424.13131543999998</v>
      </c>
      <c r="G137" s="134">
        <v>281.12464296999997</v>
      </c>
      <c r="H137" s="134">
        <v>989.34338045999993</v>
      </c>
      <c r="I137" s="134">
        <v>3309.0116412100001</v>
      </c>
      <c r="J137" s="134">
        <v>621.79003142999989</v>
      </c>
      <c r="K137" s="134">
        <v>58.247578480000008</v>
      </c>
      <c r="L137" s="134">
        <v>1066.9010393599999</v>
      </c>
      <c r="M137" s="134">
        <v>6.9004060599999999</v>
      </c>
      <c r="N137" s="134">
        <v>576.74853929000005</v>
      </c>
      <c r="O137" s="134">
        <v>1197.32017679</v>
      </c>
      <c r="P137" s="134">
        <v>247.60346611</v>
      </c>
      <c r="Q137" s="134">
        <v>75.313680910000002</v>
      </c>
      <c r="R137" s="134">
        <v>1531.29862607</v>
      </c>
      <c r="S137" s="134">
        <v>84.15237848999999</v>
      </c>
      <c r="T137" s="134">
        <v>89.812045449999999</v>
      </c>
      <c r="U137" s="134"/>
      <c r="V137" s="134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</row>
    <row r="138" spans="1:52" ht="13.8">
      <c r="A138" s="16">
        <v>44409</v>
      </c>
      <c r="B138" s="134">
        <v>22726.024151949994</v>
      </c>
      <c r="C138" s="134">
        <v>6492.2288681199998</v>
      </c>
      <c r="D138" s="134">
        <v>133.45269098</v>
      </c>
      <c r="E138" s="134">
        <v>5461.6903956000006</v>
      </c>
      <c r="F138" s="134">
        <v>460.83520182999996</v>
      </c>
      <c r="G138" s="134">
        <v>291.97287612999992</v>
      </c>
      <c r="H138" s="134">
        <v>869.60179968</v>
      </c>
      <c r="I138" s="134">
        <v>3237.24428859</v>
      </c>
      <c r="J138" s="134">
        <v>729.91005261999999</v>
      </c>
      <c r="K138" s="134">
        <v>61.924378100000006</v>
      </c>
      <c r="L138" s="134">
        <v>1057.6046375499998</v>
      </c>
      <c r="M138" s="134">
        <v>4.4298723899999999</v>
      </c>
      <c r="N138" s="134">
        <v>602.23993101999997</v>
      </c>
      <c r="O138" s="134">
        <v>1168.6826574199999</v>
      </c>
      <c r="P138" s="134">
        <v>259.37947387999998</v>
      </c>
      <c r="Q138" s="134">
        <v>82.81588017</v>
      </c>
      <c r="R138" s="134">
        <v>1607.9643765399996</v>
      </c>
      <c r="S138" s="134">
        <v>99.712348969999979</v>
      </c>
      <c r="T138" s="134">
        <v>104.33442236</v>
      </c>
      <c r="U138" s="134"/>
      <c r="V138" s="134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</row>
    <row r="139" spans="1:52" ht="13.8">
      <c r="A139" s="16">
        <v>44440</v>
      </c>
      <c r="B139" s="134">
        <v>23013.63757794</v>
      </c>
      <c r="C139" s="134">
        <v>6406.4665089600003</v>
      </c>
      <c r="D139" s="134">
        <v>111.65440020999999</v>
      </c>
      <c r="E139" s="134">
        <v>5029.0426790900001</v>
      </c>
      <c r="F139" s="134">
        <v>599.92433097999992</v>
      </c>
      <c r="G139" s="134">
        <v>293.24301517999999</v>
      </c>
      <c r="H139" s="134">
        <v>1001.9492530700002</v>
      </c>
      <c r="I139" s="134">
        <v>3522.5474169400004</v>
      </c>
      <c r="J139" s="134">
        <v>820.92363577000015</v>
      </c>
      <c r="K139" s="134">
        <v>58.437936890000003</v>
      </c>
      <c r="L139" s="134">
        <v>1112.6985373699999</v>
      </c>
      <c r="M139" s="134">
        <v>13.569272069999998</v>
      </c>
      <c r="N139" s="134">
        <v>587.82778213000006</v>
      </c>
      <c r="O139" s="134">
        <v>1221.50893941</v>
      </c>
      <c r="P139" s="134">
        <v>283.66670275999996</v>
      </c>
      <c r="Q139" s="134">
        <v>96.280044619999984</v>
      </c>
      <c r="R139" s="134">
        <v>1679.4288032099996</v>
      </c>
      <c r="S139" s="134">
        <v>91.293533289999985</v>
      </c>
      <c r="T139" s="134">
        <v>83.174785990000004</v>
      </c>
      <c r="U139" s="134"/>
      <c r="V139" s="134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</row>
    <row r="140" spans="1:52" ht="13.8">
      <c r="A140" s="16">
        <v>44470</v>
      </c>
      <c r="B140" s="134">
        <v>23737.540890650002</v>
      </c>
      <c r="C140" s="134">
        <v>6220.1073231000009</v>
      </c>
      <c r="D140" s="134">
        <v>195.05303530999996</v>
      </c>
      <c r="E140" s="134">
        <v>4983.87454196</v>
      </c>
      <c r="F140" s="134">
        <v>686.86386844999993</v>
      </c>
      <c r="G140" s="134">
        <v>288.48316578999999</v>
      </c>
      <c r="H140" s="134">
        <v>929.99620484000002</v>
      </c>
      <c r="I140" s="134">
        <v>4049.1275799199998</v>
      </c>
      <c r="J140" s="134">
        <v>1110.9219555899999</v>
      </c>
      <c r="K140" s="134">
        <v>57.256115729999998</v>
      </c>
      <c r="L140" s="134">
        <v>1117.08943856</v>
      </c>
      <c r="M140" s="134">
        <v>13.624183220000003</v>
      </c>
      <c r="N140" s="134">
        <v>614.20142942000018</v>
      </c>
      <c r="O140" s="134">
        <v>1230.8151286499997</v>
      </c>
      <c r="P140" s="134">
        <v>292.48771743999998</v>
      </c>
      <c r="Q140" s="134">
        <v>103.21498285</v>
      </c>
      <c r="R140" s="134">
        <v>1684.7574952200005</v>
      </c>
      <c r="S140" s="134">
        <v>90.250040129999988</v>
      </c>
      <c r="T140" s="134">
        <v>69.416684470000007</v>
      </c>
      <c r="U140" s="134"/>
      <c r="V140" s="134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</row>
    <row r="141" spans="1:52" ht="13.8">
      <c r="A141" s="16">
        <v>44501</v>
      </c>
      <c r="B141" s="134">
        <v>23607.677611659998</v>
      </c>
      <c r="C141" s="134">
        <v>5752.5231198699994</v>
      </c>
      <c r="D141" s="134">
        <v>279.30884277999996</v>
      </c>
      <c r="E141" s="134">
        <v>4866.5643123499995</v>
      </c>
      <c r="F141" s="134">
        <v>706.06589861999998</v>
      </c>
      <c r="G141" s="134">
        <v>289.30912358</v>
      </c>
      <c r="H141" s="134">
        <v>1045.01582345</v>
      </c>
      <c r="I141" s="134">
        <v>4008.6141644999993</v>
      </c>
      <c r="J141" s="134">
        <v>1093.04485058</v>
      </c>
      <c r="K141" s="134">
        <v>61.33518625</v>
      </c>
      <c r="L141" s="134">
        <v>1195.4375008</v>
      </c>
      <c r="M141" s="134">
        <v>14.70323089</v>
      </c>
      <c r="N141" s="134">
        <v>584.04363502000012</v>
      </c>
      <c r="O141" s="134">
        <v>1320.7032056600001</v>
      </c>
      <c r="P141" s="134">
        <v>295.08660342000002</v>
      </c>
      <c r="Q141" s="134">
        <v>103.05140614</v>
      </c>
      <c r="R141" s="134">
        <v>1814.6971312899998</v>
      </c>
      <c r="S141" s="134">
        <v>90.196512400000017</v>
      </c>
      <c r="T141" s="134">
        <v>87.977064059999989</v>
      </c>
      <c r="U141" s="134"/>
      <c r="V141" s="134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</row>
    <row r="142" spans="1:52" ht="13.8">
      <c r="A142" s="16">
        <v>44531</v>
      </c>
      <c r="B142" s="134">
        <v>25115.35531494</v>
      </c>
      <c r="C142" s="134">
        <v>5036.4358135499997</v>
      </c>
      <c r="D142" s="134">
        <v>255.26155921</v>
      </c>
      <c r="E142" s="134">
        <v>5850.9150110300006</v>
      </c>
      <c r="F142" s="134">
        <v>621.59100756999999</v>
      </c>
      <c r="G142" s="134">
        <v>323.12243668000002</v>
      </c>
      <c r="H142" s="134">
        <v>1331.4164984999998</v>
      </c>
      <c r="I142" s="134">
        <v>4511.2816275499999</v>
      </c>
      <c r="J142" s="134">
        <v>853.29802898999992</v>
      </c>
      <c r="K142" s="134">
        <v>70.228880890000013</v>
      </c>
      <c r="L142" s="134">
        <v>1336.1457830899999</v>
      </c>
      <c r="M142" s="134">
        <v>15.495804550000001</v>
      </c>
      <c r="N142" s="134">
        <v>633.82746044999999</v>
      </c>
      <c r="O142" s="134">
        <v>1801.7511617999999</v>
      </c>
      <c r="P142" s="134">
        <v>375.24021363999998</v>
      </c>
      <c r="Q142" s="134">
        <v>93.154258710000008</v>
      </c>
      <c r="R142" s="134">
        <v>1872.16203447</v>
      </c>
      <c r="S142" s="134">
        <v>91.209085139999999</v>
      </c>
      <c r="T142" s="134">
        <v>42.818649119999989</v>
      </c>
      <c r="U142" s="134"/>
      <c r="V142" s="134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</row>
    <row r="143" spans="1:52" ht="13.8">
      <c r="A143" s="16">
        <v>44562</v>
      </c>
      <c r="B143" s="134">
        <v>23992.789422379999</v>
      </c>
      <c r="C143" s="134">
        <v>5559.1479096399999</v>
      </c>
      <c r="D143" s="134">
        <v>322.48354961999991</v>
      </c>
      <c r="E143" s="134">
        <v>5821.7371010300003</v>
      </c>
      <c r="F143" s="134">
        <v>668.98541020999994</v>
      </c>
      <c r="G143" s="134">
        <v>303.81621466000001</v>
      </c>
      <c r="H143" s="134">
        <v>924.52154038000003</v>
      </c>
      <c r="I143" s="134">
        <v>3981.2044644900006</v>
      </c>
      <c r="J143" s="134">
        <v>597.80017981000003</v>
      </c>
      <c r="K143" s="134">
        <v>63.072362959999992</v>
      </c>
      <c r="L143" s="134">
        <v>1482.7681535799998</v>
      </c>
      <c r="M143" s="134">
        <v>15.599375080000002</v>
      </c>
      <c r="N143" s="134">
        <v>642.41801492000013</v>
      </c>
      <c r="O143" s="134">
        <v>1471.5771188000001</v>
      </c>
      <c r="P143" s="134">
        <v>359.77749253999997</v>
      </c>
      <c r="Q143" s="134">
        <v>100.51076362000001</v>
      </c>
      <c r="R143" s="134">
        <v>1534.2564609999999</v>
      </c>
      <c r="S143" s="134">
        <v>99.824403069999988</v>
      </c>
      <c r="T143" s="134">
        <v>43.288906970000006</v>
      </c>
      <c r="U143" s="134"/>
      <c r="V143" s="134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</row>
    <row r="144" spans="1:52" ht="13.8">
      <c r="A144" s="16">
        <v>44593</v>
      </c>
      <c r="B144" s="134">
        <v>24018.327178969994</v>
      </c>
      <c r="C144" s="134">
        <v>5326.8317344500001</v>
      </c>
      <c r="D144" s="134">
        <v>124.51209291999999</v>
      </c>
      <c r="E144" s="134">
        <v>5144.0715858700005</v>
      </c>
      <c r="F144" s="134">
        <v>1008.02233167</v>
      </c>
      <c r="G144" s="134">
        <v>301.04348776000006</v>
      </c>
      <c r="H144" s="134">
        <v>684.99990406999996</v>
      </c>
      <c r="I144" s="134">
        <v>4704.1162788000001</v>
      </c>
      <c r="J144" s="134">
        <v>799.9850967299999</v>
      </c>
      <c r="K144" s="134">
        <v>96.035657330000006</v>
      </c>
      <c r="L144" s="134">
        <v>1361.8904240100001</v>
      </c>
      <c r="M144" s="134">
        <v>17.367524669999998</v>
      </c>
      <c r="N144" s="134">
        <v>612.35577547000014</v>
      </c>
      <c r="O144" s="134">
        <v>1210.5675601099999</v>
      </c>
      <c r="P144" s="134">
        <v>308.56392002999996</v>
      </c>
      <c r="Q144" s="134">
        <v>90.766208270000007</v>
      </c>
      <c r="R144" s="134">
        <v>2079.7348690300005</v>
      </c>
      <c r="S144" s="134">
        <v>84.061917579999999</v>
      </c>
      <c r="T144" s="134">
        <v>63.400810200000002</v>
      </c>
      <c r="U144" s="134"/>
      <c r="V144" s="134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</row>
    <row r="145" spans="1:52" ht="13.8">
      <c r="A145" s="16">
        <v>44621</v>
      </c>
      <c r="B145" s="134">
        <v>24023.830401030002</v>
      </c>
      <c r="C145" s="134">
        <v>4479.3227166399993</v>
      </c>
      <c r="D145" s="134">
        <v>87.910895609999983</v>
      </c>
      <c r="E145" s="134">
        <v>5513.0085106099996</v>
      </c>
      <c r="F145" s="134">
        <v>713.84225173000004</v>
      </c>
      <c r="G145" s="134">
        <v>304.28472295</v>
      </c>
      <c r="H145" s="134">
        <v>556.16088186000002</v>
      </c>
      <c r="I145" s="134">
        <v>5061.5616933700003</v>
      </c>
      <c r="J145" s="134">
        <v>1145.62551319</v>
      </c>
      <c r="K145" s="134">
        <v>61.330436169999999</v>
      </c>
      <c r="L145" s="134">
        <v>1291.48252202</v>
      </c>
      <c r="M145" s="134">
        <v>14.634090560000001</v>
      </c>
      <c r="N145" s="134">
        <v>578.25962537999999</v>
      </c>
      <c r="O145" s="134">
        <v>1210.5217090599999</v>
      </c>
      <c r="P145" s="134">
        <v>331.73811792999993</v>
      </c>
      <c r="Q145" s="134">
        <v>66.50080779999999</v>
      </c>
      <c r="R145" s="134">
        <v>2387.0147192599998</v>
      </c>
      <c r="S145" s="134">
        <v>78.396438689999997</v>
      </c>
      <c r="T145" s="134">
        <v>142.23474820000001</v>
      </c>
      <c r="U145" s="134"/>
      <c r="V145" s="134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</row>
  </sheetData>
  <mergeCells count="23">
    <mergeCell ref="A3:L3"/>
    <mergeCell ref="O7:O9"/>
    <mergeCell ref="P7:P9"/>
    <mergeCell ref="Q7:Q9"/>
    <mergeCell ref="R7:R9"/>
    <mergeCell ref="M7:M9"/>
    <mergeCell ref="A4:F4"/>
    <mergeCell ref="C6:T6"/>
    <mergeCell ref="T7:T9"/>
    <mergeCell ref="S7:S9"/>
    <mergeCell ref="N7:N9"/>
    <mergeCell ref="A6:A9"/>
    <mergeCell ref="B6:B9"/>
    <mergeCell ref="C7:C9"/>
    <mergeCell ref="D7:D9"/>
    <mergeCell ref="E7:E9"/>
    <mergeCell ref="K7:K9"/>
    <mergeCell ref="L7:L9"/>
    <mergeCell ref="F7:F9"/>
    <mergeCell ref="G7:G9"/>
    <mergeCell ref="H7:H9"/>
    <mergeCell ref="I7:I9"/>
    <mergeCell ref="J7:J9"/>
  </mergeCells>
  <hyperlinks>
    <hyperlink ref="A1" location="Зміст!A1" display="Зміст"/>
    <hyperlink ref="A3" location="'зміст'!A1" display="'зміст'!A1"/>
    <hyperlink ref="A3:L3" location="'на звітну дату'!A1" display="'на звітну дату'!A1"/>
  </hyperlinks>
  <pageMargins left="0.39370078740157483" right="0.19685039370078741" top="0.39370078740157483" bottom="0.39370078740157483" header="0.19685039370078741" footer="0.19685039370078741"/>
  <pageSetup paperSize="9" scale="63" orientation="landscape" horizontalDpi="4294967293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92D050"/>
  </sheetPr>
  <dimension ref="A1:AF145"/>
  <sheetViews>
    <sheetView showGridLines="0" zoomScaleNormal="100" zoomScaleSheetLayoutView="98" workbookViewId="0">
      <selection activeCell="A2" sqref="A2"/>
    </sheetView>
  </sheetViews>
  <sheetFormatPr defaultColWidth="9.109375" defaultRowHeight="14.4" outlineLevelRow="1"/>
  <cols>
    <col min="1" max="1" width="8.6640625" style="6" customWidth="1"/>
    <col min="2" max="2" width="9.109375" style="5"/>
    <col min="3" max="3" width="6.44140625" style="5" customWidth="1"/>
    <col min="4" max="4" width="7.109375" style="5" customWidth="1"/>
    <col min="5" max="9" width="6.44140625" style="5" customWidth="1"/>
    <col min="10" max="10" width="7.109375" style="5" customWidth="1"/>
    <col min="11" max="15" width="6.44140625" style="5" customWidth="1"/>
    <col min="16" max="16" width="7.109375" style="5" customWidth="1"/>
    <col min="17" max="19" width="6.44140625" style="5" customWidth="1"/>
    <col min="20" max="31" width="6.5546875" style="51" customWidth="1"/>
    <col min="32" max="32" width="10" style="5" bestFit="1" customWidth="1"/>
    <col min="33" max="16384" width="9.109375" style="5"/>
  </cols>
  <sheetData>
    <row r="1" spans="1:31" s="27" customFormat="1">
      <c r="A1" s="11" t="s">
        <v>132</v>
      </c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</row>
    <row r="2" spans="1:31" s="27" customFormat="1" ht="5.25" customHeight="1"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</row>
    <row r="3" spans="1:31" s="51" customFormat="1" ht="27.75" customHeight="1">
      <c r="A3" s="225" t="s">
        <v>108</v>
      </c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</row>
    <row r="4" spans="1:31" s="51" customFormat="1" ht="12.75" customHeight="1">
      <c r="A4" s="19" t="s">
        <v>131</v>
      </c>
    </row>
    <row r="5" spans="1:31" s="51" customFormat="1" ht="12.75" customHeight="1">
      <c r="A5" s="20" t="s">
        <v>54</v>
      </c>
    </row>
    <row r="6" spans="1:31" s="52" customFormat="1" ht="12.75" customHeight="1">
      <c r="A6" s="202" t="s">
        <v>0</v>
      </c>
      <c r="B6" s="191" t="s">
        <v>15</v>
      </c>
      <c r="C6" s="205" t="s">
        <v>2</v>
      </c>
      <c r="D6" s="205"/>
      <c r="E6" s="205"/>
      <c r="F6" s="205"/>
      <c r="G6" s="205"/>
      <c r="H6" s="207" t="s">
        <v>3</v>
      </c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8"/>
      <c r="AA6" s="208"/>
      <c r="AB6" s="208"/>
      <c r="AC6" s="208"/>
      <c r="AD6" s="208"/>
      <c r="AE6" s="209"/>
    </row>
    <row r="7" spans="1:31" s="52" customFormat="1" ht="12.75" customHeight="1">
      <c r="A7" s="203"/>
      <c r="B7" s="191"/>
      <c r="C7" s="254" t="s">
        <v>70</v>
      </c>
      <c r="D7" s="254" t="s">
        <v>6</v>
      </c>
      <c r="E7" s="205" t="s">
        <v>7</v>
      </c>
      <c r="F7" s="253"/>
      <c r="G7" s="253"/>
      <c r="H7" s="205" t="s">
        <v>8</v>
      </c>
      <c r="I7" s="205"/>
      <c r="J7" s="205"/>
      <c r="K7" s="253"/>
      <c r="L7" s="253"/>
      <c r="M7" s="253"/>
      <c r="N7" s="205" t="s">
        <v>9</v>
      </c>
      <c r="O7" s="205"/>
      <c r="P7" s="205"/>
      <c r="Q7" s="253"/>
      <c r="R7" s="253"/>
      <c r="S7" s="253"/>
      <c r="T7" s="205" t="s">
        <v>198</v>
      </c>
      <c r="U7" s="205"/>
      <c r="V7" s="205"/>
      <c r="W7" s="253"/>
      <c r="X7" s="253"/>
      <c r="Y7" s="253"/>
      <c r="Z7" s="205" t="s">
        <v>199</v>
      </c>
      <c r="AA7" s="205"/>
      <c r="AB7" s="205"/>
      <c r="AC7" s="253"/>
      <c r="AD7" s="253"/>
      <c r="AE7" s="253"/>
    </row>
    <row r="8" spans="1:31" s="52" customFormat="1" ht="88.5" customHeight="1">
      <c r="A8" s="204"/>
      <c r="B8" s="191"/>
      <c r="C8" s="254"/>
      <c r="D8" s="254"/>
      <c r="E8" s="26" t="s">
        <v>10</v>
      </c>
      <c r="F8" s="26" t="s">
        <v>11</v>
      </c>
      <c r="G8" s="26" t="s">
        <v>12</v>
      </c>
      <c r="H8" s="26" t="s">
        <v>13</v>
      </c>
      <c r="I8" s="26" t="s">
        <v>70</v>
      </c>
      <c r="J8" s="26" t="s">
        <v>6</v>
      </c>
      <c r="K8" s="26" t="s">
        <v>10</v>
      </c>
      <c r="L8" s="26" t="s">
        <v>11</v>
      </c>
      <c r="M8" s="26" t="s">
        <v>12</v>
      </c>
      <c r="N8" s="26" t="s">
        <v>13</v>
      </c>
      <c r="O8" s="26" t="s">
        <v>70</v>
      </c>
      <c r="P8" s="26" t="s">
        <v>6</v>
      </c>
      <c r="Q8" s="26" t="s">
        <v>10</v>
      </c>
      <c r="R8" s="26" t="s">
        <v>11</v>
      </c>
      <c r="S8" s="26" t="s">
        <v>12</v>
      </c>
      <c r="T8" s="160" t="s">
        <v>13</v>
      </c>
      <c r="U8" s="160" t="s">
        <v>70</v>
      </c>
      <c r="V8" s="160" t="s">
        <v>6</v>
      </c>
      <c r="W8" s="160" t="s">
        <v>10</v>
      </c>
      <c r="X8" s="160" t="s">
        <v>11</v>
      </c>
      <c r="Y8" s="160" t="s">
        <v>12</v>
      </c>
      <c r="Z8" s="160" t="s">
        <v>13</v>
      </c>
      <c r="AA8" s="160" t="s">
        <v>70</v>
      </c>
      <c r="AB8" s="160" t="s">
        <v>6</v>
      </c>
      <c r="AC8" s="160" t="s">
        <v>10</v>
      </c>
      <c r="AD8" s="160" t="s">
        <v>11</v>
      </c>
      <c r="AE8" s="160" t="s">
        <v>12</v>
      </c>
    </row>
    <row r="9" spans="1:31" s="52" customFormat="1" hidden="1">
      <c r="A9" s="120"/>
      <c r="B9" s="119"/>
      <c r="C9" s="127"/>
      <c r="D9" s="127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</row>
    <row r="10" spans="1:31" s="52" customFormat="1">
      <c r="A10" s="35">
        <v>1</v>
      </c>
      <c r="B10" s="23">
        <v>2</v>
      </c>
      <c r="C10" s="35">
        <v>3</v>
      </c>
      <c r="D10" s="23">
        <v>4</v>
      </c>
      <c r="E10" s="35">
        <v>5</v>
      </c>
      <c r="F10" s="23">
        <v>6</v>
      </c>
      <c r="G10" s="35">
        <v>7</v>
      </c>
      <c r="H10" s="23">
        <v>8</v>
      </c>
      <c r="I10" s="35">
        <v>9</v>
      </c>
      <c r="J10" s="23">
        <v>10</v>
      </c>
      <c r="K10" s="35">
        <v>11</v>
      </c>
      <c r="L10" s="23">
        <v>12</v>
      </c>
      <c r="M10" s="35">
        <v>13</v>
      </c>
      <c r="N10" s="23">
        <v>14</v>
      </c>
      <c r="O10" s="35">
        <v>15</v>
      </c>
      <c r="P10" s="23">
        <v>16</v>
      </c>
      <c r="Q10" s="35">
        <v>17</v>
      </c>
      <c r="R10" s="23">
        <v>18</v>
      </c>
      <c r="S10" s="35">
        <v>19</v>
      </c>
      <c r="T10" s="159">
        <v>20</v>
      </c>
      <c r="U10" s="161">
        <v>21</v>
      </c>
      <c r="V10" s="159">
        <v>22</v>
      </c>
      <c r="W10" s="161">
        <v>23</v>
      </c>
      <c r="X10" s="159">
        <v>24</v>
      </c>
      <c r="Y10" s="161">
        <v>25</v>
      </c>
      <c r="Z10" s="159">
        <v>20</v>
      </c>
      <c r="AA10" s="161">
        <v>21</v>
      </c>
      <c r="AB10" s="159">
        <v>22</v>
      </c>
      <c r="AC10" s="161">
        <v>23</v>
      </c>
      <c r="AD10" s="159">
        <v>24</v>
      </c>
      <c r="AE10" s="161">
        <v>25</v>
      </c>
    </row>
    <row r="11" spans="1:31" s="51" customFormat="1" ht="15" hidden="1" customHeight="1" outlineLevel="1">
      <c r="A11" s="16">
        <v>40544</v>
      </c>
      <c r="B11" s="53">
        <v>16.461099999999998</v>
      </c>
      <c r="C11" s="53">
        <v>21.119900000000001</v>
      </c>
      <c r="D11" s="53">
        <v>15.2933</v>
      </c>
      <c r="E11" s="53">
        <v>16.804300000000001</v>
      </c>
      <c r="F11" s="53">
        <v>15.690099999999999</v>
      </c>
      <c r="G11" s="53">
        <v>1.1977</v>
      </c>
      <c r="H11" s="53">
        <v>17.437999999999999</v>
      </c>
      <c r="I11" s="53">
        <v>21.119900000000001</v>
      </c>
      <c r="J11" s="53">
        <v>16.096900000000002</v>
      </c>
      <c r="K11" s="53">
        <v>17.347000000000001</v>
      </c>
      <c r="L11" s="53">
        <v>18.0014</v>
      </c>
      <c r="M11" s="53">
        <v>0.99790000000000001</v>
      </c>
      <c r="N11" s="53">
        <v>13.5197</v>
      </c>
      <c r="O11" s="53">
        <v>48</v>
      </c>
      <c r="P11" s="53">
        <v>13.5197</v>
      </c>
      <c r="Q11" s="53">
        <v>11.892300000000001</v>
      </c>
      <c r="R11" s="53">
        <v>13.8025</v>
      </c>
      <c r="S11" s="53">
        <v>12.3215</v>
      </c>
      <c r="T11" s="162" t="s">
        <v>191</v>
      </c>
      <c r="U11" s="162" t="s">
        <v>191</v>
      </c>
      <c r="V11" s="162" t="s">
        <v>191</v>
      </c>
      <c r="W11" s="162" t="s">
        <v>191</v>
      </c>
      <c r="X11" s="162" t="s">
        <v>191</v>
      </c>
      <c r="Y11" s="162" t="s">
        <v>191</v>
      </c>
      <c r="Z11" s="162" t="s">
        <v>191</v>
      </c>
      <c r="AA11" s="162" t="s">
        <v>191</v>
      </c>
      <c r="AB11" s="162" t="s">
        <v>191</v>
      </c>
      <c r="AC11" s="162" t="s">
        <v>191</v>
      </c>
      <c r="AD11" s="162" t="s">
        <v>191</v>
      </c>
      <c r="AE11" s="162" t="s">
        <v>191</v>
      </c>
    </row>
    <row r="12" spans="1:31" s="51" customFormat="1" hidden="1" outlineLevel="1">
      <c r="A12" s="16">
        <v>40575</v>
      </c>
      <c r="B12" s="53">
        <v>17.783200000000001</v>
      </c>
      <c r="C12" s="53">
        <v>20.138200000000001</v>
      </c>
      <c r="D12" s="53">
        <v>17.046600000000002</v>
      </c>
      <c r="E12" s="53">
        <v>16.790500000000002</v>
      </c>
      <c r="F12" s="53">
        <v>17.525200000000002</v>
      </c>
      <c r="G12" s="53">
        <v>17.5778</v>
      </c>
      <c r="H12" s="53">
        <v>18.872900000000001</v>
      </c>
      <c r="I12" s="53">
        <v>20.138200000000001</v>
      </c>
      <c r="J12" s="53">
        <v>18.280899999999999</v>
      </c>
      <c r="K12" s="53">
        <v>17.699200000000001</v>
      </c>
      <c r="L12" s="53">
        <v>19.442299999999999</v>
      </c>
      <c r="M12" s="53">
        <v>23.349399999999999</v>
      </c>
      <c r="N12" s="53">
        <v>14.558299999999999</v>
      </c>
      <c r="O12" s="53">
        <v>48</v>
      </c>
      <c r="P12" s="53">
        <v>14.558299999999999</v>
      </c>
      <c r="Q12" s="53">
        <v>14.764200000000001</v>
      </c>
      <c r="R12" s="53">
        <v>14.277699999999999</v>
      </c>
      <c r="S12" s="53">
        <v>11.708600000000001</v>
      </c>
      <c r="T12" s="162" t="s">
        <v>191</v>
      </c>
      <c r="U12" s="162" t="s">
        <v>191</v>
      </c>
      <c r="V12" s="162" t="s">
        <v>191</v>
      </c>
      <c r="W12" s="162" t="s">
        <v>191</v>
      </c>
      <c r="X12" s="162" t="s">
        <v>191</v>
      </c>
      <c r="Y12" s="162" t="s">
        <v>191</v>
      </c>
      <c r="Z12" s="162" t="s">
        <v>191</v>
      </c>
      <c r="AA12" s="162" t="s">
        <v>191</v>
      </c>
      <c r="AB12" s="162" t="s">
        <v>191</v>
      </c>
      <c r="AC12" s="162" t="s">
        <v>191</v>
      </c>
      <c r="AD12" s="162" t="s">
        <v>191</v>
      </c>
      <c r="AE12" s="162" t="s">
        <v>191</v>
      </c>
    </row>
    <row r="13" spans="1:31" s="51" customFormat="1" hidden="1" outlineLevel="1">
      <c r="A13" s="16">
        <v>40603</v>
      </c>
      <c r="B13" s="53">
        <v>16.695799999999998</v>
      </c>
      <c r="C13" s="53">
        <v>20.311</v>
      </c>
      <c r="D13" s="53">
        <v>15.8337</v>
      </c>
      <c r="E13" s="53">
        <v>14.6153</v>
      </c>
      <c r="F13" s="53">
        <v>18.101400000000002</v>
      </c>
      <c r="G13" s="53">
        <v>17.488199999999999</v>
      </c>
      <c r="H13" s="53">
        <v>17.922999999999998</v>
      </c>
      <c r="I13" s="53">
        <v>20.311</v>
      </c>
      <c r="J13" s="53">
        <v>17.233699999999999</v>
      </c>
      <c r="K13" s="53">
        <v>16.418199999999999</v>
      </c>
      <c r="L13" s="53">
        <v>19.121500000000001</v>
      </c>
      <c r="M13" s="53">
        <v>17.500900000000001</v>
      </c>
      <c r="N13" s="53">
        <v>9.1851000000000003</v>
      </c>
      <c r="O13" s="53">
        <v>48</v>
      </c>
      <c r="P13" s="53">
        <v>9.1851000000000003</v>
      </c>
      <c r="Q13" s="53">
        <v>8.6502999999999997</v>
      </c>
      <c r="R13" s="53">
        <v>11.784800000000001</v>
      </c>
      <c r="S13" s="53">
        <v>10.75</v>
      </c>
      <c r="T13" s="162" t="s">
        <v>191</v>
      </c>
      <c r="U13" s="162" t="s">
        <v>191</v>
      </c>
      <c r="V13" s="162" t="s">
        <v>191</v>
      </c>
      <c r="W13" s="162" t="s">
        <v>191</v>
      </c>
      <c r="X13" s="162" t="s">
        <v>191</v>
      </c>
      <c r="Y13" s="162" t="s">
        <v>191</v>
      </c>
      <c r="Z13" s="162" t="s">
        <v>191</v>
      </c>
      <c r="AA13" s="162" t="s">
        <v>191</v>
      </c>
      <c r="AB13" s="162" t="s">
        <v>191</v>
      </c>
      <c r="AC13" s="162" t="s">
        <v>191</v>
      </c>
      <c r="AD13" s="162" t="s">
        <v>191</v>
      </c>
      <c r="AE13" s="162" t="s">
        <v>191</v>
      </c>
    </row>
    <row r="14" spans="1:31" s="51" customFormat="1" hidden="1" outlineLevel="1">
      <c r="A14" s="16">
        <v>40634</v>
      </c>
      <c r="B14" s="53">
        <v>15.3786</v>
      </c>
      <c r="C14" s="53">
        <v>18.267600000000002</v>
      </c>
      <c r="D14" s="53">
        <v>14.5421</v>
      </c>
      <c r="E14" s="53">
        <v>13.823600000000001</v>
      </c>
      <c r="F14" s="53">
        <v>16.930499999999999</v>
      </c>
      <c r="G14" s="53">
        <v>15.4132</v>
      </c>
      <c r="H14" s="53">
        <v>16.598700000000001</v>
      </c>
      <c r="I14" s="53">
        <v>18.267600000000002</v>
      </c>
      <c r="J14" s="53">
        <v>15.950699999999999</v>
      </c>
      <c r="K14" s="53">
        <v>15.18</v>
      </c>
      <c r="L14" s="53">
        <v>20.134499999999999</v>
      </c>
      <c r="M14" s="53">
        <v>18.503499999999999</v>
      </c>
      <c r="N14" s="53">
        <v>10.410399999999999</v>
      </c>
      <c r="O14" s="53">
        <v>0</v>
      </c>
      <c r="P14" s="53">
        <v>10.410399999999999</v>
      </c>
      <c r="Q14" s="53">
        <v>7.5486000000000004</v>
      </c>
      <c r="R14" s="53">
        <v>13.761200000000001</v>
      </c>
      <c r="S14" s="53">
        <v>12</v>
      </c>
      <c r="T14" s="162" t="s">
        <v>191</v>
      </c>
      <c r="U14" s="162" t="s">
        <v>191</v>
      </c>
      <c r="V14" s="162" t="s">
        <v>191</v>
      </c>
      <c r="W14" s="162" t="s">
        <v>191</v>
      </c>
      <c r="X14" s="162" t="s">
        <v>191</v>
      </c>
      <c r="Y14" s="162" t="s">
        <v>191</v>
      </c>
      <c r="Z14" s="162" t="s">
        <v>191</v>
      </c>
      <c r="AA14" s="162" t="s">
        <v>191</v>
      </c>
      <c r="AB14" s="162" t="s">
        <v>191</v>
      </c>
      <c r="AC14" s="162" t="s">
        <v>191</v>
      </c>
      <c r="AD14" s="162" t="s">
        <v>191</v>
      </c>
      <c r="AE14" s="162" t="s">
        <v>191</v>
      </c>
    </row>
    <row r="15" spans="1:31" s="51" customFormat="1" hidden="1" outlineLevel="1">
      <c r="A15" s="16">
        <v>40664</v>
      </c>
      <c r="B15" s="53">
        <v>14.648300000000001</v>
      </c>
      <c r="C15" s="53">
        <v>18.661300000000001</v>
      </c>
      <c r="D15" s="53">
        <v>13.535</v>
      </c>
      <c r="E15" s="53">
        <v>13.478899999999999</v>
      </c>
      <c r="F15" s="53">
        <v>13.5893</v>
      </c>
      <c r="G15" s="53">
        <v>16.070499999999999</v>
      </c>
      <c r="H15" s="53">
        <v>16.709700000000002</v>
      </c>
      <c r="I15" s="53">
        <v>18.661300000000001</v>
      </c>
      <c r="J15" s="53">
        <v>15.895099999999999</v>
      </c>
      <c r="K15" s="53">
        <v>15.6111</v>
      </c>
      <c r="L15" s="53">
        <v>16.5396</v>
      </c>
      <c r="M15" s="53">
        <v>16.4635</v>
      </c>
      <c r="N15" s="53">
        <v>8.8568999999999996</v>
      </c>
      <c r="O15" s="53">
        <v>48</v>
      </c>
      <c r="P15" s="53">
        <v>8.8568999999999996</v>
      </c>
      <c r="Q15" s="53">
        <v>4.9812000000000003</v>
      </c>
      <c r="R15" s="53">
        <v>10.9002</v>
      </c>
      <c r="S15" s="53">
        <v>8.6630000000000003</v>
      </c>
      <c r="T15" s="162" t="s">
        <v>191</v>
      </c>
      <c r="U15" s="162" t="s">
        <v>191</v>
      </c>
      <c r="V15" s="162" t="s">
        <v>191</v>
      </c>
      <c r="W15" s="162" t="s">
        <v>191</v>
      </c>
      <c r="X15" s="162" t="s">
        <v>191</v>
      </c>
      <c r="Y15" s="162" t="s">
        <v>191</v>
      </c>
      <c r="Z15" s="162" t="s">
        <v>191</v>
      </c>
      <c r="AA15" s="162" t="s">
        <v>191</v>
      </c>
      <c r="AB15" s="162" t="s">
        <v>191</v>
      </c>
      <c r="AC15" s="162" t="s">
        <v>191</v>
      </c>
      <c r="AD15" s="162" t="s">
        <v>191</v>
      </c>
      <c r="AE15" s="162" t="s">
        <v>191</v>
      </c>
    </row>
    <row r="16" spans="1:31" s="51" customFormat="1" hidden="1" outlineLevel="1">
      <c r="A16" s="16">
        <v>40695</v>
      </c>
      <c r="B16" s="53">
        <v>15.671200000000001</v>
      </c>
      <c r="C16" s="53">
        <v>19.366399999999999</v>
      </c>
      <c r="D16" s="53">
        <v>14.7402</v>
      </c>
      <c r="E16" s="53">
        <v>14.807600000000001</v>
      </c>
      <c r="F16" s="53">
        <v>16.292200000000001</v>
      </c>
      <c r="G16" s="53">
        <v>2.1004</v>
      </c>
      <c r="H16" s="53">
        <v>16.462199999999999</v>
      </c>
      <c r="I16" s="53">
        <v>19.366399999999999</v>
      </c>
      <c r="J16" s="53">
        <v>15.526300000000001</v>
      </c>
      <c r="K16" s="53">
        <v>15.6252</v>
      </c>
      <c r="L16" s="53">
        <v>17.716100000000001</v>
      </c>
      <c r="M16" s="53">
        <v>0.78700000000000003</v>
      </c>
      <c r="N16" s="53">
        <v>11.921900000000001</v>
      </c>
      <c r="O16" s="53">
        <v>48</v>
      </c>
      <c r="P16" s="53">
        <v>11.921900000000001</v>
      </c>
      <c r="Q16" s="53">
        <v>10.7736</v>
      </c>
      <c r="R16" s="53">
        <v>12.9765</v>
      </c>
      <c r="S16" s="53">
        <v>10.057399999999999</v>
      </c>
      <c r="T16" s="162" t="s">
        <v>191</v>
      </c>
      <c r="U16" s="162" t="s">
        <v>191</v>
      </c>
      <c r="V16" s="162" t="s">
        <v>191</v>
      </c>
      <c r="W16" s="162" t="s">
        <v>191</v>
      </c>
      <c r="X16" s="162" t="s">
        <v>191</v>
      </c>
      <c r="Y16" s="162" t="s">
        <v>191</v>
      </c>
      <c r="Z16" s="162" t="s">
        <v>191</v>
      </c>
      <c r="AA16" s="162" t="s">
        <v>191</v>
      </c>
      <c r="AB16" s="162" t="s">
        <v>191</v>
      </c>
      <c r="AC16" s="162" t="s">
        <v>191</v>
      </c>
      <c r="AD16" s="162" t="s">
        <v>191</v>
      </c>
      <c r="AE16" s="162" t="s">
        <v>191</v>
      </c>
    </row>
    <row r="17" spans="1:31" s="51" customFormat="1" hidden="1" outlineLevel="1">
      <c r="A17" s="16">
        <v>40725</v>
      </c>
      <c r="B17" s="53">
        <v>16.536300000000001</v>
      </c>
      <c r="C17" s="53">
        <v>18.565200000000001</v>
      </c>
      <c r="D17" s="53">
        <v>16.171700000000001</v>
      </c>
      <c r="E17" s="53">
        <v>14.973599999999999</v>
      </c>
      <c r="F17" s="53">
        <v>17.065200000000001</v>
      </c>
      <c r="G17" s="53">
        <v>12.011699999999999</v>
      </c>
      <c r="H17" s="53">
        <v>17.789100000000001</v>
      </c>
      <c r="I17" s="53">
        <v>18.565200000000001</v>
      </c>
      <c r="J17" s="53">
        <v>17.614100000000001</v>
      </c>
      <c r="K17" s="53">
        <v>16.0959</v>
      </c>
      <c r="L17" s="53">
        <v>18.713699999999999</v>
      </c>
      <c r="M17" s="53">
        <v>19.657599999999999</v>
      </c>
      <c r="N17" s="53">
        <v>10.518800000000001</v>
      </c>
      <c r="O17" s="53">
        <v>0</v>
      </c>
      <c r="P17" s="53">
        <v>10.518800000000001</v>
      </c>
      <c r="Q17" s="53">
        <v>10.742900000000001</v>
      </c>
      <c r="R17" s="53">
        <v>10.3469</v>
      </c>
      <c r="S17" s="53">
        <v>10.1692</v>
      </c>
      <c r="T17" s="162" t="s">
        <v>191</v>
      </c>
      <c r="U17" s="162" t="s">
        <v>191</v>
      </c>
      <c r="V17" s="162" t="s">
        <v>191</v>
      </c>
      <c r="W17" s="162" t="s">
        <v>191</v>
      </c>
      <c r="X17" s="162" t="s">
        <v>191</v>
      </c>
      <c r="Y17" s="162" t="s">
        <v>191</v>
      </c>
      <c r="Z17" s="162" t="s">
        <v>191</v>
      </c>
      <c r="AA17" s="162" t="s">
        <v>191</v>
      </c>
      <c r="AB17" s="162" t="s">
        <v>191</v>
      </c>
      <c r="AC17" s="162" t="s">
        <v>191</v>
      </c>
      <c r="AD17" s="162" t="s">
        <v>191</v>
      </c>
      <c r="AE17" s="162" t="s">
        <v>191</v>
      </c>
    </row>
    <row r="18" spans="1:31" s="51" customFormat="1" hidden="1" outlineLevel="1">
      <c r="A18" s="16">
        <v>40756</v>
      </c>
      <c r="B18" s="53">
        <v>15.850899999999999</v>
      </c>
      <c r="C18" s="53">
        <v>17.011199999999999</v>
      </c>
      <c r="D18" s="53">
        <v>15.552300000000001</v>
      </c>
      <c r="E18" s="53">
        <v>16.1557</v>
      </c>
      <c r="F18" s="53">
        <v>15.2272</v>
      </c>
      <c r="G18" s="53">
        <v>12.039899999999999</v>
      </c>
      <c r="H18" s="53">
        <v>16.3795</v>
      </c>
      <c r="I18" s="53">
        <v>17.011199999999999</v>
      </c>
      <c r="J18" s="53">
        <v>16.194700000000001</v>
      </c>
      <c r="K18" s="53">
        <v>16.845300000000002</v>
      </c>
      <c r="L18" s="53">
        <v>15.719799999999999</v>
      </c>
      <c r="M18" s="53">
        <v>23.37</v>
      </c>
      <c r="N18" s="53">
        <v>10.8566</v>
      </c>
      <c r="O18" s="53">
        <v>0</v>
      </c>
      <c r="P18" s="53">
        <v>10.8566</v>
      </c>
      <c r="Q18" s="53">
        <v>11.6684</v>
      </c>
      <c r="R18" s="53">
        <v>10.215400000000001</v>
      </c>
      <c r="S18" s="53">
        <v>10.082700000000001</v>
      </c>
      <c r="T18" s="162" t="s">
        <v>191</v>
      </c>
      <c r="U18" s="162" t="s">
        <v>191</v>
      </c>
      <c r="V18" s="162" t="s">
        <v>191</v>
      </c>
      <c r="W18" s="162" t="s">
        <v>191</v>
      </c>
      <c r="X18" s="162" t="s">
        <v>191</v>
      </c>
      <c r="Y18" s="162" t="s">
        <v>191</v>
      </c>
      <c r="Z18" s="162" t="s">
        <v>191</v>
      </c>
      <c r="AA18" s="162" t="s">
        <v>191</v>
      </c>
      <c r="AB18" s="162" t="s">
        <v>191</v>
      </c>
      <c r="AC18" s="162" t="s">
        <v>191</v>
      </c>
      <c r="AD18" s="162" t="s">
        <v>191</v>
      </c>
      <c r="AE18" s="162" t="s">
        <v>191</v>
      </c>
    </row>
    <row r="19" spans="1:31" s="51" customFormat="1" hidden="1" outlineLevel="1">
      <c r="A19" s="16">
        <v>40787</v>
      </c>
      <c r="B19" s="53">
        <v>15.694000000000001</v>
      </c>
      <c r="C19" s="53">
        <v>17.220199999999998</v>
      </c>
      <c r="D19" s="53">
        <v>15.221299999999999</v>
      </c>
      <c r="E19" s="53">
        <v>15.1427</v>
      </c>
      <c r="F19" s="53">
        <v>15.3041</v>
      </c>
      <c r="G19" s="53">
        <v>16.261600000000001</v>
      </c>
      <c r="H19" s="53">
        <v>16.516500000000001</v>
      </c>
      <c r="I19" s="53">
        <v>17.220199999999998</v>
      </c>
      <c r="J19" s="53">
        <v>16.2407</v>
      </c>
      <c r="K19" s="53">
        <v>15.535299999999999</v>
      </c>
      <c r="L19" s="53">
        <v>17.863700000000001</v>
      </c>
      <c r="M19" s="53">
        <v>24.329699999999999</v>
      </c>
      <c r="N19" s="53">
        <v>11.3817</v>
      </c>
      <c r="O19" s="53">
        <v>48</v>
      </c>
      <c r="P19" s="53">
        <v>11.3817</v>
      </c>
      <c r="Q19" s="53">
        <v>11.0877</v>
      </c>
      <c r="R19" s="53">
        <v>11.5947</v>
      </c>
      <c r="S19" s="53">
        <v>10.1288</v>
      </c>
      <c r="T19" s="162" t="s">
        <v>191</v>
      </c>
      <c r="U19" s="162" t="s">
        <v>191</v>
      </c>
      <c r="V19" s="162" t="s">
        <v>191</v>
      </c>
      <c r="W19" s="162" t="s">
        <v>191</v>
      </c>
      <c r="X19" s="162" t="s">
        <v>191</v>
      </c>
      <c r="Y19" s="162" t="s">
        <v>191</v>
      </c>
      <c r="Z19" s="162" t="s">
        <v>191</v>
      </c>
      <c r="AA19" s="162" t="s">
        <v>191</v>
      </c>
      <c r="AB19" s="162" t="s">
        <v>191</v>
      </c>
      <c r="AC19" s="162" t="s">
        <v>191</v>
      </c>
      <c r="AD19" s="162" t="s">
        <v>191</v>
      </c>
      <c r="AE19" s="162" t="s">
        <v>191</v>
      </c>
    </row>
    <row r="20" spans="1:31" s="51" customFormat="1" hidden="1" outlineLevel="1">
      <c r="A20" s="16">
        <v>40817</v>
      </c>
      <c r="B20" s="53">
        <v>15.8674</v>
      </c>
      <c r="C20" s="53">
        <v>16.880800000000001</v>
      </c>
      <c r="D20" s="53">
        <v>15.527799999999999</v>
      </c>
      <c r="E20" s="53">
        <v>16.502199999999998</v>
      </c>
      <c r="F20" s="53">
        <v>13.730600000000001</v>
      </c>
      <c r="G20" s="53">
        <v>13.653700000000001</v>
      </c>
      <c r="H20" s="53">
        <v>16.639800000000001</v>
      </c>
      <c r="I20" s="53">
        <v>16.880800000000001</v>
      </c>
      <c r="J20" s="53">
        <v>16.5425</v>
      </c>
      <c r="K20" s="53">
        <v>16.891100000000002</v>
      </c>
      <c r="L20" s="53">
        <v>15.6233</v>
      </c>
      <c r="M20" s="53">
        <v>20.5763</v>
      </c>
      <c r="N20" s="53">
        <v>10.5783</v>
      </c>
      <c r="O20" s="53">
        <v>0</v>
      </c>
      <c r="P20" s="53">
        <v>10.5783</v>
      </c>
      <c r="Q20" s="53">
        <v>12.5952</v>
      </c>
      <c r="R20" s="53">
        <v>9.4857999999999993</v>
      </c>
      <c r="S20" s="53">
        <v>10.059200000000001</v>
      </c>
      <c r="T20" s="162" t="s">
        <v>191</v>
      </c>
      <c r="U20" s="162" t="s">
        <v>191</v>
      </c>
      <c r="V20" s="162" t="s">
        <v>191</v>
      </c>
      <c r="W20" s="162" t="s">
        <v>191</v>
      </c>
      <c r="X20" s="162" t="s">
        <v>191</v>
      </c>
      <c r="Y20" s="162" t="s">
        <v>191</v>
      </c>
      <c r="Z20" s="162" t="s">
        <v>191</v>
      </c>
      <c r="AA20" s="162" t="s">
        <v>191</v>
      </c>
      <c r="AB20" s="162" t="s">
        <v>191</v>
      </c>
      <c r="AC20" s="162" t="s">
        <v>191</v>
      </c>
      <c r="AD20" s="162" t="s">
        <v>191</v>
      </c>
      <c r="AE20" s="162" t="s">
        <v>191</v>
      </c>
    </row>
    <row r="21" spans="1:31" s="51" customFormat="1" hidden="1" outlineLevel="1">
      <c r="A21" s="16">
        <v>40848</v>
      </c>
      <c r="B21" s="53">
        <v>16.094200000000001</v>
      </c>
      <c r="C21" s="53">
        <v>18.246500000000001</v>
      </c>
      <c r="D21" s="53">
        <v>15.433999999999999</v>
      </c>
      <c r="E21" s="53">
        <v>15.633800000000001</v>
      </c>
      <c r="F21" s="53">
        <v>14.633100000000001</v>
      </c>
      <c r="G21" s="53">
        <v>11.8841</v>
      </c>
      <c r="H21" s="53">
        <v>18.278199999999998</v>
      </c>
      <c r="I21" s="53">
        <v>18.246500000000001</v>
      </c>
      <c r="J21" s="53">
        <v>18.293399999999998</v>
      </c>
      <c r="K21" s="53">
        <v>18.778600000000001</v>
      </c>
      <c r="L21" s="53">
        <v>15.9984</v>
      </c>
      <c r="M21" s="53">
        <v>15.313700000000001</v>
      </c>
      <c r="N21" s="53">
        <v>10.3552</v>
      </c>
      <c r="O21" s="53">
        <v>0</v>
      </c>
      <c r="P21" s="53">
        <v>10.3552</v>
      </c>
      <c r="Q21" s="53">
        <v>10.272600000000001</v>
      </c>
      <c r="R21" s="53">
        <v>11.061299999999999</v>
      </c>
      <c r="S21" s="53">
        <v>10.059200000000001</v>
      </c>
      <c r="T21" s="162" t="s">
        <v>191</v>
      </c>
      <c r="U21" s="162" t="s">
        <v>191</v>
      </c>
      <c r="V21" s="162" t="s">
        <v>191</v>
      </c>
      <c r="W21" s="162" t="s">
        <v>191</v>
      </c>
      <c r="X21" s="162" t="s">
        <v>191</v>
      </c>
      <c r="Y21" s="162" t="s">
        <v>191</v>
      </c>
      <c r="Z21" s="162" t="s">
        <v>191</v>
      </c>
      <c r="AA21" s="162" t="s">
        <v>191</v>
      </c>
      <c r="AB21" s="162" t="s">
        <v>191</v>
      </c>
      <c r="AC21" s="162" t="s">
        <v>191</v>
      </c>
      <c r="AD21" s="162" t="s">
        <v>191</v>
      </c>
      <c r="AE21" s="162" t="s">
        <v>191</v>
      </c>
    </row>
    <row r="22" spans="1:31" s="51" customFormat="1" hidden="1" outlineLevel="1">
      <c r="A22" s="16">
        <v>40878</v>
      </c>
      <c r="B22" s="53">
        <v>14.886200000000001</v>
      </c>
      <c r="C22" s="53">
        <v>18.649000000000001</v>
      </c>
      <c r="D22" s="53">
        <v>14.18</v>
      </c>
      <c r="E22" s="53">
        <v>15.012499999999999</v>
      </c>
      <c r="F22" s="53">
        <v>11.849600000000001</v>
      </c>
      <c r="G22" s="53">
        <v>17.544499999999999</v>
      </c>
      <c r="H22" s="53">
        <v>15.451000000000001</v>
      </c>
      <c r="I22" s="53">
        <v>18.649000000000001</v>
      </c>
      <c r="J22" s="53">
        <v>14.731299999999999</v>
      </c>
      <c r="K22" s="53">
        <v>15.7</v>
      </c>
      <c r="L22" s="53">
        <v>11.689299999999999</v>
      </c>
      <c r="M22" s="53">
        <v>17.544499999999999</v>
      </c>
      <c r="N22" s="53">
        <v>11.4108</v>
      </c>
      <c r="O22" s="53">
        <v>0</v>
      </c>
      <c r="P22" s="53">
        <v>11.4108</v>
      </c>
      <c r="Q22" s="53">
        <v>10.8081</v>
      </c>
      <c r="R22" s="53">
        <v>12.359</v>
      </c>
      <c r="S22" s="53">
        <v>0</v>
      </c>
      <c r="T22" s="162" t="s">
        <v>191</v>
      </c>
      <c r="U22" s="162" t="s">
        <v>191</v>
      </c>
      <c r="V22" s="162" t="s">
        <v>191</v>
      </c>
      <c r="W22" s="162" t="s">
        <v>191</v>
      </c>
      <c r="X22" s="162" t="s">
        <v>191</v>
      </c>
      <c r="Y22" s="162" t="s">
        <v>191</v>
      </c>
      <c r="Z22" s="162" t="s">
        <v>191</v>
      </c>
      <c r="AA22" s="162" t="s">
        <v>191</v>
      </c>
      <c r="AB22" s="162" t="s">
        <v>191</v>
      </c>
      <c r="AC22" s="162" t="s">
        <v>191</v>
      </c>
      <c r="AD22" s="162" t="s">
        <v>191</v>
      </c>
      <c r="AE22" s="162" t="s">
        <v>191</v>
      </c>
    </row>
    <row r="23" spans="1:31" s="51" customFormat="1" hidden="1" outlineLevel="1">
      <c r="A23" s="16">
        <v>40909</v>
      </c>
      <c r="B23" s="53">
        <v>13.644600000000001</v>
      </c>
      <c r="C23" s="53">
        <v>18.962</v>
      </c>
      <c r="D23" s="53">
        <v>12.623100000000001</v>
      </c>
      <c r="E23" s="53">
        <v>15.691599999999999</v>
      </c>
      <c r="F23" s="53">
        <v>8.3245000000000005</v>
      </c>
      <c r="G23" s="53">
        <v>2.6633</v>
      </c>
      <c r="H23" s="53">
        <v>14.3529</v>
      </c>
      <c r="I23" s="53">
        <v>18.962</v>
      </c>
      <c r="J23" s="53">
        <v>13.2462</v>
      </c>
      <c r="K23" s="53">
        <v>16.979399999999998</v>
      </c>
      <c r="L23" s="53">
        <v>7.4974999999999996</v>
      </c>
      <c r="M23" s="53">
        <v>2.6633</v>
      </c>
      <c r="N23" s="53">
        <v>10.1295</v>
      </c>
      <c r="O23" s="53">
        <v>0</v>
      </c>
      <c r="P23" s="53">
        <v>10.1295</v>
      </c>
      <c r="Q23" s="53">
        <v>9.843</v>
      </c>
      <c r="R23" s="53">
        <v>10.5038</v>
      </c>
      <c r="S23" s="53">
        <v>0</v>
      </c>
      <c r="T23" s="162" t="s">
        <v>191</v>
      </c>
      <c r="U23" s="162" t="s">
        <v>191</v>
      </c>
      <c r="V23" s="162" t="s">
        <v>191</v>
      </c>
      <c r="W23" s="162" t="s">
        <v>191</v>
      </c>
      <c r="X23" s="162" t="s">
        <v>191</v>
      </c>
      <c r="Y23" s="162" t="s">
        <v>191</v>
      </c>
      <c r="Z23" s="162" t="s">
        <v>191</v>
      </c>
      <c r="AA23" s="162" t="s">
        <v>191</v>
      </c>
      <c r="AB23" s="162" t="s">
        <v>191</v>
      </c>
      <c r="AC23" s="162" t="s">
        <v>191</v>
      </c>
      <c r="AD23" s="162" t="s">
        <v>191</v>
      </c>
      <c r="AE23" s="162" t="s">
        <v>191</v>
      </c>
    </row>
    <row r="24" spans="1:31" s="51" customFormat="1" hidden="1" outlineLevel="1">
      <c r="A24" s="16">
        <v>40940</v>
      </c>
      <c r="B24" s="53">
        <v>17.091799999999999</v>
      </c>
      <c r="C24" s="53">
        <v>18.8779</v>
      </c>
      <c r="D24" s="53">
        <v>16.410399999999999</v>
      </c>
      <c r="E24" s="53">
        <v>16.861000000000001</v>
      </c>
      <c r="F24" s="53">
        <v>14.923299999999999</v>
      </c>
      <c r="G24" s="53">
        <v>14.5504</v>
      </c>
      <c r="H24" s="53">
        <v>18.677199999999999</v>
      </c>
      <c r="I24" s="53">
        <v>18.8779</v>
      </c>
      <c r="J24" s="53">
        <v>18.5703</v>
      </c>
      <c r="K24" s="53">
        <v>18.685400000000001</v>
      </c>
      <c r="L24" s="53">
        <v>17.965199999999999</v>
      </c>
      <c r="M24" s="53">
        <v>21.705200000000001</v>
      </c>
      <c r="N24" s="53">
        <v>10.962199999999999</v>
      </c>
      <c r="O24" s="53">
        <v>0</v>
      </c>
      <c r="P24" s="53">
        <v>10.962199999999999</v>
      </c>
      <c r="Q24" s="53">
        <v>10.6347</v>
      </c>
      <c r="R24" s="53">
        <v>11.487299999999999</v>
      </c>
      <c r="S24" s="53">
        <v>11.289899999999999</v>
      </c>
      <c r="T24" s="162" t="s">
        <v>191</v>
      </c>
      <c r="U24" s="162" t="s">
        <v>191</v>
      </c>
      <c r="V24" s="162" t="s">
        <v>191</v>
      </c>
      <c r="W24" s="162" t="s">
        <v>191</v>
      </c>
      <c r="X24" s="162" t="s">
        <v>191</v>
      </c>
      <c r="Y24" s="162" t="s">
        <v>191</v>
      </c>
      <c r="Z24" s="162" t="s">
        <v>191</v>
      </c>
      <c r="AA24" s="162" t="s">
        <v>191</v>
      </c>
      <c r="AB24" s="162" t="s">
        <v>191</v>
      </c>
      <c r="AC24" s="162" t="s">
        <v>191</v>
      </c>
      <c r="AD24" s="162" t="s">
        <v>191</v>
      </c>
      <c r="AE24" s="162" t="s">
        <v>191</v>
      </c>
    </row>
    <row r="25" spans="1:31" s="51" customFormat="1" hidden="1" outlineLevel="1">
      <c r="A25" s="16">
        <v>40969</v>
      </c>
      <c r="B25" s="53">
        <v>15.933299999999999</v>
      </c>
      <c r="C25" s="53">
        <v>19.245699999999999</v>
      </c>
      <c r="D25" s="53">
        <v>14.9931</v>
      </c>
      <c r="E25" s="53">
        <v>17.092300000000002</v>
      </c>
      <c r="F25" s="53">
        <v>11.087300000000001</v>
      </c>
      <c r="G25" s="53">
        <v>21.052700000000002</v>
      </c>
      <c r="H25" s="53">
        <v>16.655899999999999</v>
      </c>
      <c r="I25" s="53">
        <v>19.245699999999999</v>
      </c>
      <c r="J25" s="53">
        <v>15.7683</v>
      </c>
      <c r="K25" s="53">
        <v>18.610299999999999</v>
      </c>
      <c r="L25" s="53">
        <v>11.1424</v>
      </c>
      <c r="M25" s="53">
        <v>21.162600000000001</v>
      </c>
      <c r="N25" s="53">
        <v>11.255599999999999</v>
      </c>
      <c r="O25" s="53">
        <v>0</v>
      </c>
      <c r="P25" s="53">
        <v>11.255599999999999</v>
      </c>
      <c r="Q25" s="53">
        <v>11.4269</v>
      </c>
      <c r="R25" s="53">
        <v>10.5954</v>
      </c>
      <c r="S25" s="53">
        <v>11.5009</v>
      </c>
      <c r="T25" s="162" t="s">
        <v>191</v>
      </c>
      <c r="U25" s="162" t="s">
        <v>191</v>
      </c>
      <c r="V25" s="162" t="s">
        <v>191</v>
      </c>
      <c r="W25" s="162" t="s">
        <v>191</v>
      </c>
      <c r="X25" s="162" t="s">
        <v>191</v>
      </c>
      <c r="Y25" s="162" t="s">
        <v>191</v>
      </c>
      <c r="Z25" s="162" t="s">
        <v>191</v>
      </c>
      <c r="AA25" s="162" t="s">
        <v>191</v>
      </c>
      <c r="AB25" s="162" t="s">
        <v>191</v>
      </c>
      <c r="AC25" s="162" t="s">
        <v>191</v>
      </c>
      <c r="AD25" s="162" t="s">
        <v>191</v>
      </c>
      <c r="AE25" s="162" t="s">
        <v>191</v>
      </c>
    </row>
    <row r="26" spans="1:31" s="51" customFormat="1" hidden="1" outlineLevel="1">
      <c r="A26" s="16">
        <v>41000</v>
      </c>
      <c r="B26" s="53">
        <v>17.299399999999999</v>
      </c>
      <c r="C26" s="53">
        <v>19.1312</v>
      </c>
      <c r="D26" s="53">
        <v>16.689900000000002</v>
      </c>
      <c r="E26" s="53">
        <v>17.720500000000001</v>
      </c>
      <c r="F26" s="53">
        <v>14.087300000000001</v>
      </c>
      <c r="G26" s="53">
        <v>19.840299999999999</v>
      </c>
      <c r="H26" s="53">
        <v>19.1433</v>
      </c>
      <c r="I26" s="53">
        <v>19.1312</v>
      </c>
      <c r="J26" s="53">
        <v>19.149000000000001</v>
      </c>
      <c r="K26" s="53">
        <v>18.9374</v>
      </c>
      <c r="L26" s="53">
        <v>20.324000000000002</v>
      </c>
      <c r="M26" s="53">
        <v>19.840299999999999</v>
      </c>
      <c r="N26" s="53">
        <v>10.6244</v>
      </c>
      <c r="O26" s="53">
        <v>48</v>
      </c>
      <c r="P26" s="53">
        <v>10.6244</v>
      </c>
      <c r="Q26" s="53">
        <v>10.666600000000001</v>
      </c>
      <c r="R26" s="53">
        <v>10.6007</v>
      </c>
      <c r="S26" s="53">
        <v>0</v>
      </c>
      <c r="T26" s="162" t="s">
        <v>191</v>
      </c>
      <c r="U26" s="162" t="s">
        <v>191</v>
      </c>
      <c r="V26" s="162" t="s">
        <v>191</v>
      </c>
      <c r="W26" s="162" t="s">
        <v>191</v>
      </c>
      <c r="X26" s="162" t="s">
        <v>191</v>
      </c>
      <c r="Y26" s="162" t="s">
        <v>191</v>
      </c>
      <c r="Z26" s="162" t="s">
        <v>191</v>
      </c>
      <c r="AA26" s="162" t="s">
        <v>191</v>
      </c>
      <c r="AB26" s="162" t="s">
        <v>191</v>
      </c>
      <c r="AC26" s="162" t="s">
        <v>191</v>
      </c>
      <c r="AD26" s="162" t="s">
        <v>191</v>
      </c>
      <c r="AE26" s="162" t="s">
        <v>191</v>
      </c>
    </row>
    <row r="27" spans="1:31" s="51" customFormat="1" hidden="1" outlineLevel="1">
      <c r="A27" s="16">
        <v>41030</v>
      </c>
      <c r="B27" s="53">
        <v>18.025600000000001</v>
      </c>
      <c r="C27" s="53">
        <v>19.3993</v>
      </c>
      <c r="D27" s="53">
        <v>17.658899999999999</v>
      </c>
      <c r="E27" s="53">
        <v>18.145099999999999</v>
      </c>
      <c r="F27" s="53">
        <v>16.754300000000001</v>
      </c>
      <c r="G27" s="53">
        <v>13.8401</v>
      </c>
      <c r="H27" s="53">
        <v>18.821200000000001</v>
      </c>
      <c r="I27" s="53">
        <v>19.3993</v>
      </c>
      <c r="J27" s="53">
        <v>18.641100000000002</v>
      </c>
      <c r="K27" s="53">
        <v>19.208100000000002</v>
      </c>
      <c r="L27" s="53">
        <v>17.572399999999998</v>
      </c>
      <c r="M27" s="53">
        <v>13.8401</v>
      </c>
      <c r="N27" s="53">
        <v>11.760899999999999</v>
      </c>
      <c r="O27" s="53">
        <v>48</v>
      </c>
      <c r="P27" s="53">
        <v>11.760899999999999</v>
      </c>
      <c r="Q27" s="53">
        <v>11.301</v>
      </c>
      <c r="R27" s="53">
        <v>12.526199999999999</v>
      </c>
      <c r="S27" s="53">
        <v>0</v>
      </c>
      <c r="T27" s="162" t="s">
        <v>191</v>
      </c>
      <c r="U27" s="162" t="s">
        <v>191</v>
      </c>
      <c r="V27" s="162" t="s">
        <v>191</v>
      </c>
      <c r="W27" s="162" t="s">
        <v>191</v>
      </c>
      <c r="X27" s="162" t="s">
        <v>191</v>
      </c>
      <c r="Y27" s="162" t="s">
        <v>191</v>
      </c>
      <c r="Z27" s="162" t="s">
        <v>191</v>
      </c>
      <c r="AA27" s="162" t="s">
        <v>191</v>
      </c>
      <c r="AB27" s="162" t="s">
        <v>191</v>
      </c>
      <c r="AC27" s="162" t="s">
        <v>191</v>
      </c>
      <c r="AD27" s="162" t="s">
        <v>191</v>
      </c>
      <c r="AE27" s="162" t="s">
        <v>191</v>
      </c>
    </row>
    <row r="28" spans="1:31" s="51" customFormat="1" hidden="1" outlineLevel="1">
      <c r="A28" s="16">
        <v>41061</v>
      </c>
      <c r="B28" s="53">
        <v>16.602399999999999</v>
      </c>
      <c r="C28" s="53">
        <v>20.311699999999998</v>
      </c>
      <c r="D28" s="53">
        <v>15.875299999999999</v>
      </c>
      <c r="E28" s="53">
        <v>17.248999999999999</v>
      </c>
      <c r="F28" s="53">
        <v>18.1736</v>
      </c>
      <c r="G28" s="53">
        <v>5.3823999999999996</v>
      </c>
      <c r="H28" s="53">
        <v>17.065899999999999</v>
      </c>
      <c r="I28" s="53">
        <v>20.419599999999999</v>
      </c>
      <c r="J28" s="53">
        <v>16.355599999999999</v>
      </c>
      <c r="K28" s="53">
        <v>17.847799999999999</v>
      </c>
      <c r="L28" s="53">
        <v>20.412299999999998</v>
      </c>
      <c r="M28" s="53">
        <v>5.3823999999999996</v>
      </c>
      <c r="N28" s="53">
        <v>10.954499999999999</v>
      </c>
      <c r="O28" s="53">
        <v>13</v>
      </c>
      <c r="P28" s="53">
        <v>10.8881</v>
      </c>
      <c r="Q28" s="53">
        <v>10.3691</v>
      </c>
      <c r="R28" s="53">
        <v>12.196099999999999</v>
      </c>
      <c r="S28" s="53">
        <v>0</v>
      </c>
      <c r="T28" s="162" t="s">
        <v>191</v>
      </c>
      <c r="U28" s="162" t="s">
        <v>191</v>
      </c>
      <c r="V28" s="162" t="s">
        <v>191</v>
      </c>
      <c r="W28" s="162" t="s">
        <v>191</v>
      </c>
      <c r="X28" s="162" t="s">
        <v>191</v>
      </c>
      <c r="Y28" s="162" t="s">
        <v>191</v>
      </c>
      <c r="Z28" s="162" t="s">
        <v>191</v>
      </c>
      <c r="AA28" s="162" t="s">
        <v>191</v>
      </c>
      <c r="AB28" s="162" t="s">
        <v>191</v>
      </c>
      <c r="AC28" s="162" t="s">
        <v>191</v>
      </c>
      <c r="AD28" s="162" t="s">
        <v>191</v>
      </c>
      <c r="AE28" s="162" t="s">
        <v>191</v>
      </c>
    </row>
    <row r="29" spans="1:31" s="51" customFormat="1" hidden="1" outlineLevel="1">
      <c r="A29" s="16">
        <v>41091</v>
      </c>
      <c r="B29" s="53">
        <v>18.062799999999999</v>
      </c>
      <c r="C29" s="53">
        <v>20.201499999999999</v>
      </c>
      <c r="D29" s="53">
        <v>17.354299999999999</v>
      </c>
      <c r="E29" s="53">
        <v>19.184799999999999</v>
      </c>
      <c r="F29" s="53">
        <v>14.9156</v>
      </c>
      <c r="G29" s="53">
        <v>11.6248</v>
      </c>
      <c r="H29" s="53">
        <v>20.0745</v>
      </c>
      <c r="I29" s="53">
        <v>20.252500000000001</v>
      </c>
      <c r="J29" s="53">
        <v>19.9909</v>
      </c>
      <c r="K29" s="53">
        <v>20.589099999999998</v>
      </c>
      <c r="L29" s="53">
        <v>18.3064</v>
      </c>
      <c r="M29" s="53">
        <v>19.206600000000002</v>
      </c>
      <c r="N29" s="53">
        <v>11.279500000000001</v>
      </c>
      <c r="O29" s="53">
        <v>15</v>
      </c>
      <c r="P29" s="53">
        <v>11.239800000000001</v>
      </c>
      <c r="Q29" s="53">
        <v>11.2371</v>
      </c>
      <c r="R29" s="53">
        <v>11.4716</v>
      </c>
      <c r="S29" s="53">
        <v>10.0695</v>
      </c>
      <c r="T29" s="162" t="s">
        <v>191</v>
      </c>
      <c r="U29" s="162" t="s">
        <v>191</v>
      </c>
      <c r="V29" s="162" t="s">
        <v>191</v>
      </c>
      <c r="W29" s="162" t="s">
        <v>191</v>
      </c>
      <c r="X29" s="162" t="s">
        <v>191</v>
      </c>
      <c r="Y29" s="162" t="s">
        <v>191</v>
      </c>
      <c r="Z29" s="162" t="s">
        <v>191</v>
      </c>
      <c r="AA29" s="162" t="s">
        <v>191</v>
      </c>
      <c r="AB29" s="162" t="s">
        <v>191</v>
      </c>
      <c r="AC29" s="162" t="s">
        <v>191</v>
      </c>
      <c r="AD29" s="162" t="s">
        <v>191</v>
      </c>
      <c r="AE29" s="162" t="s">
        <v>191</v>
      </c>
    </row>
    <row r="30" spans="1:31" s="51" customFormat="1" hidden="1" outlineLevel="1">
      <c r="A30" s="16">
        <v>41122</v>
      </c>
      <c r="B30" s="53">
        <v>17.6676</v>
      </c>
      <c r="C30" s="53">
        <v>20.953499999999998</v>
      </c>
      <c r="D30" s="53">
        <v>16.814399999999999</v>
      </c>
      <c r="E30" s="53">
        <v>18.579699999999999</v>
      </c>
      <c r="F30" s="53">
        <v>16.6586</v>
      </c>
      <c r="G30" s="53">
        <v>6.1882999999999999</v>
      </c>
      <c r="H30" s="53">
        <v>18.475899999999999</v>
      </c>
      <c r="I30" s="53">
        <v>21.044</v>
      </c>
      <c r="J30" s="53">
        <v>17.656400000000001</v>
      </c>
      <c r="K30" s="53">
        <v>20.357800000000001</v>
      </c>
      <c r="L30" s="53">
        <v>16.350899999999999</v>
      </c>
      <c r="M30" s="53">
        <v>6.1882999999999999</v>
      </c>
      <c r="N30" s="53">
        <v>13.3515</v>
      </c>
      <c r="O30" s="53">
        <v>13.2064</v>
      </c>
      <c r="P30" s="53">
        <v>13.3537</v>
      </c>
      <c r="Q30" s="53">
        <v>11.157</v>
      </c>
      <c r="R30" s="53">
        <v>17.413399999999999</v>
      </c>
      <c r="S30" s="53">
        <v>0</v>
      </c>
      <c r="T30" s="162" t="s">
        <v>191</v>
      </c>
      <c r="U30" s="162" t="s">
        <v>191</v>
      </c>
      <c r="V30" s="162" t="s">
        <v>191</v>
      </c>
      <c r="W30" s="162" t="s">
        <v>191</v>
      </c>
      <c r="X30" s="162" t="s">
        <v>191</v>
      </c>
      <c r="Y30" s="162" t="s">
        <v>191</v>
      </c>
      <c r="Z30" s="162" t="s">
        <v>191</v>
      </c>
      <c r="AA30" s="162" t="s">
        <v>191</v>
      </c>
      <c r="AB30" s="162" t="s">
        <v>191</v>
      </c>
      <c r="AC30" s="162" t="s">
        <v>191</v>
      </c>
      <c r="AD30" s="162" t="s">
        <v>191</v>
      </c>
      <c r="AE30" s="162" t="s">
        <v>191</v>
      </c>
    </row>
    <row r="31" spans="1:31" s="51" customFormat="1" hidden="1" outlineLevel="1">
      <c r="A31" s="16">
        <v>41153</v>
      </c>
      <c r="B31" s="53">
        <v>16.770299999999999</v>
      </c>
      <c r="C31" s="53">
        <v>22.233599999999999</v>
      </c>
      <c r="D31" s="53">
        <v>15.3339</v>
      </c>
      <c r="E31" s="53">
        <v>15.624700000000001</v>
      </c>
      <c r="F31" s="53">
        <v>14.8668</v>
      </c>
      <c r="G31" s="53">
        <v>25.007899999999999</v>
      </c>
      <c r="H31" s="53">
        <v>17.889600000000002</v>
      </c>
      <c r="I31" s="53">
        <v>22.233599999999999</v>
      </c>
      <c r="J31" s="53">
        <v>16.440100000000001</v>
      </c>
      <c r="K31" s="53">
        <v>17.585100000000001</v>
      </c>
      <c r="L31" s="53">
        <v>15.1595</v>
      </c>
      <c r="M31" s="53">
        <v>25.007899999999999</v>
      </c>
      <c r="N31" s="53">
        <v>11.223800000000001</v>
      </c>
      <c r="O31" s="53">
        <v>0</v>
      </c>
      <c r="P31" s="53">
        <v>11.223800000000001</v>
      </c>
      <c r="Q31" s="53">
        <v>11.1236</v>
      </c>
      <c r="R31" s="53">
        <v>11.7249</v>
      </c>
      <c r="S31" s="53">
        <v>0</v>
      </c>
      <c r="T31" s="162" t="s">
        <v>191</v>
      </c>
      <c r="U31" s="162" t="s">
        <v>191</v>
      </c>
      <c r="V31" s="162" t="s">
        <v>191</v>
      </c>
      <c r="W31" s="162" t="s">
        <v>191</v>
      </c>
      <c r="X31" s="162" t="s">
        <v>191</v>
      </c>
      <c r="Y31" s="162" t="s">
        <v>191</v>
      </c>
      <c r="Z31" s="162" t="s">
        <v>191</v>
      </c>
      <c r="AA31" s="162" t="s">
        <v>191</v>
      </c>
      <c r="AB31" s="162" t="s">
        <v>191</v>
      </c>
      <c r="AC31" s="162" t="s">
        <v>191</v>
      </c>
      <c r="AD31" s="162" t="s">
        <v>191</v>
      </c>
      <c r="AE31" s="162" t="s">
        <v>191</v>
      </c>
    </row>
    <row r="32" spans="1:31" s="51" customFormat="1" hidden="1" outlineLevel="1">
      <c r="A32" s="16">
        <v>41183</v>
      </c>
      <c r="B32" s="53">
        <v>17.807200000000002</v>
      </c>
      <c r="C32" s="53">
        <v>22.018599999999999</v>
      </c>
      <c r="D32" s="53">
        <v>16.6006</v>
      </c>
      <c r="E32" s="53">
        <v>18.395399999999999</v>
      </c>
      <c r="F32" s="53">
        <v>13.6167</v>
      </c>
      <c r="G32" s="53">
        <v>20.9908</v>
      </c>
      <c r="H32" s="53">
        <v>22.119499999999999</v>
      </c>
      <c r="I32" s="53">
        <v>22.0898</v>
      </c>
      <c r="J32" s="53">
        <v>22.138000000000002</v>
      </c>
      <c r="K32" s="53">
        <v>22.249199999999998</v>
      </c>
      <c r="L32" s="53">
        <v>21.616800000000001</v>
      </c>
      <c r="M32" s="53">
        <v>21.736999999999998</v>
      </c>
      <c r="N32" s="53">
        <v>12.001799999999999</v>
      </c>
      <c r="O32" s="53">
        <v>13.680199999999999</v>
      </c>
      <c r="P32" s="53">
        <v>11.994300000000001</v>
      </c>
      <c r="Q32" s="53">
        <v>12.5929</v>
      </c>
      <c r="R32" s="53">
        <v>11.4907</v>
      </c>
      <c r="S32" s="53">
        <v>17.100300000000001</v>
      </c>
      <c r="T32" s="162" t="s">
        <v>191</v>
      </c>
      <c r="U32" s="162" t="s">
        <v>191</v>
      </c>
      <c r="V32" s="162" t="s">
        <v>191</v>
      </c>
      <c r="W32" s="162" t="s">
        <v>191</v>
      </c>
      <c r="X32" s="162" t="s">
        <v>191</v>
      </c>
      <c r="Y32" s="162" t="s">
        <v>191</v>
      </c>
      <c r="Z32" s="162" t="s">
        <v>191</v>
      </c>
      <c r="AA32" s="162" t="s">
        <v>191</v>
      </c>
      <c r="AB32" s="162" t="s">
        <v>191</v>
      </c>
      <c r="AC32" s="162" t="s">
        <v>191</v>
      </c>
      <c r="AD32" s="162" t="s">
        <v>191</v>
      </c>
      <c r="AE32" s="162" t="s">
        <v>191</v>
      </c>
    </row>
    <row r="33" spans="1:31" s="51" customFormat="1" hidden="1" outlineLevel="1">
      <c r="A33" s="16">
        <v>41214</v>
      </c>
      <c r="B33" s="53">
        <v>19.137499999999999</v>
      </c>
      <c r="C33" s="53">
        <v>22.382400000000001</v>
      </c>
      <c r="D33" s="53">
        <v>17.247800000000002</v>
      </c>
      <c r="E33" s="53">
        <v>17.1541</v>
      </c>
      <c r="F33" s="53">
        <v>17.583100000000002</v>
      </c>
      <c r="G33" s="53">
        <v>15.8757</v>
      </c>
      <c r="H33" s="53">
        <v>20.740500000000001</v>
      </c>
      <c r="I33" s="53">
        <v>22.406099999999999</v>
      </c>
      <c r="J33" s="53">
        <v>19.363900000000001</v>
      </c>
      <c r="K33" s="53">
        <v>19.033200000000001</v>
      </c>
      <c r="L33" s="53">
        <v>20.756900000000002</v>
      </c>
      <c r="M33" s="53">
        <v>15.8757</v>
      </c>
      <c r="N33" s="53">
        <v>12.2698</v>
      </c>
      <c r="O33" s="53">
        <v>15</v>
      </c>
      <c r="P33" s="53">
        <v>12.252700000000001</v>
      </c>
      <c r="Q33" s="53">
        <v>12.160299999999999</v>
      </c>
      <c r="R33" s="53">
        <v>12.4724</v>
      </c>
      <c r="S33" s="53">
        <v>0</v>
      </c>
      <c r="T33" s="162" t="s">
        <v>191</v>
      </c>
      <c r="U33" s="162" t="s">
        <v>191</v>
      </c>
      <c r="V33" s="162" t="s">
        <v>191</v>
      </c>
      <c r="W33" s="162" t="s">
        <v>191</v>
      </c>
      <c r="X33" s="162" t="s">
        <v>191</v>
      </c>
      <c r="Y33" s="162" t="s">
        <v>191</v>
      </c>
      <c r="Z33" s="162" t="s">
        <v>191</v>
      </c>
      <c r="AA33" s="162" t="s">
        <v>191</v>
      </c>
      <c r="AB33" s="162" t="s">
        <v>191</v>
      </c>
      <c r="AC33" s="162" t="s">
        <v>191</v>
      </c>
      <c r="AD33" s="162" t="s">
        <v>191</v>
      </c>
      <c r="AE33" s="162" t="s">
        <v>191</v>
      </c>
    </row>
    <row r="34" spans="1:31" s="51" customFormat="1" hidden="1" outlineLevel="1">
      <c r="A34" s="16">
        <v>41244</v>
      </c>
      <c r="B34" s="53">
        <v>18.1265</v>
      </c>
      <c r="C34" s="53">
        <v>22.717400000000001</v>
      </c>
      <c r="D34" s="53">
        <v>17.010000000000002</v>
      </c>
      <c r="E34" s="53">
        <v>18.542100000000001</v>
      </c>
      <c r="F34" s="53">
        <v>15.4217</v>
      </c>
      <c r="G34" s="53">
        <v>8.8249999999999993</v>
      </c>
      <c r="H34" s="53">
        <v>21.6751</v>
      </c>
      <c r="I34" s="53">
        <v>22.724900000000002</v>
      </c>
      <c r="J34" s="53">
        <v>21.221599999999999</v>
      </c>
      <c r="K34" s="53">
        <v>22.304099999999998</v>
      </c>
      <c r="L34" s="53">
        <v>18.066099999999999</v>
      </c>
      <c r="M34" s="53">
        <v>20.4389</v>
      </c>
      <c r="N34" s="53">
        <v>11.597300000000001</v>
      </c>
      <c r="O34" s="53">
        <v>15</v>
      </c>
      <c r="P34" s="53">
        <v>11.5954</v>
      </c>
      <c r="Q34" s="53">
        <v>12.5419</v>
      </c>
      <c r="R34" s="53">
        <v>11.466799999999999</v>
      </c>
      <c r="S34" s="53">
        <v>8.6366999999999994</v>
      </c>
      <c r="T34" s="162" t="s">
        <v>191</v>
      </c>
      <c r="U34" s="162" t="s">
        <v>191</v>
      </c>
      <c r="V34" s="162" t="s">
        <v>191</v>
      </c>
      <c r="W34" s="162" t="s">
        <v>191</v>
      </c>
      <c r="X34" s="162" t="s">
        <v>191</v>
      </c>
      <c r="Y34" s="162" t="s">
        <v>191</v>
      </c>
      <c r="Z34" s="162" t="s">
        <v>191</v>
      </c>
      <c r="AA34" s="162" t="s">
        <v>191</v>
      </c>
      <c r="AB34" s="162" t="s">
        <v>191</v>
      </c>
      <c r="AC34" s="162" t="s">
        <v>191</v>
      </c>
      <c r="AD34" s="162" t="s">
        <v>191</v>
      </c>
      <c r="AE34" s="162" t="s">
        <v>191</v>
      </c>
    </row>
    <row r="35" spans="1:31" s="51" customFormat="1" hidden="1" outlineLevel="1">
      <c r="A35" s="16">
        <v>41275</v>
      </c>
      <c r="B35" s="53">
        <v>15.849600000000001</v>
      </c>
      <c r="C35" s="53">
        <v>23.019600000000001</v>
      </c>
      <c r="D35" s="53">
        <v>14.978999999999999</v>
      </c>
      <c r="E35" s="53">
        <v>14.7303</v>
      </c>
      <c r="F35" s="53">
        <v>17.386299999999999</v>
      </c>
      <c r="G35" s="53">
        <v>18.481400000000001</v>
      </c>
      <c r="H35" s="53">
        <v>22.1633</v>
      </c>
      <c r="I35" s="53">
        <v>23.019600000000001</v>
      </c>
      <c r="J35" s="53">
        <v>21.724599999999999</v>
      </c>
      <c r="K35" s="53">
        <v>21.906199999999998</v>
      </c>
      <c r="L35" s="53">
        <v>21.1524</v>
      </c>
      <c r="M35" s="53">
        <v>20.569700000000001</v>
      </c>
      <c r="N35" s="53">
        <v>12.883900000000001</v>
      </c>
      <c r="O35" s="53">
        <v>0</v>
      </c>
      <c r="P35" s="53">
        <v>12.883900000000001</v>
      </c>
      <c r="Q35" s="53">
        <v>12.9458</v>
      </c>
      <c r="R35" s="53">
        <v>11.6671</v>
      </c>
      <c r="S35" s="53">
        <v>10.883699999999999</v>
      </c>
      <c r="T35" s="53">
        <v>13.8344</v>
      </c>
      <c r="U35" s="53">
        <v>0</v>
      </c>
      <c r="V35" s="53">
        <v>13.8344</v>
      </c>
      <c r="W35" s="53">
        <v>13.952199999999999</v>
      </c>
      <c r="X35" s="53">
        <v>11.9429</v>
      </c>
      <c r="Y35" s="53">
        <v>10.883699999999999</v>
      </c>
      <c r="Z35" s="53">
        <v>10.0299</v>
      </c>
      <c r="AA35" s="53">
        <v>0</v>
      </c>
      <c r="AB35" s="53">
        <v>10.0299</v>
      </c>
      <c r="AC35" s="53">
        <v>10.043900000000001</v>
      </c>
      <c r="AD35" s="53">
        <v>9.3559000000000001</v>
      </c>
      <c r="AE35" s="53">
        <v>0</v>
      </c>
    </row>
    <row r="36" spans="1:31" s="51" customFormat="1" hidden="1" outlineLevel="1">
      <c r="A36" s="16">
        <v>41306</v>
      </c>
      <c r="B36" s="53">
        <v>16.860900000000001</v>
      </c>
      <c r="C36" s="53">
        <v>21.8918</v>
      </c>
      <c r="D36" s="53">
        <v>16.1371</v>
      </c>
      <c r="E36" s="53">
        <v>15.888999999999999</v>
      </c>
      <c r="F36" s="53">
        <v>18.1494</v>
      </c>
      <c r="G36" s="53">
        <v>10.67</v>
      </c>
      <c r="H36" s="53">
        <v>21.749500000000001</v>
      </c>
      <c r="I36" s="53">
        <v>22.0732</v>
      </c>
      <c r="J36" s="53">
        <v>21.6174</v>
      </c>
      <c r="K36" s="53">
        <v>21.717300000000002</v>
      </c>
      <c r="L36" s="53">
        <v>21.273399999999999</v>
      </c>
      <c r="M36" s="53">
        <v>0</v>
      </c>
      <c r="N36" s="53">
        <v>13.269</v>
      </c>
      <c r="O36" s="53">
        <v>14.4815</v>
      </c>
      <c r="P36" s="53">
        <v>13.262600000000001</v>
      </c>
      <c r="Q36" s="53">
        <v>13.3957</v>
      </c>
      <c r="R36" s="53">
        <v>10.7262</v>
      </c>
      <c r="S36" s="53">
        <v>10.67</v>
      </c>
      <c r="T36" s="53">
        <v>13.6965</v>
      </c>
      <c r="U36" s="53">
        <v>14.4815</v>
      </c>
      <c r="V36" s="53">
        <v>13.691700000000001</v>
      </c>
      <c r="W36" s="53">
        <v>13.7783</v>
      </c>
      <c r="X36" s="53">
        <v>10.3904</v>
      </c>
      <c r="Y36" s="53">
        <v>10.67</v>
      </c>
      <c r="Z36" s="53">
        <v>10.347099999999999</v>
      </c>
      <c r="AA36" s="53">
        <v>0</v>
      </c>
      <c r="AB36" s="53">
        <v>10.347099999999999</v>
      </c>
      <c r="AC36" s="53">
        <v>10.1717</v>
      </c>
      <c r="AD36" s="53">
        <v>10.967499999999999</v>
      </c>
      <c r="AE36" s="53">
        <v>0</v>
      </c>
    </row>
    <row r="37" spans="1:31" s="51" customFormat="1" hidden="1" outlineLevel="1">
      <c r="A37" s="16">
        <v>41334</v>
      </c>
      <c r="B37" s="53">
        <v>16.731100000000001</v>
      </c>
      <c r="C37" s="53">
        <v>21.895600000000002</v>
      </c>
      <c r="D37" s="53">
        <v>15.931800000000001</v>
      </c>
      <c r="E37" s="53">
        <v>15.7463</v>
      </c>
      <c r="F37" s="53">
        <v>18.4573</v>
      </c>
      <c r="G37" s="53">
        <v>10.741</v>
      </c>
      <c r="H37" s="53">
        <v>20.445699999999999</v>
      </c>
      <c r="I37" s="53">
        <v>21.896000000000001</v>
      </c>
      <c r="J37" s="53">
        <v>19.9343</v>
      </c>
      <c r="K37" s="53">
        <v>19.8186</v>
      </c>
      <c r="L37" s="53">
        <v>20.736899999999999</v>
      </c>
      <c r="M37" s="53">
        <v>20.6204</v>
      </c>
      <c r="N37" s="53">
        <v>12.8018</v>
      </c>
      <c r="O37" s="53">
        <v>15</v>
      </c>
      <c r="P37" s="53">
        <v>12.8017</v>
      </c>
      <c r="Q37" s="53">
        <v>12.8421</v>
      </c>
      <c r="R37" s="53">
        <v>12.107699999999999</v>
      </c>
      <c r="S37" s="53">
        <v>10.57</v>
      </c>
      <c r="T37" s="53">
        <v>13.815200000000001</v>
      </c>
      <c r="U37" s="53">
        <v>15</v>
      </c>
      <c r="V37" s="53">
        <v>13.815200000000001</v>
      </c>
      <c r="W37" s="53">
        <v>13.884399999999999</v>
      </c>
      <c r="X37" s="53">
        <v>12.772500000000001</v>
      </c>
      <c r="Y37" s="53">
        <v>10.57</v>
      </c>
      <c r="Z37" s="53">
        <v>9.9624000000000006</v>
      </c>
      <c r="AA37" s="53">
        <v>0</v>
      </c>
      <c r="AB37" s="53">
        <v>9.9624000000000006</v>
      </c>
      <c r="AC37" s="53">
        <v>9.9390999999999998</v>
      </c>
      <c r="AD37" s="53">
        <v>10.520200000000001</v>
      </c>
      <c r="AE37" s="53">
        <v>0</v>
      </c>
    </row>
    <row r="38" spans="1:31" s="51" customFormat="1" hidden="1" outlineLevel="1">
      <c r="A38" s="16">
        <v>41365</v>
      </c>
      <c r="B38" s="53">
        <v>15.911</v>
      </c>
      <c r="C38" s="53">
        <v>21.9404</v>
      </c>
      <c r="D38" s="53">
        <v>15.317299999999999</v>
      </c>
      <c r="E38" s="53">
        <v>15.3749</v>
      </c>
      <c r="F38" s="53">
        <v>15.5159</v>
      </c>
      <c r="G38" s="53">
        <v>10.5726</v>
      </c>
      <c r="H38" s="53">
        <v>18.648700000000002</v>
      </c>
      <c r="I38" s="53">
        <v>21.9404</v>
      </c>
      <c r="J38" s="53">
        <v>17.9376</v>
      </c>
      <c r="K38" s="53">
        <v>18.773599999999998</v>
      </c>
      <c r="L38" s="53">
        <v>15.936299999999999</v>
      </c>
      <c r="M38" s="53">
        <v>21.3582</v>
      </c>
      <c r="N38" s="53">
        <v>13.122199999999999</v>
      </c>
      <c r="O38" s="53">
        <v>0</v>
      </c>
      <c r="P38" s="53">
        <v>13.122199999999999</v>
      </c>
      <c r="Q38" s="53">
        <v>13.2475</v>
      </c>
      <c r="R38" s="53">
        <v>12.065</v>
      </c>
      <c r="S38" s="53">
        <v>10.1699</v>
      </c>
      <c r="T38" s="53">
        <v>13.484400000000001</v>
      </c>
      <c r="U38" s="53">
        <v>0</v>
      </c>
      <c r="V38" s="53">
        <v>13.484400000000001</v>
      </c>
      <c r="W38" s="53">
        <v>13.651</v>
      </c>
      <c r="X38" s="53">
        <v>12.181800000000001</v>
      </c>
      <c r="Y38" s="53">
        <v>10.1699</v>
      </c>
      <c r="Z38" s="53">
        <v>10.372199999999999</v>
      </c>
      <c r="AA38" s="53">
        <v>0</v>
      </c>
      <c r="AB38" s="53">
        <v>10.372199999999999</v>
      </c>
      <c r="AC38" s="53">
        <v>10.3643</v>
      </c>
      <c r="AD38" s="53">
        <v>10.7408</v>
      </c>
      <c r="AE38" s="53">
        <v>0</v>
      </c>
    </row>
    <row r="39" spans="1:31" s="51" customFormat="1" hidden="1" outlineLevel="1">
      <c r="A39" s="16">
        <v>41395</v>
      </c>
      <c r="B39" s="53">
        <v>17.427299999999999</v>
      </c>
      <c r="C39" s="53">
        <v>21.423500000000001</v>
      </c>
      <c r="D39" s="53">
        <v>16.561800000000002</v>
      </c>
      <c r="E39" s="53">
        <v>16.5871</v>
      </c>
      <c r="F39" s="53">
        <v>16.259399999999999</v>
      </c>
      <c r="G39" s="53">
        <v>21</v>
      </c>
      <c r="H39" s="53">
        <v>20.407</v>
      </c>
      <c r="I39" s="53">
        <v>21.423500000000001</v>
      </c>
      <c r="J39" s="53">
        <v>19.985900000000001</v>
      </c>
      <c r="K39" s="53">
        <v>20.171600000000002</v>
      </c>
      <c r="L39" s="53">
        <v>18.4634</v>
      </c>
      <c r="M39" s="53">
        <v>21</v>
      </c>
      <c r="N39" s="53">
        <v>12.8079</v>
      </c>
      <c r="O39" s="53">
        <v>0</v>
      </c>
      <c r="P39" s="53">
        <v>12.8079</v>
      </c>
      <c r="Q39" s="53">
        <v>12.904999999999999</v>
      </c>
      <c r="R39" s="53">
        <v>10.945600000000001</v>
      </c>
      <c r="S39" s="53">
        <v>0</v>
      </c>
      <c r="T39" s="53">
        <v>13.635400000000001</v>
      </c>
      <c r="U39" s="53">
        <v>0</v>
      </c>
      <c r="V39" s="53">
        <v>13.635400000000001</v>
      </c>
      <c r="W39" s="53">
        <v>13.8096</v>
      </c>
      <c r="X39" s="53">
        <v>10.964</v>
      </c>
      <c r="Y39" s="53">
        <v>0</v>
      </c>
      <c r="Z39" s="53">
        <v>9.4361999999999995</v>
      </c>
      <c r="AA39" s="53">
        <v>0</v>
      </c>
      <c r="AB39" s="53">
        <v>9.4361999999999995</v>
      </c>
      <c r="AC39" s="53">
        <v>9.4296000000000006</v>
      </c>
      <c r="AD39" s="53">
        <v>10.3293</v>
      </c>
      <c r="AE39" s="53">
        <v>0</v>
      </c>
    </row>
    <row r="40" spans="1:31" s="51" customFormat="1" hidden="1" outlineLevel="1">
      <c r="A40" s="16">
        <v>41426</v>
      </c>
      <c r="B40" s="53">
        <v>17.378799999999998</v>
      </c>
      <c r="C40" s="53">
        <v>21.218599999999999</v>
      </c>
      <c r="D40" s="53">
        <v>16.937100000000001</v>
      </c>
      <c r="E40" s="53">
        <v>16.9316</v>
      </c>
      <c r="F40" s="53">
        <v>16.990300000000001</v>
      </c>
      <c r="G40" s="53">
        <v>10.138199999999999</v>
      </c>
      <c r="H40" s="53">
        <v>19.905799999999999</v>
      </c>
      <c r="I40" s="53">
        <v>21.235299999999999</v>
      </c>
      <c r="J40" s="53">
        <v>19.634899999999998</v>
      </c>
      <c r="K40" s="53">
        <v>19.671800000000001</v>
      </c>
      <c r="L40" s="53">
        <v>19.429400000000001</v>
      </c>
      <c r="M40" s="53">
        <v>23</v>
      </c>
      <c r="N40" s="53">
        <v>13.4573</v>
      </c>
      <c r="O40" s="53">
        <v>13</v>
      </c>
      <c r="P40" s="53">
        <v>13.4575</v>
      </c>
      <c r="Q40" s="53">
        <v>13.6942</v>
      </c>
      <c r="R40" s="53">
        <v>10.520899999999999</v>
      </c>
      <c r="S40" s="53">
        <v>10.1189</v>
      </c>
      <c r="T40" s="53">
        <v>13.5823</v>
      </c>
      <c r="U40" s="53">
        <v>13</v>
      </c>
      <c r="V40" s="53">
        <v>13.582599999999999</v>
      </c>
      <c r="W40" s="53">
        <v>13.8269</v>
      </c>
      <c r="X40" s="53">
        <v>10.354200000000001</v>
      </c>
      <c r="Y40" s="53">
        <v>10.1189</v>
      </c>
      <c r="Z40" s="53">
        <v>8.8210999999999995</v>
      </c>
      <c r="AA40" s="53">
        <v>0</v>
      </c>
      <c r="AB40" s="53">
        <v>8.8210999999999995</v>
      </c>
      <c r="AC40" s="53">
        <v>8.5096000000000007</v>
      </c>
      <c r="AD40" s="53">
        <v>10.492900000000001</v>
      </c>
      <c r="AE40" s="53">
        <v>0</v>
      </c>
    </row>
    <row r="41" spans="1:31" s="51" customFormat="1" hidden="1" outlineLevel="1">
      <c r="A41" s="16">
        <v>41456</v>
      </c>
      <c r="B41" s="53">
        <v>16.2029</v>
      </c>
      <c r="C41" s="53">
        <v>21.188800000000001</v>
      </c>
      <c r="D41" s="53">
        <v>15.6432</v>
      </c>
      <c r="E41" s="53">
        <v>15.3207</v>
      </c>
      <c r="F41" s="53">
        <v>18.595300000000002</v>
      </c>
      <c r="G41" s="53">
        <v>21.409700000000001</v>
      </c>
      <c r="H41" s="53">
        <v>19.102399999999999</v>
      </c>
      <c r="I41" s="53">
        <v>21.289400000000001</v>
      </c>
      <c r="J41" s="53">
        <v>18.502199999999998</v>
      </c>
      <c r="K41" s="53">
        <v>18.3413</v>
      </c>
      <c r="L41" s="53">
        <v>19.068899999999999</v>
      </c>
      <c r="M41" s="53">
        <v>22.6892</v>
      </c>
      <c r="N41" s="53">
        <v>13.7028</v>
      </c>
      <c r="O41" s="53">
        <v>13</v>
      </c>
      <c r="P41" s="53">
        <v>13.7044</v>
      </c>
      <c r="Q41" s="53">
        <v>13.698399999999999</v>
      </c>
      <c r="R41" s="53">
        <v>14.078200000000001</v>
      </c>
      <c r="S41" s="53">
        <v>17.100300000000001</v>
      </c>
      <c r="T41" s="53">
        <v>13.935600000000001</v>
      </c>
      <c r="U41" s="53">
        <v>13</v>
      </c>
      <c r="V41" s="53">
        <v>13.937900000000001</v>
      </c>
      <c r="W41" s="53">
        <v>13.9329</v>
      </c>
      <c r="X41" s="53">
        <v>14.2775</v>
      </c>
      <c r="Y41" s="53">
        <v>17.100300000000001</v>
      </c>
      <c r="Z41" s="53">
        <v>8.2536000000000005</v>
      </c>
      <c r="AA41" s="53">
        <v>0</v>
      </c>
      <c r="AB41" s="53">
        <v>8.2536000000000005</v>
      </c>
      <c r="AC41" s="53">
        <v>8.1906999999999996</v>
      </c>
      <c r="AD41" s="53">
        <v>10.443300000000001</v>
      </c>
      <c r="AE41" s="53">
        <v>0</v>
      </c>
    </row>
    <row r="42" spans="1:31" s="51" customFormat="1" hidden="1" outlineLevel="1">
      <c r="A42" s="16">
        <v>41487</v>
      </c>
      <c r="B42" s="53">
        <v>14.7746</v>
      </c>
      <c r="C42" s="53">
        <v>21.5609</v>
      </c>
      <c r="D42" s="53">
        <v>14.389200000000001</v>
      </c>
      <c r="E42" s="53">
        <v>14.472899999999999</v>
      </c>
      <c r="F42" s="53">
        <v>13.6092</v>
      </c>
      <c r="G42" s="53">
        <v>10.4879</v>
      </c>
      <c r="H42" s="53">
        <v>19.741499999999998</v>
      </c>
      <c r="I42" s="53">
        <v>21.581199999999999</v>
      </c>
      <c r="J42" s="53">
        <v>18.997499999999999</v>
      </c>
      <c r="K42" s="53">
        <v>18.9361</v>
      </c>
      <c r="L42" s="53">
        <v>19.210999999999999</v>
      </c>
      <c r="M42" s="53">
        <v>0</v>
      </c>
      <c r="N42" s="53">
        <v>13.6386</v>
      </c>
      <c r="O42" s="53">
        <v>13</v>
      </c>
      <c r="P42" s="53">
        <v>13.6387</v>
      </c>
      <c r="Q42" s="53">
        <v>13.8636</v>
      </c>
      <c r="R42" s="53">
        <v>10.799300000000001</v>
      </c>
      <c r="S42" s="53">
        <v>10.4879</v>
      </c>
      <c r="T42" s="53">
        <v>13.7072</v>
      </c>
      <c r="U42" s="53">
        <v>13</v>
      </c>
      <c r="V42" s="53">
        <v>13.7073</v>
      </c>
      <c r="W42" s="53">
        <v>13.9434</v>
      </c>
      <c r="X42" s="53">
        <v>10.698600000000001</v>
      </c>
      <c r="Y42" s="53">
        <v>10.4879</v>
      </c>
      <c r="Z42" s="53">
        <v>9.6122999999999994</v>
      </c>
      <c r="AA42" s="53">
        <v>0</v>
      </c>
      <c r="AB42" s="53">
        <v>9.6122999999999994</v>
      </c>
      <c r="AC42" s="53">
        <v>9.5313999999999997</v>
      </c>
      <c r="AD42" s="53">
        <v>10.712999999999999</v>
      </c>
      <c r="AE42" s="53">
        <v>0</v>
      </c>
    </row>
    <row r="43" spans="1:31" s="51" customFormat="1" hidden="1" outlineLevel="1">
      <c r="A43" s="16">
        <v>41518</v>
      </c>
      <c r="B43" s="53">
        <v>16.466899999999999</v>
      </c>
      <c r="C43" s="53">
        <v>20.74</v>
      </c>
      <c r="D43" s="53">
        <v>16.207000000000001</v>
      </c>
      <c r="E43" s="53">
        <v>15.8325</v>
      </c>
      <c r="F43" s="53">
        <v>20.039899999999999</v>
      </c>
      <c r="G43" s="53">
        <v>14.736499999999999</v>
      </c>
      <c r="H43" s="53">
        <v>19.187799999999999</v>
      </c>
      <c r="I43" s="53">
        <v>20.74</v>
      </c>
      <c r="J43" s="53">
        <v>18.988399999999999</v>
      </c>
      <c r="K43" s="53">
        <v>18.6813</v>
      </c>
      <c r="L43" s="53">
        <v>20.3734</v>
      </c>
      <c r="M43" s="53">
        <v>21</v>
      </c>
      <c r="N43" s="53">
        <v>13.7067</v>
      </c>
      <c r="O43" s="53">
        <v>0</v>
      </c>
      <c r="P43" s="53">
        <v>13.7067</v>
      </c>
      <c r="Q43" s="53">
        <v>13.7233</v>
      </c>
      <c r="R43" s="53">
        <v>11.0326</v>
      </c>
      <c r="S43" s="53">
        <v>10.8759</v>
      </c>
      <c r="T43" s="53">
        <v>13.8009</v>
      </c>
      <c r="U43" s="53">
        <v>0</v>
      </c>
      <c r="V43" s="53">
        <v>13.8009</v>
      </c>
      <c r="W43" s="53">
        <v>13.8186</v>
      </c>
      <c r="X43" s="53">
        <v>11.0326</v>
      </c>
      <c r="Y43" s="53">
        <v>10.8759</v>
      </c>
      <c r="Z43" s="53">
        <v>10.136200000000001</v>
      </c>
      <c r="AA43" s="53">
        <v>0</v>
      </c>
      <c r="AB43" s="53">
        <v>10.136200000000001</v>
      </c>
      <c r="AC43" s="53">
        <v>10.136200000000001</v>
      </c>
      <c r="AD43" s="53">
        <v>0</v>
      </c>
      <c r="AE43" s="53">
        <v>0</v>
      </c>
    </row>
    <row r="44" spans="1:31" s="51" customFormat="1" hidden="1" outlineLevel="1">
      <c r="A44" s="16">
        <v>41548</v>
      </c>
      <c r="B44" s="53">
        <v>22.090800000000002</v>
      </c>
      <c r="C44" s="53">
        <v>21.0106</v>
      </c>
      <c r="D44" s="53">
        <v>22.154</v>
      </c>
      <c r="E44" s="53">
        <v>22.365600000000001</v>
      </c>
      <c r="F44" s="53">
        <v>16.889500000000002</v>
      </c>
      <c r="G44" s="53">
        <v>9.5303000000000004</v>
      </c>
      <c r="H44" s="53">
        <v>22.592099999999999</v>
      </c>
      <c r="I44" s="53">
        <v>21.0106</v>
      </c>
      <c r="J44" s="53">
        <v>22.6889</v>
      </c>
      <c r="K44" s="53">
        <v>22.767900000000001</v>
      </c>
      <c r="L44" s="53">
        <v>19.816199999999998</v>
      </c>
      <c r="M44" s="53">
        <v>21</v>
      </c>
      <c r="N44" s="53">
        <v>10.6234</v>
      </c>
      <c r="O44" s="53">
        <v>0</v>
      </c>
      <c r="P44" s="53">
        <v>10.6234</v>
      </c>
      <c r="Q44" s="53">
        <v>10.4468</v>
      </c>
      <c r="R44" s="53">
        <v>11.0685</v>
      </c>
      <c r="S44" s="53">
        <v>8.1366999999999994</v>
      </c>
      <c r="T44" s="53">
        <v>10.1435</v>
      </c>
      <c r="U44" s="53">
        <v>0</v>
      </c>
      <c r="V44" s="53">
        <v>10.1435</v>
      </c>
      <c r="W44" s="53">
        <v>9.6270000000000007</v>
      </c>
      <c r="X44" s="53">
        <v>11.0031</v>
      </c>
      <c r="Y44" s="53">
        <v>10.137600000000001</v>
      </c>
      <c r="Z44" s="53">
        <v>10.380699999999999</v>
      </c>
      <c r="AA44" s="53">
        <v>0</v>
      </c>
      <c r="AB44" s="53">
        <v>10.380699999999999</v>
      </c>
      <c r="AC44" s="53">
        <v>10.3599</v>
      </c>
      <c r="AD44" s="53">
        <v>11.983499999999999</v>
      </c>
      <c r="AE44" s="53">
        <v>5.8</v>
      </c>
    </row>
    <row r="45" spans="1:31" s="51" customFormat="1" hidden="1" outlineLevel="1">
      <c r="A45" s="16">
        <v>41579</v>
      </c>
      <c r="B45" s="53">
        <v>23.4755</v>
      </c>
      <c r="C45" s="53">
        <v>20.662500000000001</v>
      </c>
      <c r="D45" s="53">
        <v>23.5745</v>
      </c>
      <c r="E45" s="53">
        <v>23.755299999999998</v>
      </c>
      <c r="F45" s="53">
        <v>15.825100000000001</v>
      </c>
      <c r="G45" s="53">
        <v>0</v>
      </c>
      <c r="H45" s="53">
        <v>23.7072</v>
      </c>
      <c r="I45" s="53">
        <v>20.709700000000002</v>
      </c>
      <c r="J45" s="53">
        <v>23.814</v>
      </c>
      <c r="K45" s="53">
        <v>23.866800000000001</v>
      </c>
      <c r="L45" s="53">
        <v>19.956299999999999</v>
      </c>
      <c r="M45" s="53">
        <v>0</v>
      </c>
      <c r="N45" s="53">
        <v>11.1135</v>
      </c>
      <c r="O45" s="53">
        <v>13</v>
      </c>
      <c r="P45" s="53">
        <v>11.091900000000001</v>
      </c>
      <c r="Q45" s="53">
        <v>12.1196</v>
      </c>
      <c r="R45" s="53">
        <v>10.094099999999999</v>
      </c>
      <c r="S45" s="53">
        <v>0</v>
      </c>
      <c r="T45" s="53">
        <v>11.4336</v>
      </c>
      <c r="U45" s="53">
        <v>13</v>
      </c>
      <c r="V45" s="53">
        <v>11.4062</v>
      </c>
      <c r="W45" s="53">
        <v>12.0999</v>
      </c>
      <c r="X45" s="53">
        <v>10.741</v>
      </c>
      <c r="Y45" s="53">
        <v>0</v>
      </c>
      <c r="Z45" s="53">
        <v>9.3844999999999992</v>
      </c>
      <c r="AA45" s="53">
        <v>0</v>
      </c>
      <c r="AB45" s="53">
        <v>9.3844999999999992</v>
      </c>
      <c r="AC45" s="53">
        <v>10.7377</v>
      </c>
      <c r="AD45" s="53">
        <v>8.8477999999999994</v>
      </c>
      <c r="AE45" s="53">
        <v>0</v>
      </c>
    </row>
    <row r="46" spans="1:31" s="51" customFormat="1" hidden="1" outlineLevel="1">
      <c r="A46" s="16">
        <v>41609</v>
      </c>
      <c r="B46" s="53">
        <v>21.864100000000001</v>
      </c>
      <c r="C46" s="53">
        <v>20.4999</v>
      </c>
      <c r="D46" s="53">
        <v>22.022099999999998</v>
      </c>
      <c r="E46" s="53">
        <v>22.3492</v>
      </c>
      <c r="F46" s="53">
        <v>16.415500000000002</v>
      </c>
      <c r="G46" s="53">
        <v>20.4603</v>
      </c>
      <c r="H46" s="53">
        <v>22.540299999999998</v>
      </c>
      <c r="I46" s="53">
        <v>20.5168</v>
      </c>
      <c r="J46" s="53">
        <v>22.7897</v>
      </c>
      <c r="K46" s="53">
        <v>22.930299999999999</v>
      </c>
      <c r="L46" s="53">
        <v>19.251799999999999</v>
      </c>
      <c r="M46" s="53">
        <v>22.090199999999999</v>
      </c>
      <c r="N46" s="53">
        <v>10.5543</v>
      </c>
      <c r="O46" s="53">
        <v>13</v>
      </c>
      <c r="P46" s="53">
        <v>10.5441</v>
      </c>
      <c r="Q46" s="53">
        <v>10.278</v>
      </c>
      <c r="R46" s="53">
        <v>11.1427</v>
      </c>
      <c r="S46" s="53">
        <v>11.167</v>
      </c>
      <c r="T46" s="53">
        <v>10.7143</v>
      </c>
      <c r="U46" s="53">
        <v>13</v>
      </c>
      <c r="V46" s="53">
        <v>10.6998</v>
      </c>
      <c r="W46" s="53">
        <v>10.0304</v>
      </c>
      <c r="X46" s="53">
        <v>11.760300000000001</v>
      </c>
      <c r="Y46" s="53">
        <v>11.167</v>
      </c>
      <c r="Z46" s="53">
        <v>7.8266</v>
      </c>
      <c r="AA46" s="53">
        <v>0</v>
      </c>
      <c r="AB46" s="53">
        <v>7.8266</v>
      </c>
      <c r="AC46" s="53">
        <v>7.7023000000000001</v>
      </c>
      <c r="AD46" s="53">
        <v>8.1463000000000001</v>
      </c>
      <c r="AE46" s="53">
        <v>0</v>
      </c>
    </row>
    <row r="47" spans="1:31" s="51" customFormat="1" hidden="1" outlineLevel="1">
      <c r="A47" s="16">
        <v>41640</v>
      </c>
      <c r="B47" s="53">
        <v>18.9193</v>
      </c>
      <c r="C47" s="53">
        <v>20.522099999999998</v>
      </c>
      <c r="D47" s="53">
        <v>18.549900000000001</v>
      </c>
      <c r="E47" s="53">
        <v>18.785599999999999</v>
      </c>
      <c r="F47" s="53">
        <v>15.4358</v>
      </c>
      <c r="G47" s="53">
        <v>20</v>
      </c>
      <c r="H47" s="53">
        <v>19.412600000000001</v>
      </c>
      <c r="I47" s="53">
        <v>20.522099999999998</v>
      </c>
      <c r="J47" s="53">
        <v>19.132999999999999</v>
      </c>
      <c r="K47" s="53">
        <v>19.271799999999999</v>
      </c>
      <c r="L47" s="53">
        <v>16.8889</v>
      </c>
      <c r="M47" s="53">
        <v>20</v>
      </c>
      <c r="N47" s="53">
        <v>12.292199999999999</v>
      </c>
      <c r="O47" s="53">
        <v>0</v>
      </c>
      <c r="P47" s="53">
        <v>12.292199999999999</v>
      </c>
      <c r="Q47" s="53">
        <v>12.6426</v>
      </c>
      <c r="R47" s="53">
        <v>10.902799999999999</v>
      </c>
      <c r="S47" s="53">
        <v>0</v>
      </c>
      <c r="T47" s="53">
        <v>12.4115</v>
      </c>
      <c r="U47" s="53">
        <v>0</v>
      </c>
      <c r="V47" s="53">
        <v>12.4115</v>
      </c>
      <c r="W47" s="53">
        <v>12.6297</v>
      </c>
      <c r="X47" s="53">
        <v>11.5044</v>
      </c>
      <c r="Y47" s="53">
        <v>0</v>
      </c>
      <c r="Z47" s="53">
        <v>8.3828999999999994</v>
      </c>
      <c r="AA47" s="53">
        <v>0</v>
      </c>
      <c r="AB47" s="53">
        <v>8.3828999999999994</v>
      </c>
      <c r="AC47" s="53">
        <v>8.4251000000000005</v>
      </c>
      <c r="AD47" s="53">
        <v>8.3554999999999993</v>
      </c>
      <c r="AE47" s="53">
        <v>0</v>
      </c>
    </row>
    <row r="48" spans="1:31" s="51" customFormat="1" hidden="1" outlineLevel="1">
      <c r="A48" s="16">
        <v>41671</v>
      </c>
      <c r="B48" s="53">
        <v>18.584399999999999</v>
      </c>
      <c r="C48" s="53">
        <v>20.2593</v>
      </c>
      <c r="D48" s="53">
        <v>18.080300000000001</v>
      </c>
      <c r="E48" s="53">
        <v>18.458500000000001</v>
      </c>
      <c r="F48" s="53">
        <v>15.447699999999999</v>
      </c>
      <c r="G48" s="53">
        <v>0</v>
      </c>
      <c r="H48" s="53">
        <v>20.2729</v>
      </c>
      <c r="I48" s="53">
        <v>20.2593</v>
      </c>
      <c r="J48" s="53">
        <v>20.278199999999998</v>
      </c>
      <c r="K48" s="53">
        <v>20.2959</v>
      </c>
      <c r="L48" s="53">
        <v>20.092700000000001</v>
      </c>
      <c r="M48" s="53">
        <v>0</v>
      </c>
      <c r="N48" s="53">
        <v>10.404</v>
      </c>
      <c r="O48" s="53">
        <v>0</v>
      </c>
      <c r="P48" s="53">
        <v>10.404</v>
      </c>
      <c r="Q48" s="53">
        <v>10.535500000000001</v>
      </c>
      <c r="R48" s="53">
        <v>10.030900000000001</v>
      </c>
      <c r="S48" s="53">
        <v>0</v>
      </c>
      <c r="T48" s="53">
        <v>10.134</v>
      </c>
      <c r="U48" s="53">
        <v>0</v>
      </c>
      <c r="V48" s="53">
        <v>10.134</v>
      </c>
      <c r="W48" s="53">
        <v>10.113300000000001</v>
      </c>
      <c r="X48" s="53">
        <v>10.166499999999999</v>
      </c>
      <c r="Y48" s="53">
        <v>0</v>
      </c>
      <c r="Z48" s="53">
        <v>9.1481999999999992</v>
      </c>
      <c r="AA48" s="53">
        <v>0</v>
      </c>
      <c r="AB48" s="53">
        <v>9.1481999999999992</v>
      </c>
      <c r="AC48" s="53">
        <v>9.1752000000000002</v>
      </c>
      <c r="AD48" s="53">
        <v>8.9154999999999998</v>
      </c>
      <c r="AE48" s="53">
        <v>0</v>
      </c>
    </row>
    <row r="49" spans="1:31" s="51" customFormat="1" hidden="1" outlineLevel="1">
      <c r="A49" s="16">
        <v>41699</v>
      </c>
      <c r="B49" s="53">
        <v>18.787199999999999</v>
      </c>
      <c r="C49" s="53">
        <v>21.113399999999999</v>
      </c>
      <c r="D49" s="53">
        <v>17.659099999999999</v>
      </c>
      <c r="E49" s="53">
        <v>18.4055</v>
      </c>
      <c r="F49" s="53">
        <v>14.3614</v>
      </c>
      <c r="G49" s="53">
        <v>10.152699999999999</v>
      </c>
      <c r="H49" s="53">
        <v>20.2075</v>
      </c>
      <c r="I49" s="53">
        <v>21.113399999999999</v>
      </c>
      <c r="J49" s="53">
        <v>19.642900000000001</v>
      </c>
      <c r="K49" s="53">
        <v>20.298500000000001</v>
      </c>
      <c r="L49" s="53">
        <v>16.0549</v>
      </c>
      <c r="M49" s="53">
        <v>0</v>
      </c>
      <c r="N49" s="53">
        <v>10.704499999999999</v>
      </c>
      <c r="O49" s="53">
        <v>0</v>
      </c>
      <c r="P49" s="53">
        <v>10.704499999999999</v>
      </c>
      <c r="Q49" s="53">
        <v>10.7121</v>
      </c>
      <c r="R49" s="53">
        <v>10.7234</v>
      </c>
      <c r="S49" s="53">
        <v>10.152699999999999</v>
      </c>
      <c r="T49" s="53">
        <v>10.3169</v>
      </c>
      <c r="U49" s="53">
        <v>0</v>
      </c>
      <c r="V49" s="53">
        <v>10.3169</v>
      </c>
      <c r="W49" s="53">
        <v>9.4788999999999994</v>
      </c>
      <c r="X49" s="53">
        <v>12.8963</v>
      </c>
      <c r="Y49" s="53">
        <v>10.152699999999999</v>
      </c>
      <c r="Z49" s="53">
        <v>8.6942000000000004</v>
      </c>
      <c r="AA49" s="53">
        <v>0</v>
      </c>
      <c r="AB49" s="53">
        <v>8.6942000000000004</v>
      </c>
      <c r="AC49" s="53">
        <v>9.4269999999999996</v>
      </c>
      <c r="AD49" s="53">
        <v>7.9908000000000001</v>
      </c>
      <c r="AE49" s="53">
        <v>0</v>
      </c>
    </row>
    <row r="50" spans="1:31" s="51" customFormat="1" hidden="1" outlineLevel="1">
      <c r="A50" s="16">
        <v>41730</v>
      </c>
      <c r="B50" s="53">
        <v>18.597100000000001</v>
      </c>
      <c r="C50" s="53">
        <v>20.450700000000001</v>
      </c>
      <c r="D50" s="53">
        <v>17.566500000000001</v>
      </c>
      <c r="E50" s="53">
        <v>17.2987</v>
      </c>
      <c r="F50" s="53">
        <v>18.879899999999999</v>
      </c>
      <c r="G50" s="53">
        <v>0</v>
      </c>
      <c r="H50" s="53">
        <v>20.2682</v>
      </c>
      <c r="I50" s="53">
        <v>20.450700000000001</v>
      </c>
      <c r="J50" s="53">
        <v>20.127700000000001</v>
      </c>
      <c r="K50" s="53">
        <v>20.062999999999999</v>
      </c>
      <c r="L50" s="53">
        <v>20.4069</v>
      </c>
      <c r="M50" s="53">
        <v>0</v>
      </c>
      <c r="N50" s="53">
        <v>10.920999999999999</v>
      </c>
      <c r="O50" s="53">
        <v>0</v>
      </c>
      <c r="P50" s="53">
        <v>10.920999999999999</v>
      </c>
      <c r="Q50" s="53">
        <v>10.6724</v>
      </c>
      <c r="R50" s="53">
        <v>12.726000000000001</v>
      </c>
      <c r="S50" s="53">
        <v>0</v>
      </c>
      <c r="T50" s="53">
        <v>10.6722</v>
      </c>
      <c r="U50" s="53">
        <v>0</v>
      </c>
      <c r="V50" s="53">
        <v>10.6722</v>
      </c>
      <c r="W50" s="53">
        <v>10.400600000000001</v>
      </c>
      <c r="X50" s="53">
        <v>12.6472</v>
      </c>
      <c r="Y50" s="53">
        <v>0</v>
      </c>
      <c r="Z50" s="53">
        <v>11.7928</v>
      </c>
      <c r="AA50" s="53">
        <v>0</v>
      </c>
      <c r="AB50" s="53">
        <v>11.7928</v>
      </c>
      <c r="AC50" s="53">
        <v>10.9221</v>
      </c>
      <c r="AD50" s="53">
        <v>13</v>
      </c>
      <c r="AE50" s="53">
        <v>0</v>
      </c>
    </row>
    <row r="51" spans="1:31" s="51" customFormat="1" hidden="1" outlineLevel="1">
      <c r="A51" s="16">
        <v>41760</v>
      </c>
      <c r="B51" s="53">
        <v>19.2379</v>
      </c>
      <c r="C51" s="53">
        <v>20.7911</v>
      </c>
      <c r="D51" s="53">
        <v>18.305599999999998</v>
      </c>
      <c r="E51" s="53">
        <v>20.189399999999999</v>
      </c>
      <c r="F51" s="53">
        <v>14.0589</v>
      </c>
      <c r="G51" s="53">
        <v>19.4419</v>
      </c>
      <c r="H51" s="53">
        <v>20.1905</v>
      </c>
      <c r="I51" s="53">
        <v>20.7911</v>
      </c>
      <c r="J51" s="53">
        <v>19.7652</v>
      </c>
      <c r="K51" s="53">
        <v>20.871500000000001</v>
      </c>
      <c r="L51" s="53">
        <v>16.263000000000002</v>
      </c>
      <c r="M51" s="53">
        <v>22</v>
      </c>
      <c r="N51" s="53">
        <v>10.1904</v>
      </c>
      <c r="O51" s="53">
        <v>0</v>
      </c>
      <c r="P51" s="53">
        <v>10.1904</v>
      </c>
      <c r="Q51" s="53">
        <v>12.627800000000001</v>
      </c>
      <c r="R51" s="53">
        <v>8.9048999999999996</v>
      </c>
      <c r="S51" s="53">
        <v>8.0786999999999995</v>
      </c>
      <c r="T51" s="53">
        <v>10.782299999999999</v>
      </c>
      <c r="U51" s="53">
        <v>0</v>
      </c>
      <c r="V51" s="53">
        <v>10.782299999999999</v>
      </c>
      <c r="W51" s="53">
        <v>10.8491</v>
      </c>
      <c r="X51" s="53">
        <v>10.356400000000001</v>
      </c>
      <c r="Y51" s="53">
        <v>0</v>
      </c>
      <c r="Z51" s="53">
        <v>8.8461999999999996</v>
      </c>
      <c r="AA51" s="53">
        <v>0</v>
      </c>
      <c r="AB51" s="53">
        <v>8.8461999999999996</v>
      </c>
      <c r="AC51" s="53">
        <v>11.601599999999999</v>
      </c>
      <c r="AD51" s="53">
        <v>8.8626000000000005</v>
      </c>
      <c r="AE51" s="53">
        <v>8.0786999999999995</v>
      </c>
    </row>
    <row r="52" spans="1:31" s="51" customFormat="1" hidden="1" outlineLevel="1">
      <c r="A52" s="16">
        <v>41791</v>
      </c>
      <c r="B52" s="53">
        <v>16.863900000000001</v>
      </c>
      <c r="C52" s="53">
        <v>20.747399999999999</v>
      </c>
      <c r="D52" s="53">
        <v>15.178699999999999</v>
      </c>
      <c r="E52" s="53">
        <v>16.1006</v>
      </c>
      <c r="F52" s="53">
        <v>13.972200000000001</v>
      </c>
      <c r="G52" s="53">
        <v>9.7970000000000006</v>
      </c>
      <c r="H52" s="53">
        <v>20.284300000000002</v>
      </c>
      <c r="I52" s="53">
        <v>20.747399999999999</v>
      </c>
      <c r="J52" s="53">
        <v>19.890599999999999</v>
      </c>
      <c r="K52" s="53">
        <v>19.2486</v>
      </c>
      <c r="L52" s="53">
        <v>21.351600000000001</v>
      </c>
      <c r="M52" s="53">
        <v>21</v>
      </c>
      <c r="N52" s="53">
        <v>10.269299999999999</v>
      </c>
      <c r="O52" s="53">
        <v>0</v>
      </c>
      <c r="P52" s="53">
        <v>10.269299999999999</v>
      </c>
      <c r="Q52" s="53">
        <v>11.2454</v>
      </c>
      <c r="R52" s="53">
        <v>9.3992000000000004</v>
      </c>
      <c r="S52" s="53">
        <v>9.6006999999999998</v>
      </c>
      <c r="T52" s="53">
        <v>9.9306999999999999</v>
      </c>
      <c r="U52" s="53">
        <v>0</v>
      </c>
      <c r="V52" s="53">
        <v>9.9306999999999999</v>
      </c>
      <c r="W52" s="53">
        <v>10.846</v>
      </c>
      <c r="X52" s="53">
        <v>9.3987999999999996</v>
      </c>
      <c r="Y52" s="53">
        <v>9.6424000000000003</v>
      </c>
      <c r="Z52" s="53">
        <v>11.1342</v>
      </c>
      <c r="AA52" s="53">
        <v>0</v>
      </c>
      <c r="AB52" s="53">
        <v>11.1342</v>
      </c>
      <c r="AC52" s="53">
        <v>11.1661</v>
      </c>
      <c r="AD52" s="53">
        <v>9.5487000000000002</v>
      </c>
      <c r="AE52" s="53">
        <v>8.0786999999999995</v>
      </c>
    </row>
    <row r="53" spans="1:31" s="51" customFormat="1" hidden="1" outlineLevel="1">
      <c r="A53" s="16">
        <v>41821</v>
      </c>
      <c r="B53" s="53">
        <v>19.6511</v>
      </c>
      <c r="C53" s="53">
        <v>20.633800000000001</v>
      </c>
      <c r="D53" s="53">
        <v>18.973400000000002</v>
      </c>
      <c r="E53" s="53">
        <v>19.197500000000002</v>
      </c>
      <c r="F53" s="53">
        <v>17.4373</v>
      </c>
      <c r="G53" s="53">
        <v>19.3446</v>
      </c>
      <c r="H53" s="53">
        <v>20.302600000000002</v>
      </c>
      <c r="I53" s="53">
        <v>20.633800000000001</v>
      </c>
      <c r="J53" s="53">
        <v>20.041699999999999</v>
      </c>
      <c r="K53" s="53">
        <v>19.975300000000001</v>
      </c>
      <c r="L53" s="53">
        <v>20.657800000000002</v>
      </c>
      <c r="M53" s="53">
        <v>19.817900000000002</v>
      </c>
      <c r="N53" s="53">
        <v>11.456300000000001</v>
      </c>
      <c r="O53" s="53">
        <v>0</v>
      </c>
      <c r="P53" s="53">
        <v>11.456300000000001</v>
      </c>
      <c r="Q53" s="53">
        <v>12.142799999999999</v>
      </c>
      <c r="R53" s="53">
        <v>10.053599999999999</v>
      </c>
      <c r="S53" s="53">
        <v>8.0786999999999995</v>
      </c>
      <c r="T53" s="53">
        <v>11.5235</v>
      </c>
      <c r="U53" s="53">
        <v>0</v>
      </c>
      <c r="V53" s="53">
        <v>11.5235</v>
      </c>
      <c r="W53" s="53">
        <v>11.785500000000001</v>
      </c>
      <c r="X53" s="53">
        <v>10.872400000000001</v>
      </c>
      <c r="Y53" s="53">
        <v>0</v>
      </c>
      <c r="Z53" s="53">
        <v>9.0314999999999994</v>
      </c>
      <c r="AA53" s="53">
        <v>0</v>
      </c>
      <c r="AB53" s="53">
        <v>9.0314999999999994</v>
      </c>
      <c r="AC53" s="53">
        <v>9.9654000000000007</v>
      </c>
      <c r="AD53" s="53">
        <v>8.7359000000000009</v>
      </c>
      <c r="AE53" s="53">
        <v>8.0786999999999995</v>
      </c>
    </row>
    <row r="54" spans="1:31" s="51" customFormat="1" hidden="1" outlineLevel="1">
      <c r="A54" s="16">
        <v>41852</v>
      </c>
      <c r="B54" s="53">
        <v>19.246700000000001</v>
      </c>
      <c r="C54" s="53">
        <v>20.444800000000001</v>
      </c>
      <c r="D54" s="53">
        <v>18.541799999999999</v>
      </c>
      <c r="E54" s="53">
        <v>18.9251</v>
      </c>
      <c r="F54" s="53">
        <v>17.7607</v>
      </c>
      <c r="G54" s="53">
        <v>13.3133</v>
      </c>
      <c r="H54" s="53">
        <v>20.075299999999999</v>
      </c>
      <c r="I54" s="53">
        <v>20.444800000000001</v>
      </c>
      <c r="J54" s="53">
        <v>19.812100000000001</v>
      </c>
      <c r="K54" s="53">
        <v>19.614999999999998</v>
      </c>
      <c r="L54" s="53">
        <v>20.8064</v>
      </c>
      <c r="M54" s="53">
        <v>21</v>
      </c>
      <c r="N54" s="53">
        <v>12.515499999999999</v>
      </c>
      <c r="O54" s="53">
        <v>0</v>
      </c>
      <c r="P54" s="53">
        <v>12.515499999999999</v>
      </c>
      <c r="Q54" s="53">
        <v>13.144399999999999</v>
      </c>
      <c r="R54" s="53">
        <v>12.032400000000001</v>
      </c>
      <c r="S54" s="53">
        <v>11.692600000000001</v>
      </c>
      <c r="T54" s="53">
        <v>11.6911</v>
      </c>
      <c r="U54" s="53">
        <v>0</v>
      </c>
      <c r="V54" s="53">
        <v>11.6911</v>
      </c>
      <c r="W54" s="53">
        <v>11.7736</v>
      </c>
      <c r="X54" s="53">
        <v>11.3771</v>
      </c>
      <c r="Y54" s="53">
        <v>12</v>
      </c>
      <c r="Z54" s="53">
        <v>7.9516</v>
      </c>
      <c r="AA54" s="53">
        <v>0</v>
      </c>
      <c r="AB54" s="53">
        <v>7.9516</v>
      </c>
      <c r="AC54" s="53">
        <v>9.2629999999999999</v>
      </c>
      <c r="AD54" s="53">
        <v>7.7675000000000001</v>
      </c>
      <c r="AE54" s="53">
        <v>8.0786999999999995</v>
      </c>
    </row>
    <row r="55" spans="1:31" s="51" customFormat="1" hidden="1" outlineLevel="1" collapsed="1">
      <c r="A55" s="16">
        <v>41883</v>
      </c>
      <c r="B55" s="53">
        <v>19.159800000000001</v>
      </c>
      <c r="C55" s="53">
        <v>20.699100000000001</v>
      </c>
      <c r="D55" s="53">
        <v>18.5854</v>
      </c>
      <c r="E55" s="53">
        <v>19.194800000000001</v>
      </c>
      <c r="F55" s="53">
        <v>15.813000000000001</v>
      </c>
      <c r="G55" s="53">
        <v>13.7355</v>
      </c>
      <c r="H55" s="53">
        <v>19.971699999999998</v>
      </c>
      <c r="I55" s="53">
        <v>20.6935</v>
      </c>
      <c r="J55" s="53">
        <v>19.662199999999999</v>
      </c>
      <c r="K55" s="53">
        <v>20.356999999999999</v>
      </c>
      <c r="L55" s="53">
        <v>16.270199999999999</v>
      </c>
      <c r="M55" s="53">
        <v>20.7288</v>
      </c>
      <c r="N55" s="53">
        <v>11.385400000000001</v>
      </c>
      <c r="O55" s="53">
        <v>60</v>
      </c>
      <c r="P55" s="53">
        <v>11.365500000000001</v>
      </c>
      <c r="Q55" s="53">
        <v>11.495900000000001</v>
      </c>
      <c r="R55" s="53">
        <v>10.4267</v>
      </c>
      <c r="S55" s="53">
        <v>11.0975</v>
      </c>
      <c r="T55" s="53">
        <v>11.290699999999999</v>
      </c>
      <c r="U55" s="53">
        <v>60</v>
      </c>
      <c r="V55" s="53">
        <v>11.268599999999999</v>
      </c>
      <c r="W55" s="53">
        <v>11.37</v>
      </c>
      <c r="X55" s="53">
        <v>8.7302999999999997</v>
      </c>
      <c r="Y55" s="53">
        <v>11.1701</v>
      </c>
      <c r="Z55" s="53">
        <v>8.9481000000000002</v>
      </c>
      <c r="AA55" s="53">
        <v>0</v>
      </c>
      <c r="AB55" s="53">
        <v>8.9481000000000002</v>
      </c>
      <c r="AC55" s="53">
        <v>11.6265</v>
      </c>
      <c r="AD55" s="53">
        <v>8.5732999999999997</v>
      </c>
      <c r="AE55" s="53">
        <v>8.0786999999999995</v>
      </c>
    </row>
    <row r="56" spans="1:31" s="51" customFormat="1" hidden="1" outlineLevel="1" collapsed="1">
      <c r="A56" s="16">
        <v>41913</v>
      </c>
      <c r="B56" s="53">
        <v>19.061699999999998</v>
      </c>
      <c r="C56" s="53">
        <v>20.959299999999999</v>
      </c>
      <c r="D56" s="53">
        <v>18.419899999999998</v>
      </c>
      <c r="E56" s="53">
        <v>19.66</v>
      </c>
      <c r="F56" s="53">
        <v>14.652699999999999</v>
      </c>
      <c r="G56" s="53">
        <v>16.753399999999999</v>
      </c>
      <c r="H56" s="53">
        <v>20.9178</v>
      </c>
      <c r="I56" s="53">
        <v>20.959299999999999</v>
      </c>
      <c r="J56" s="53">
        <v>20.899000000000001</v>
      </c>
      <c r="K56" s="53">
        <v>21.160799999999998</v>
      </c>
      <c r="L56" s="53">
        <v>19.476700000000001</v>
      </c>
      <c r="M56" s="53">
        <v>21.143999999999998</v>
      </c>
      <c r="N56" s="53">
        <v>11.2178</v>
      </c>
      <c r="O56" s="53">
        <v>60</v>
      </c>
      <c r="P56" s="53">
        <v>11.217599999999999</v>
      </c>
      <c r="Q56" s="53">
        <v>12.0862</v>
      </c>
      <c r="R56" s="53">
        <v>10.3995</v>
      </c>
      <c r="S56" s="53">
        <v>10.121499999999999</v>
      </c>
      <c r="T56" s="53">
        <v>11.049799999999999</v>
      </c>
      <c r="U56" s="53">
        <v>60</v>
      </c>
      <c r="V56" s="53">
        <v>11.0496</v>
      </c>
      <c r="W56" s="53">
        <v>11.675800000000001</v>
      </c>
      <c r="X56" s="53">
        <v>10.3682</v>
      </c>
      <c r="Y56" s="53">
        <v>10.121499999999999</v>
      </c>
      <c r="Z56" s="53">
        <v>10.5923</v>
      </c>
      <c r="AA56" s="53">
        <v>0</v>
      </c>
      <c r="AB56" s="53">
        <v>10.5923</v>
      </c>
      <c r="AC56" s="53">
        <v>11.5436</v>
      </c>
      <c r="AD56" s="53">
        <v>10.5395</v>
      </c>
      <c r="AE56" s="53">
        <v>0</v>
      </c>
    </row>
    <row r="57" spans="1:31" s="51" customFormat="1" hidden="1" outlineLevel="1" collapsed="1">
      <c r="A57" s="16">
        <v>41944</v>
      </c>
      <c r="B57" s="53">
        <v>19.652799999999999</v>
      </c>
      <c r="C57" s="53">
        <v>21.435500000000001</v>
      </c>
      <c r="D57" s="53">
        <v>19.072299999999998</v>
      </c>
      <c r="E57" s="53">
        <v>20.2182</v>
      </c>
      <c r="F57" s="53">
        <v>14.821199999999999</v>
      </c>
      <c r="G57" s="53">
        <v>21.414300000000001</v>
      </c>
      <c r="H57" s="53">
        <v>22.0443</v>
      </c>
      <c r="I57" s="53">
        <v>21.435400000000001</v>
      </c>
      <c r="J57" s="53">
        <v>22.324999999999999</v>
      </c>
      <c r="K57" s="53">
        <v>22.345300000000002</v>
      </c>
      <c r="L57" s="53">
        <v>22.5503</v>
      </c>
      <c r="M57" s="53">
        <v>21.4513</v>
      </c>
      <c r="N57" s="53">
        <v>11.2432</v>
      </c>
      <c r="O57" s="53">
        <v>35.070599999999999</v>
      </c>
      <c r="P57" s="53">
        <v>11.2431</v>
      </c>
      <c r="Q57" s="53">
        <v>11.2957</v>
      </c>
      <c r="R57" s="53">
        <v>11.1943</v>
      </c>
      <c r="S57" s="53">
        <v>8.0786999999999995</v>
      </c>
      <c r="T57" s="53">
        <v>11.195600000000001</v>
      </c>
      <c r="U57" s="53">
        <v>35.070599999999999</v>
      </c>
      <c r="V57" s="53">
        <v>11.195499999999999</v>
      </c>
      <c r="W57" s="53">
        <v>10.9392</v>
      </c>
      <c r="X57" s="53">
        <v>11.5108</v>
      </c>
      <c r="Y57" s="53">
        <v>0</v>
      </c>
      <c r="Z57" s="53">
        <v>10.2712</v>
      </c>
      <c r="AA57" s="53">
        <v>0</v>
      </c>
      <c r="AB57" s="53">
        <v>10.2712</v>
      </c>
      <c r="AC57" s="53">
        <v>9.2768999999999995</v>
      </c>
      <c r="AD57" s="53">
        <v>10.468</v>
      </c>
      <c r="AE57" s="53">
        <v>8.0786999999999995</v>
      </c>
    </row>
    <row r="58" spans="1:31" s="51" customFormat="1" hidden="1" outlineLevel="1" collapsed="1">
      <c r="A58" s="16">
        <v>41974</v>
      </c>
      <c r="B58" s="53">
        <v>19.700700000000001</v>
      </c>
      <c r="C58" s="53">
        <v>21.169499999999999</v>
      </c>
      <c r="D58" s="53">
        <v>19.337900000000001</v>
      </c>
      <c r="E58" s="53">
        <v>19.550699999999999</v>
      </c>
      <c r="F58" s="53">
        <v>18.5335</v>
      </c>
      <c r="G58" s="53">
        <v>14.7498</v>
      </c>
      <c r="H58" s="53">
        <v>21.6968</v>
      </c>
      <c r="I58" s="53">
        <v>21.1694</v>
      </c>
      <c r="J58" s="53">
        <v>21.870699999999999</v>
      </c>
      <c r="K58" s="53">
        <v>22.221</v>
      </c>
      <c r="L58" s="53">
        <v>20.464500000000001</v>
      </c>
      <c r="M58" s="53">
        <v>23.099900000000002</v>
      </c>
      <c r="N58" s="53">
        <v>11.7766</v>
      </c>
      <c r="O58" s="53">
        <v>35.070599999999999</v>
      </c>
      <c r="P58" s="53">
        <v>11.7765</v>
      </c>
      <c r="Q58" s="53">
        <v>11.5625</v>
      </c>
      <c r="R58" s="53">
        <v>12.699299999999999</v>
      </c>
      <c r="S58" s="53">
        <v>9.4803999999999995</v>
      </c>
      <c r="T58" s="53">
        <v>11.7913</v>
      </c>
      <c r="U58" s="53">
        <v>35.070599999999999</v>
      </c>
      <c r="V58" s="53">
        <v>11.7912</v>
      </c>
      <c r="W58" s="53">
        <v>11.520099999999999</v>
      </c>
      <c r="X58" s="53">
        <v>12.911</v>
      </c>
      <c r="Y58" s="53">
        <v>10.17</v>
      </c>
      <c r="Z58" s="53">
        <v>11.495200000000001</v>
      </c>
      <c r="AA58" s="53">
        <v>0</v>
      </c>
      <c r="AB58" s="53">
        <v>11.495200000000001</v>
      </c>
      <c r="AC58" s="53">
        <v>12.392200000000001</v>
      </c>
      <c r="AD58" s="53">
        <v>8.2751000000000001</v>
      </c>
      <c r="AE58" s="53">
        <v>8.0786999999999995</v>
      </c>
    </row>
    <row r="59" spans="1:31" s="51" customFormat="1" hidden="1" outlineLevel="1" collapsed="1">
      <c r="A59" s="16">
        <v>42005</v>
      </c>
      <c r="B59" s="53">
        <v>20.1707</v>
      </c>
      <c r="C59" s="53">
        <v>21.698599999999999</v>
      </c>
      <c r="D59" s="53">
        <v>19.6495</v>
      </c>
      <c r="E59" s="53">
        <v>20.180800000000001</v>
      </c>
      <c r="F59" s="53">
        <v>17.0624</v>
      </c>
      <c r="G59" s="53">
        <v>21</v>
      </c>
      <c r="H59" s="53">
        <v>21.1813</v>
      </c>
      <c r="I59" s="53">
        <v>21.698599999999999</v>
      </c>
      <c r="J59" s="53">
        <v>20.977699999999999</v>
      </c>
      <c r="K59" s="53">
        <v>21.286999999999999</v>
      </c>
      <c r="L59" s="53">
        <v>19.345199999999998</v>
      </c>
      <c r="M59" s="53">
        <v>21</v>
      </c>
      <c r="N59" s="53">
        <v>11.037100000000001</v>
      </c>
      <c r="O59" s="53">
        <v>55.633099999999999</v>
      </c>
      <c r="P59" s="53">
        <v>11.037000000000001</v>
      </c>
      <c r="Q59" s="53">
        <v>12.2218</v>
      </c>
      <c r="R59" s="53">
        <v>7.3334000000000001</v>
      </c>
      <c r="S59" s="53">
        <v>0</v>
      </c>
      <c r="T59" s="53">
        <v>9.3794000000000004</v>
      </c>
      <c r="U59" s="53">
        <v>53.127699999999997</v>
      </c>
      <c r="V59" s="53">
        <v>9.3792000000000009</v>
      </c>
      <c r="W59" s="53">
        <v>10.9116</v>
      </c>
      <c r="X59" s="53">
        <v>7.3220999999999998</v>
      </c>
      <c r="Y59" s="53">
        <v>0</v>
      </c>
      <c r="Z59" s="53">
        <v>13.155799999999999</v>
      </c>
      <c r="AA59" s="53">
        <v>60</v>
      </c>
      <c r="AB59" s="53">
        <v>13.1557</v>
      </c>
      <c r="AC59" s="53">
        <v>13.187799999999999</v>
      </c>
      <c r="AD59" s="53">
        <v>8.2788000000000004</v>
      </c>
      <c r="AE59" s="53">
        <v>0</v>
      </c>
    </row>
    <row r="60" spans="1:31" s="51" customFormat="1" hidden="1" outlineLevel="1" collapsed="1">
      <c r="A60" s="16">
        <v>42036</v>
      </c>
      <c r="B60" s="53">
        <v>21.084399999999999</v>
      </c>
      <c r="C60" s="53">
        <v>22.3049</v>
      </c>
      <c r="D60" s="53">
        <v>20.7788</v>
      </c>
      <c r="E60" s="53">
        <v>22.4162</v>
      </c>
      <c r="F60" s="53">
        <v>16.932600000000001</v>
      </c>
      <c r="G60" s="53">
        <v>8.4758999999999993</v>
      </c>
      <c r="H60" s="53">
        <v>23.082899999999999</v>
      </c>
      <c r="I60" s="53">
        <v>22.3049</v>
      </c>
      <c r="J60" s="53">
        <v>23.3339</v>
      </c>
      <c r="K60" s="53">
        <v>24.968</v>
      </c>
      <c r="L60" s="53">
        <v>18.8612</v>
      </c>
      <c r="M60" s="53">
        <v>21</v>
      </c>
      <c r="N60" s="53">
        <v>11.9023</v>
      </c>
      <c r="O60" s="53">
        <v>35.070300000000003</v>
      </c>
      <c r="P60" s="53">
        <v>11.9023</v>
      </c>
      <c r="Q60" s="53">
        <v>11.8081</v>
      </c>
      <c r="R60" s="53">
        <v>12.1716</v>
      </c>
      <c r="S60" s="53">
        <v>8.0946999999999996</v>
      </c>
      <c r="T60" s="53">
        <v>11.698</v>
      </c>
      <c r="U60" s="53">
        <v>35.070399999999999</v>
      </c>
      <c r="V60" s="53">
        <v>11.698</v>
      </c>
      <c r="W60" s="53">
        <v>11.1835</v>
      </c>
      <c r="X60" s="53">
        <v>12.2157</v>
      </c>
      <c r="Y60" s="53">
        <v>0</v>
      </c>
      <c r="Z60" s="53">
        <v>12.4742</v>
      </c>
      <c r="AA60" s="53">
        <v>35.050400000000003</v>
      </c>
      <c r="AB60" s="53">
        <v>12.4742</v>
      </c>
      <c r="AC60" s="53">
        <v>12.7599</v>
      </c>
      <c r="AD60" s="53">
        <v>10.409000000000001</v>
      </c>
      <c r="AE60" s="53">
        <v>8.0946999999999996</v>
      </c>
    </row>
    <row r="61" spans="1:31" s="51" customFormat="1" hidden="1" outlineLevel="1" collapsed="1">
      <c r="A61" s="16">
        <v>42064</v>
      </c>
      <c r="B61" s="53">
        <v>18.271899999999999</v>
      </c>
      <c r="C61" s="53">
        <v>24.5549</v>
      </c>
      <c r="D61" s="53">
        <v>16.9392</v>
      </c>
      <c r="E61" s="53">
        <v>19.161300000000001</v>
      </c>
      <c r="F61" s="53">
        <v>12.3851</v>
      </c>
      <c r="G61" s="53">
        <v>5.0151000000000003</v>
      </c>
      <c r="H61" s="53">
        <v>24.245899999999999</v>
      </c>
      <c r="I61" s="53">
        <v>24.5549</v>
      </c>
      <c r="J61" s="53">
        <v>24.133099999999999</v>
      </c>
      <c r="K61" s="53">
        <v>27.0093</v>
      </c>
      <c r="L61" s="53">
        <v>17.8276</v>
      </c>
      <c r="M61" s="53">
        <v>30</v>
      </c>
      <c r="N61" s="53">
        <v>6.9682000000000004</v>
      </c>
      <c r="O61" s="53">
        <v>35.068199999999997</v>
      </c>
      <c r="P61" s="53">
        <v>6.9682000000000004</v>
      </c>
      <c r="Q61" s="53">
        <v>7.7995999999999999</v>
      </c>
      <c r="R61" s="53">
        <v>5.3926999999999996</v>
      </c>
      <c r="S61" s="53">
        <v>4</v>
      </c>
      <c r="T61" s="53">
        <v>6.8228</v>
      </c>
      <c r="U61" s="53">
        <v>35.069400000000002</v>
      </c>
      <c r="V61" s="53">
        <v>6.8228</v>
      </c>
      <c r="W61" s="53">
        <v>7.6367000000000003</v>
      </c>
      <c r="X61" s="53">
        <v>5.3925000000000001</v>
      </c>
      <c r="Y61" s="53">
        <v>4</v>
      </c>
      <c r="Z61" s="53">
        <v>12.633699999999999</v>
      </c>
      <c r="AA61" s="53">
        <v>35.050400000000003</v>
      </c>
      <c r="AB61" s="53">
        <v>12.633699999999999</v>
      </c>
      <c r="AC61" s="53">
        <v>12.6357</v>
      </c>
      <c r="AD61" s="53">
        <v>9</v>
      </c>
      <c r="AE61" s="53">
        <v>0</v>
      </c>
    </row>
    <row r="62" spans="1:31" s="51" customFormat="1" hidden="1" outlineLevel="1" collapsed="1">
      <c r="A62" s="16">
        <v>42095</v>
      </c>
      <c r="B62" s="53">
        <v>18.9268</v>
      </c>
      <c r="C62" s="53">
        <v>26.2684</v>
      </c>
      <c r="D62" s="53">
        <v>16.520199999999999</v>
      </c>
      <c r="E62" s="53">
        <v>22.424800000000001</v>
      </c>
      <c r="F62" s="53">
        <v>11.4931</v>
      </c>
      <c r="G62" s="53">
        <v>10.007099999999999</v>
      </c>
      <c r="H62" s="53">
        <v>22.168500000000002</v>
      </c>
      <c r="I62" s="53">
        <v>26.2684</v>
      </c>
      <c r="J62" s="53">
        <v>20.3764</v>
      </c>
      <c r="K62" s="53">
        <v>24.4236</v>
      </c>
      <c r="L62" s="53">
        <v>15.841799999999999</v>
      </c>
      <c r="M62" s="53">
        <v>30</v>
      </c>
      <c r="N62" s="53">
        <v>4.9553000000000003</v>
      </c>
      <c r="O62" s="53">
        <v>35.070599999999999</v>
      </c>
      <c r="P62" s="53">
        <v>4.9553000000000003</v>
      </c>
      <c r="Q62" s="53">
        <v>10.363799999999999</v>
      </c>
      <c r="R62" s="53">
        <v>2.5760999999999998</v>
      </c>
      <c r="S62" s="53">
        <v>9.6346000000000007</v>
      </c>
      <c r="T62" s="53">
        <v>3.49</v>
      </c>
      <c r="U62" s="53">
        <v>35.070599999999999</v>
      </c>
      <c r="V62" s="53">
        <v>3.4899</v>
      </c>
      <c r="W62" s="53">
        <v>8.4387000000000008</v>
      </c>
      <c r="X62" s="53">
        <v>2.5756000000000001</v>
      </c>
      <c r="Y62" s="53">
        <v>0</v>
      </c>
      <c r="Z62" s="53">
        <v>11.517899999999999</v>
      </c>
      <c r="AA62" s="53">
        <v>0</v>
      </c>
      <c r="AB62" s="53">
        <v>11.517899999999999</v>
      </c>
      <c r="AC62" s="53">
        <v>12.1829</v>
      </c>
      <c r="AD62" s="53">
        <v>9</v>
      </c>
      <c r="AE62" s="53">
        <v>9.6346000000000007</v>
      </c>
    </row>
    <row r="63" spans="1:31" s="51" customFormat="1" hidden="1" outlineLevel="1" collapsed="1">
      <c r="A63" s="16">
        <v>42125</v>
      </c>
      <c r="B63" s="53">
        <v>15.451700000000001</v>
      </c>
      <c r="C63" s="53">
        <v>26.918700000000001</v>
      </c>
      <c r="D63" s="53">
        <v>12.953099999999999</v>
      </c>
      <c r="E63" s="53">
        <v>19.408899999999999</v>
      </c>
      <c r="F63" s="53">
        <v>10.7158</v>
      </c>
      <c r="G63" s="53">
        <v>2.5</v>
      </c>
      <c r="H63" s="53">
        <v>18.658899999999999</v>
      </c>
      <c r="I63" s="53">
        <v>26.918700000000001</v>
      </c>
      <c r="J63" s="53">
        <v>16.0059</v>
      </c>
      <c r="K63" s="53">
        <v>20.999099999999999</v>
      </c>
      <c r="L63" s="53">
        <v>13.735099999999999</v>
      </c>
      <c r="M63" s="53">
        <v>0</v>
      </c>
      <c r="N63" s="53">
        <v>6.5129999999999999</v>
      </c>
      <c r="O63" s="53">
        <v>35.070599999999999</v>
      </c>
      <c r="P63" s="53">
        <v>6.5129999999999999</v>
      </c>
      <c r="Q63" s="53">
        <v>12.4474</v>
      </c>
      <c r="R63" s="53">
        <v>5.4972000000000003</v>
      </c>
      <c r="S63" s="53">
        <v>2.5</v>
      </c>
      <c r="T63" s="53">
        <v>6.3384999999999998</v>
      </c>
      <c r="U63" s="53">
        <v>35.070599999999999</v>
      </c>
      <c r="V63" s="53">
        <v>6.3384</v>
      </c>
      <c r="W63" s="53">
        <v>12.155799999999999</v>
      </c>
      <c r="X63" s="53">
        <v>5.4972000000000003</v>
      </c>
      <c r="Y63" s="53">
        <v>2.5</v>
      </c>
      <c r="Z63" s="53">
        <v>14.112500000000001</v>
      </c>
      <c r="AA63" s="53">
        <v>0</v>
      </c>
      <c r="AB63" s="53">
        <v>14.112500000000001</v>
      </c>
      <c r="AC63" s="53">
        <v>14.1126</v>
      </c>
      <c r="AD63" s="53">
        <v>7.86</v>
      </c>
      <c r="AE63" s="53">
        <v>0</v>
      </c>
    </row>
    <row r="64" spans="1:31" s="51" customFormat="1" hidden="1" outlineLevel="1" collapsed="1">
      <c r="A64" s="16">
        <v>42156</v>
      </c>
      <c r="B64" s="53">
        <v>16.7333</v>
      </c>
      <c r="C64" s="53">
        <v>27.3126</v>
      </c>
      <c r="D64" s="53">
        <v>13.993499999999999</v>
      </c>
      <c r="E64" s="53">
        <v>16.363700000000001</v>
      </c>
      <c r="F64" s="53">
        <v>10.9625</v>
      </c>
      <c r="G64" s="53">
        <v>4.6936</v>
      </c>
      <c r="H64" s="53">
        <v>20.177199999999999</v>
      </c>
      <c r="I64" s="53">
        <v>27.3126</v>
      </c>
      <c r="J64" s="53">
        <v>17.105699999999999</v>
      </c>
      <c r="K64" s="53">
        <v>21.1907</v>
      </c>
      <c r="L64" s="53">
        <v>11.891500000000001</v>
      </c>
      <c r="M64" s="53">
        <v>11.0204</v>
      </c>
      <c r="N64" s="53">
        <v>9.2935999999999996</v>
      </c>
      <c r="O64" s="53">
        <v>35.819400000000002</v>
      </c>
      <c r="P64" s="53">
        <v>9.2935999999999996</v>
      </c>
      <c r="Q64" s="53">
        <v>9.1882999999999999</v>
      </c>
      <c r="R64" s="53">
        <v>9.5094999999999992</v>
      </c>
      <c r="S64" s="53">
        <v>4.3952999999999998</v>
      </c>
      <c r="T64" s="53">
        <v>9.1043000000000003</v>
      </c>
      <c r="U64" s="53">
        <v>35.070599999999999</v>
      </c>
      <c r="V64" s="53">
        <v>9.1043000000000003</v>
      </c>
      <c r="W64" s="53">
        <v>8.8178000000000001</v>
      </c>
      <c r="X64" s="53">
        <v>9.5094999999999992</v>
      </c>
      <c r="Y64" s="53">
        <v>3</v>
      </c>
      <c r="Z64" s="53">
        <v>11.426</v>
      </c>
      <c r="AA64" s="53">
        <v>36.5</v>
      </c>
      <c r="AB64" s="53">
        <v>11.4259</v>
      </c>
      <c r="AC64" s="53">
        <v>11.447800000000001</v>
      </c>
      <c r="AD64" s="53">
        <v>9</v>
      </c>
      <c r="AE64" s="53">
        <v>10.0947</v>
      </c>
    </row>
    <row r="65" spans="1:32" s="51" customFormat="1" hidden="1" outlineLevel="1" collapsed="1">
      <c r="A65" s="16">
        <v>42186</v>
      </c>
      <c r="B65" s="53">
        <v>15.4038</v>
      </c>
      <c r="C65" s="53">
        <v>22.3276</v>
      </c>
      <c r="D65" s="53">
        <v>12.587199999999999</v>
      </c>
      <c r="E65" s="53">
        <v>20.997</v>
      </c>
      <c r="F65" s="53">
        <v>7.3194999999999997</v>
      </c>
      <c r="G65" s="53">
        <v>4.96</v>
      </c>
      <c r="H65" s="53">
        <v>19.413499999999999</v>
      </c>
      <c r="I65" s="53">
        <v>22.3276</v>
      </c>
      <c r="J65" s="53">
        <v>17.549299999999999</v>
      </c>
      <c r="K65" s="53">
        <v>26.834399999999999</v>
      </c>
      <c r="L65" s="53">
        <v>10.584899999999999</v>
      </c>
      <c r="M65" s="53">
        <v>0.1</v>
      </c>
      <c r="N65" s="53">
        <v>3.9201999999999999</v>
      </c>
      <c r="O65" s="53">
        <v>35.070599999999999</v>
      </c>
      <c r="P65" s="53">
        <v>3.9201999999999999</v>
      </c>
      <c r="Q65" s="53">
        <v>6.9158999999999997</v>
      </c>
      <c r="R65" s="53">
        <v>2.5402999999999998</v>
      </c>
      <c r="S65" s="53">
        <v>5.2089999999999996</v>
      </c>
      <c r="T65" s="53">
        <v>2.6309</v>
      </c>
      <c r="U65" s="53">
        <v>35.070599999999999</v>
      </c>
      <c r="V65" s="53">
        <v>2.6309</v>
      </c>
      <c r="W65" s="53">
        <v>4.6493000000000002</v>
      </c>
      <c r="X65" s="53">
        <v>1.9807999999999999</v>
      </c>
      <c r="Y65" s="53">
        <v>4</v>
      </c>
      <c r="Z65" s="53">
        <v>9.1180000000000003</v>
      </c>
      <c r="AA65" s="53">
        <v>0</v>
      </c>
      <c r="AB65" s="53">
        <v>9.1180000000000003</v>
      </c>
      <c r="AC65" s="53">
        <v>10.505000000000001</v>
      </c>
      <c r="AD65" s="53">
        <v>6.9328000000000003</v>
      </c>
      <c r="AE65" s="53">
        <v>10.0947</v>
      </c>
    </row>
    <row r="66" spans="1:32" s="51" customFormat="1" hidden="1" outlineLevel="1" collapsed="1">
      <c r="A66" s="16">
        <v>42217</v>
      </c>
      <c r="B66" s="53">
        <v>23.1435</v>
      </c>
      <c r="C66" s="53">
        <v>27.399699999999999</v>
      </c>
      <c r="D66" s="53">
        <v>20.5303</v>
      </c>
      <c r="E66" s="53">
        <v>19.619700000000002</v>
      </c>
      <c r="F66" s="53">
        <v>23.228400000000001</v>
      </c>
      <c r="G66" s="53">
        <v>24.531700000000001</v>
      </c>
      <c r="H66" s="53">
        <v>23.688300000000002</v>
      </c>
      <c r="I66" s="53">
        <v>27.399699999999999</v>
      </c>
      <c r="J66" s="53">
        <v>21.231300000000001</v>
      </c>
      <c r="K66" s="53">
        <v>20.168800000000001</v>
      </c>
      <c r="L66" s="53">
        <v>24.747599999999998</v>
      </c>
      <c r="M66" s="53">
        <v>24.9435</v>
      </c>
      <c r="N66" s="53">
        <v>11.571300000000001</v>
      </c>
      <c r="O66" s="53">
        <v>35.070599999999999</v>
      </c>
      <c r="P66" s="53">
        <v>11.571199999999999</v>
      </c>
      <c r="Q66" s="53">
        <v>10.978</v>
      </c>
      <c r="R66" s="53">
        <v>12.687799999999999</v>
      </c>
      <c r="S66" s="53">
        <v>8.0946999999999996</v>
      </c>
      <c r="T66" s="53">
        <v>11.246</v>
      </c>
      <c r="U66" s="53">
        <v>35.070599999999999</v>
      </c>
      <c r="V66" s="53">
        <v>11.245900000000001</v>
      </c>
      <c r="W66" s="53">
        <v>9.9962</v>
      </c>
      <c r="X66" s="53">
        <v>12.687799999999999</v>
      </c>
      <c r="Y66" s="53">
        <v>0</v>
      </c>
      <c r="Z66" s="53">
        <v>12.7606</v>
      </c>
      <c r="AA66" s="53">
        <v>0</v>
      </c>
      <c r="AB66" s="53">
        <v>12.7606</v>
      </c>
      <c r="AC66" s="53">
        <v>13</v>
      </c>
      <c r="AD66" s="53">
        <v>0</v>
      </c>
      <c r="AE66" s="53">
        <v>8.0946999999999996</v>
      </c>
    </row>
    <row r="67" spans="1:32" s="51" customFormat="1" hidden="1" outlineLevel="1" collapsed="1">
      <c r="A67" s="16">
        <v>42248</v>
      </c>
      <c r="B67" s="53">
        <v>21.475899999999999</v>
      </c>
      <c r="C67" s="53">
        <v>27.6418</v>
      </c>
      <c r="D67" s="53">
        <v>19.307200000000002</v>
      </c>
      <c r="E67" s="53">
        <v>20.7273</v>
      </c>
      <c r="F67" s="53">
        <v>15.1775</v>
      </c>
      <c r="G67" s="53">
        <v>19.433299999999999</v>
      </c>
      <c r="H67" s="53">
        <v>24.269300000000001</v>
      </c>
      <c r="I67" s="53">
        <v>27.6418</v>
      </c>
      <c r="J67" s="53">
        <v>22.626100000000001</v>
      </c>
      <c r="K67" s="53">
        <v>24.689699999999998</v>
      </c>
      <c r="L67" s="53">
        <v>16.847899999999999</v>
      </c>
      <c r="M67" s="53">
        <v>22.698899999999998</v>
      </c>
      <c r="N67" s="53">
        <v>10.6953</v>
      </c>
      <c r="O67" s="53">
        <v>35.070599999999999</v>
      </c>
      <c r="P67" s="53">
        <v>10.6953</v>
      </c>
      <c r="Q67" s="53">
        <v>10.802099999999999</v>
      </c>
      <c r="R67" s="53">
        <v>10.3804</v>
      </c>
      <c r="S67" s="53">
        <v>10</v>
      </c>
      <c r="T67" s="53">
        <v>9.7138000000000009</v>
      </c>
      <c r="U67" s="53">
        <v>35.070599999999999</v>
      </c>
      <c r="V67" s="53">
        <v>9.7138000000000009</v>
      </c>
      <c r="W67" s="53">
        <v>9.4786000000000001</v>
      </c>
      <c r="X67" s="53">
        <v>10.3804</v>
      </c>
      <c r="Y67" s="53">
        <v>0</v>
      </c>
      <c r="Z67" s="53">
        <v>19.770499999999998</v>
      </c>
      <c r="AA67" s="53">
        <v>0</v>
      </c>
      <c r="AB67" s="53">
        <v>19.770499999999998</v>
      </c>
      <c r="AC67" s="53">
        <v>20.815000000000001</v>
      </c>
      <c r="AD67" s="53">
        <v>9</v>
      </c>
      <c r="AE67" s="53">
        <v>10</v>
      </c>
    </row>
    <row r="68" spans="1:32" hidden="1" outlineLevel="1" collapsed="1">
      <c r="A68" s="16">
        <v>42278</v>
      </c>
      <c r="B68" s="53">
        <v>20.752700000000001</v>
      </c>
      <c r="C68" s="53">
        <v>27.2654</v>
      </c>
      <c r="D68" s="53">
        <v>18.6144</v>
      </c>
      <c r="E68" s="53">
        <v>18.258800000000001</v>
      </c>
      <c r="F68" s="53">
        <v>19.438700000000001</v>
      </c>
      <c r="G68" s="53">
        <v>0.1</v>
      </c>
      <c r="H68" s="53">
        <v>24.218800000000002</v>
      </c>
      <c r="I68" s="53">
        <v>27.2654</v>
      </c>
      <c r="J68" s="53">
        <v>22.709900000000001</v>
      </c>
      <c r="K68" s="53">
        <v>24.806699999999999</v>
      </c>
      <c r="L68" s="53">
        <v>19.9391</v>
      </c>
      <c r="M68" s="53">
        <v>0.1</v>
      </c>
      <c r="N68" s="53">
        <v>10.5589</v>
      </c>
      <c r="O68" s="53">
        <v>35.070599999999999</v>
      </c>
      <c r="P68" s="53">
        <v>10.5589</v>
      </c>
      <c r="Q68" s="53">
        <v>10.4916</v>
      </c>
      <c r="R68" s="53">
        <v>11.7187</v>
      </c>
      <c r="S68" s="53">
        <v>0</v>
      </c>
      <c r="T68" s="53">
        <v>10.644399999999999</v>
      </c>
      <c r="U68" s="53">
        <v>35.070599999999999</v>
      </c>
      <c r="V68" s="53">
        <v>10.644399999999999</v>
      </c>
      <c r="W68" s="53">
        <v>10.584099999999999</v>
      </c>
      <c r="X68" s="53">
        <v>11.778</v>
      </c>
      <c r="Y68" s="53">
        <v>0</v>
      </c>
      <c r="Z68" s="53">
        <v>9.6839999999999993</v>
      </c>
      <c r="AA68" s="53">
        <v>0</v>
      </c>
      <c r="AB68" s="53">
        <v>9.6839999999999993</v>
      </c>
      <c r="AC68" s="53">
        <v>9.4962</v>
      </c>
      <c r="AD68" s="53">
        <v>11.4068</v>
      </c>
      <c r="AE68" s="53">
        <v>0</v>
      </c>
    </row>
    <row r="69" spans="1:32" hidden="1" outlineLevel="1" collapsed="1">
      <c r="A69" s="16">
        <v>42309</v>
      </c>
      <c r="B69" s="53">
        <v>14.440200000000001</v>
      </c>
      <c r="C69" s="53">
        <v>27.345300000000002</v>
      </c>
      <c r="D69" s="53">
        <v>12.627700000000001</v>
      </c>
      <c r="E69" s="53">
        <v>15.973800000000001</v>
      </c>
      <c r="F69" s="53">
        <v>10.8314</v>
      </c>
      <c r="G69" s="53">
        <v>1.2930999999999999</v>
      </c>
      <c r="H69" s="53">
        <v>18.334399999999999</v>
      </c>
      <c r="I69" s="53">
        <v>27.345300000000002</v>
      </c>
      <c r="J69" s="53">
        <v>16.0688</v>
      </c>
      <c r="K69" s="53">
        <v>18.849599999999999</v>
      </c>
      <c r="L69" s="53">
        <v>13.706300000000001</v>
      </c>
      <c r="M69" s="53">
        <v>0.1</v>
      </c>
      <c r="N69" s="53">
        <v>8.2720000000000002</v>
      </c>
      <c r="O69" s="53">
        <v>35.070599999999999</v>
      </c>
      <c r="P69" s="53">
        <v>8.2720000000000002</v>
      </c>
      <c r="Q69" s="53">
        <v>7.8451000000000004</v>
      </c>
      <c r="R69" s="53">
        <v>8.3833000000000002</v>
      </c>
      <c r="S69" s="53">
        <v>10.5526</v>
      </c>
      <c r="T69" s="53">
        <v>9.0045000000000002</v>
      </c>
      <c r="U69" s="53">
        <v>35.070599999999999</v>
      </c>
      <c r="V69" s="53">
        <v>9.0045000000000002</v>
      </c>
      <c r="W69" s="53">
        <v>7.13</v>
      </c>
      <c r="X69" s="53">
        <v>9.5261999999999993</v>
      </c>
      <c r="Y69" s="53">
        <v>0</v>
      </c>
      <c r="Z69" s="53">
        <v>3.3611</v>
      </c>
      <c r="AA69" s="53">
        <v>0</v>
      </c>
      <c r="AB69" s="53">
        <v>3.3611</v>
      </c>
      <c r="AC69" s="53">
        <v>14.990399999999999</v>
      </c>
      <c r="AD69" s="53">
        <v>1.3407</v>
      </c>
      <c r="AE69" s="53">
        <v>10.5526</v>
      </c>
    </row>
    <row r="70" spans="1:32" hidden="1" outlineLevel="1" collapsed="1">
      <c r="A70" s="16">
        <v>42339</v>
      </c>
      <c r="B70" s="53">
        <v>19.281700000000001</v>
      </c>
      <c r="C70" s="53">
        <v>26.830300000000001</v>
      </c>
      <c r="D70" s="53">
        <v>17.150600000000001</v>
      </c>
      <c r="E70" s="53">
        <v>18.221</v>
      </c>
      <c r="F70" s="53">
        <v>14.5647</v>
      </c>
      <c r="G70" s="53">
        <v>9.8414999999999999</v>
      </c>
      <c r="H70" s="53">
        <v>24.610600000000002</v>
      </c>
      <c r="I70" s="53">
        <v>26.830300000000001</v>
      </c>
      <c r="J70" s="53">
        <v>23.550899999999999</v>
      </c>
      <c r="K70" s="53">
        <v>24.0091</v>
      </c>
      <c r="L70" s="53">
        <v>22.3322</v>
      </c>
      <c r="M70" s="53">
        <v>13.478199999999999</v>
      </c>
      <c r="N70" s="53">
        <v>7.8895</v>
      </c>
      <c r="O70" s="53">
        <v>0</v>
      </c>
      <c r="P70" s="53">
        <v>7.8895</v>
      </c>
      <c r="Q70" s="53">
        <v>9.0292999999999992</v>
      </c>
      <c r="R70" s="53">
        <v>5.4610000000000003</v>
      </c>
      <c r="S70" s="53">
        <v>8.1476000000000006</v>
      </c>
      <c r="T70" s="53">
        <v>9.1469000000000005</v>
      </c>
      <c r="U70" s="53">
        <v>0</v>
      </c>
      <c r="V70" s="53">
        <v>9.1469000000000005</v>
      </c>
      <c r="W70" s="53">
        <v>9.1181000000000001</v>
      </c>
      <c r="X70" s="53">
        <v>9.9183000000000003</v>
      </c>
      <c r="Y70" s="53">
        <v>0</v>
      </c>
      <c r="Z70" s="53">
        <v>5.1616999999999997</v>
      </c>
      <c r="AA70" s="53">
        <v>0</v>
      </c>
      <c r="AB70" s="53">
        <v>5.1616999999999997</v>
      </c>
      <c r="AC70" s="53">
        <v>0</v>
      </c>
      <c r="AD70" s="53">
        <v>5.0800999999999998</v>
      </c>
      <c r="AE70" s="53">
        <v>8.1476000000000006</v>
      </c>
    </row>
    <row r="71" spans="1:32" hidden="1" outlineLevel="1" collapsed="1">
      <c r="A71" s="16">
        <v>42370</v>
      </c>
      <c r="B71" s="53">
        <v>20.883600000000001</v>
      </c>
      <c r="C71" s="53">
        <v>26.624700000000001</v>
      </c>
      <c r="D71" s="53">
        <v>18.371700000000001</v>
      </c>
      <c r="E71" s="53">
        <v>18.470199999999998</v>
      </c>
      <c r="F71" s="53">
        <v>18.5059</v>
      </c>
      <c r="G71" s="53">
        <v>2.4681999999999999</v>
      </c>
      <c r="H71" s="53">
        <v>23.947399999999998</v>
      </c>
      <c r="I71" s="53">
        <v>26.624700000000001</v>
      </c>
      <c r="J71" s="53">
        <v>22.282399999999999</v>
      </c>
      <c r="K71" s="53">
        <v>22.548400000000001</v>
      </c>
      <c r="L71" s="53">
        <v>22.1358</v>
      </c>
      <c r="M71" s="53">
        <v>0.1</v>
      </c>
      <c r="N71" s="53">
        <v>9.0900999999999996</v>
      </c>
      <c r="O71" s="53">
        <v>0</v>
      </c>
      <c r="P71" s="53">
        <v>9.0900999999999996</v>
      </c>
      <c r="Q71" s="53">
        <v>8.9863</v>
      </c>
      <c r="R71" s="53">
        <v>9.4061000000000003</v>
      </c>
      <c r="S71" s="53">
        <v>8.1297999999999995</v>
      </c>
      <c r="T71" s="53">
        <v>9.0967000000000002</v>
      </c>
      <c r="U71" s="53">
        <v>0</v>
      </c>
      <c r="V71" s="53">
        <v>9.0967000000000002</v>
      </c>
      <c r="W71" s="53">
        <v>8.9863</v>
      </c>
      <c r="X71" s="53">
        <v>9.4061000000000003</v>
      </c>
      <c r="Y71" s="53">
        <v>0</v>
      </c>
      <c r="Z71" s="53">
        <v>8.1297999999999995</v>
      </c>
      <c r="AA71" s="53">
        <v>0</v>
      </c>
      <c r="AB71" s="53">
        <v>8.1297999999999995</v>
      </c>
      <c r="AC71" s="53">
        <v>0</v>
      </c>
      <c r="AD71" s="53">
        <v>0</v>
      </c>
      <c r="AE71" s="53">
        <v>8.1297999999999995</v>
      </c>
    </row>
    <row r="72" spans="1:32" hidden="1" outlineLevel="1" collapsed="1">
      <c r="A72" s="16">
        <v>42401</v>
      </c>
      <c r="B72" s="53">
        <v>21.661100000000001</v>
      </c>
      <c r="C72" s="53">
        <v>26.843</v>
      </c>
      <c r="D72" s="53">
        <v>19.697099999999999</v>
      </c>
      <c r="E72" s="53">
        <v>18.871099999999998</v>
      </c>
      <c r="F72" s="53">
        <v>22.7485</v>
      </c>
      <c r="G72" s="53">
        <v>0.1</v>
      </c>
      <c r="H72" s="53">
        <v>25.466100000000001</v>
      </c>
      <c r="I72" s="53">
        <v>26.843</v>
      </c>
      <c r="J72" s="53">
        <v>24.6602</v>
      </c>
      <c r="K72" s="53">
        <v>24.882100000000001</v>
      </c>
      <c r="L72" s="53">
        <v>24.1435</v>
      </c>
      <c r="M72" s="53">
        <v>0.1</v>
      </c>
      <c r="N72" s="53">
        <v>10.5785</v>
      </c>
      <c r="O72" s="53">
        <v>0</v>
      </c>
      <c r="P72" s="53">
        <v>10.5785</v>
      </c>
      <c r="Q72" s="53">
        <v>10.676500000000001</v>
      </c>
      <c r="R72" s="53">
        <v>8.9070999999999998</v>
      </c>
      <c r="S72" s="53">
        <v>0</v>
      </c>
      <c r="T72" s="53">
        <v>10.6031</v>
      </c>
      <c r="U72" s="53">
        <v>0</v>
      </c>
      <c r="V72" s="53">
        <v>10.6031</v>
      </c>
      <c r="W72" s="53">
        <v>10.673299999999999</v>
      </c>
      <c r="X72" s="53">
        <v>8.6584000000000003</v>
      </c>
      <c r="Y72" s="53">
        <v>0</v>
      </c>
      <c r="Z72" s="53">
        <v>9.5248000000000008</v>
      </c>
      <c r="AA72" s="53">
        <v>0</v>
      </c>
      <c r="AB72" s="53">
        <v>9.5248000000000008</v>
      </c>
      <c r="AC72" s="53">
        <v>12.68</v>
      </c>
      <c r="AD72" s="53">
        <v>9.3032000000000004</v>
      </c>
      <c r="AE72" s="53">
        <v>0</v>
      </c>
      <c r="AF72" s="51"/>
    </row>
    <row r="73" spans="1:32" hidden="1" outlineLevel="1" collapsed="1">
      <c r="A73" s="16">
        <v>42430</v>
      </c>
      <c r="B73" s="53">
        <v>20.98</v>
      </c>
      <c r="C73" s="53">
        <v>26.453600000000002</v>
      </c>
      <c r="D73" s="53">
        <v>19.239899999999999</v>
      </c>
      <c r="E73" s="53">
        <v>19.005400000000002</v>
      </c>
      <c r="F73" s="53">
        <v>19.881499999999999</v>
      </c>
      <c r="G73" s="53">
        <v>23.567399999999999</v>
      </c>
      <c r="H73" s="53">
        <v>23.543399999999998</v>
      </c>
      <c r="I73" s="53">
        <v>26.453600000000002</v>
      </c>
      <c r="J73" s="53">
        <v>22.339200000000002</v>
      </c>
      <c r="K73" s="53">
        <v>22.446200000000001</v>
      </c>
      <c r="L73" s="53">
        <v>22.0379</v>
      </c>
      <c r="M73" s="53">
        <v>24.0654</v>
      </c>
      <c r="N73" s="53">
        <v>8.9598999999999993</v>
      </c>
      <c r="O73" s="53">
        <v>20</v>
      </c>
      <c r="P73" s="53">
        <v>8.9598999999999993</v>
      </c>
      <c r="Q73" s="53">
        <v>9.0383999999999993</v>
      </c>
      <c r="R73" s="53">
        <v>8.5921000000000003</v>
      </c>
      <c r="S73" s="53">
        <v>8.1297999999999995</v>
      </c>
      <c r="T73" s="53">
        <v>9.1575000000000006</v>
      </c>
      <c r="U73" s="53">
        <v>20</v>
      </c>
      <c r="V73" s="53">
        <v>9.1575000000000006</v>
      </c>
      <c r="W73" s="53">
        <v>9.0383999999999993</v>
      </c>
      <c r="X73" s="53">
        <v>9.9201999999999995</v>
      </c>
      <c r="Y73" s="53">
        <v>0</v>
      </c>
      <c r="Z73" s="53">
        <v>4.9131</v>
      </c>
      <c r="AA73" s="53">
        <v>0</v>
      </c>
      <c r="AB73" s="53">
        <v>4.9131</v>
      </c>
      <c r="AC73" s="53">
        <v>0</v>
      </c>
      <c r="AD73" s="53">
        <v>4.8861999999999997</v>
      </c>
      <c r="AE73" s="53">
        <v>8.1297999999999995</v>
      </c>
      <c r="AF73" s="51"/>
    </row>
    <row r="74" spans="1:32" hidden="1" outlineLevel="1" collapsed="1">
      <c r="A74" s="16">
        <v>42461</v>
      </c>
      <c r="B74" s="53">
        <v>20.416499999999999</v>
      </c>
      <c r="C74" s="53">
        <v>26.285299999999999</v>
      </c>
      <c r="D74" s="53">
        <v>18.241</v>
      </c>
      <c r="E74" s="53">
        <v>22.181000000000001</v>
      </c>
      <c r="F74" s="53">
        <v>12.859299999999999</v>
      </c>
      <c r="G74" s="53">
        <v>0.1</v>
      </c>
      <c r="H74" s="53">
        <v>22.545200000000001</v>
      </c>
      <c r="I74" s="53">
        <v>26.285299999999999</v>
      </c>
      <c r="J74" s="53">
        <v>20.831600000000002</v>
      </c>
      <c r="K74" s="53">
        <v>23.979700000000001</v>
      </c>
      <c r="L74" s="53">
        <v>15.8863</v>
      </c>
      <c r="M74" s="53">
        <v>0.1</v>
      </c>
      <c r="N74" s="53">
        <v>7.2614000000000001</v>
      </c>
      <c r="O74" s="53">
        <v>0</v>
      </c>
      <c r="P74" s="53">
        <v>7.2614000000000001</v>
      </c>
      <c r="Q74" s="53">
        <v>11.133900000000001</v>
      </c>
      <c r="R74" s="53">
        <v>4.3851000000000004</v>
      </c>
      <c r="S74" s="53" t="s">
        <v>346</v>
      </c>
      <c r="T74" s="53">
        <v>6.1921999999999997</v>
      </c>
      <c r="U74" s="53">
        <v>0</v>
      </c>
      <c r="V74" s="53">
        <v>6.1921999999999997</v>
      </c>
      <c r="W74" s="53">
        <v>9.9621999999999993</v>
      </c>
      <c r="X74" s="53">
        <v>3.4546000000000001</v>
      </c>
      <c r="Y74" s="53">
        <v>0</v>
      </c>
      <c r="Z74" s="53">
        <v>9.6826000000000008</v>
      </c>
      <c r="AA74" s="53">
        <v>0</v>
      </c>
      <c r="AB74" s="53">
        <v>9.6826000000000008</v>
      </c>
      <c r="AC74" s="53">
        <v>13.6782</v>
      </c>
      <c r="AD74" s="53">
        <v>6.5598000000000001</v>
      </c>
      <c r="AE74" s="53">
        <v>0</v>
      </c>
      <c r="AF74" s="53"/>
    </row>
    <row r="75" spans="1:32" hidden="1" outlineLevel="1" collapsed="1">
      <c r="A75" s="16">
        <v>42491</v>
      </c>
      <c r="B75" s="53">
        <v>19.795500000000001</v>
      </c>
      <c r="C75" s="53">
        <v>26.458400000000001</v>
      </c>
      <c r="D75" s="53">
        <v>17.784500000000001</v>
      </c>
      <c r="E75" s="53">
        <v>17.645099999999999</v>
      </c>
      <c r="F75" s="53">
        <v>18.1523</v>
      </c>
      <c r="G75" s="53">
        <v>0.1</v>
      </c>
      <c r="H75" s="53">
        <v>22.128</v>
      </c>
      <c r="I75" s="53">
        <v>26.458400000000001</v>
      </c>
      <c r="J75" s="53">
        <v>20.3522</v>
      </c>
      <c r="K75" s="53">
        <v>19.722799999999999</v>
      </c>
      <c r="L75" s="53">
        <v>22.532800000000002</v>
      </c>
      <c r="M75" s="53">
        <v>0.1</v>
      </c>
      <c r="N75" s="53">
        <v>10.6272</v>
      </c>
      <c r="O75" s="53">
        <v>0</v>
      </c>
      <c r="P75" s="53">
        <v>10.6272</v>
      </c>
      <c r="Q75" s="53">
        <v>9.8133999999999997</v>
      </c>
      <c r="R75" s="53">
        <v>11.719799999999999</v>
      </c>
      <c r="S75" s="53" t="s">
        <v>346</v>
      </c>
      <c r="T75" s="53">
        <v>10.494999999999999</v>
      </c>
      <c r="U75" s="53">
        <v>0</v>
      </c>
      <c r="V75" s="53">
        <v>10.494999999999999</v>
      </c>
      <c r="W75" s="53">
        <v>9.4896999999999991</v>
      </c>
      <c r="X75" s="53">
        <v>11.763999999999999</v>
      </c>
      <c r="Y75" s="53">
        <v>0</v>
      </c>
      <c r="Z75" s="53">
        <v>13.8642</v>
      </c>
      <c r="AA75" s="53">
        <v>0</v>
      </c>
      <c r="AB75" s="53">
        <v>13.8642</v>
      </c>
      <c r="AC75" s="53">
        <v>14.5</v>
      </c>
      <c r="AD75" s="53">
        <v>3.3</v>
      </c>
      <c r="AE75" s="53">
        <v>0</v>
      </c>
      <c r="AF75" s="53"/>
    </row>
    <row r="76" spans="1:32" hidden="1" outlineLevel="1" collapsed="1">
      <c r="A76" s="16">
        <v>42522</v>
      </c>
      <c r="B76" s="53">
        <v>18.082000000000001</v>
      </c>
      <c r="C76" s="53">
        <v>25.856400000000001</v>
      </c>
      <c r="D76" s="53">
        <v>15.7859</v>
      </c>
      <c r="E76" s="53">
        <v>16.771899999999999</v>
      </c>
      <c r="F76" s="53">
        <v>14.504799999999999</v>
      </c>
      <c r="G76" s="53">
        <v>12.6432</v>
      </c>
      <c r="H76" s="53">
        <v>22.8627</v>
      </c>
      <c r="I76" s="53">
        <v>25.856400000000001</v>
      </c>
      <c r="J76" s="53">
        <v>21.391999999999999</v>
      </c>
      <c r="K76" s="53">
        <v>21.032599999999999</v>
      </c>
      <c r="L76" s="53">
        <v>22.193999999999999</v>
      </c>
      <c r="M76" s="53">
        <v>14.7652</v>
      </c>
      <c r="N76" s="53">
        <v>7.3353999999999999</v>
      </c>
      <c r="O76" s="53">
        <v>20</v>
      </c>
      <c r="P76" s="53">
        <v>7.3353999999999999</v>
      </c>
      <c r="Q76" s="53">
        <v>5.6515000000000004</v>
      </c>
      <c r="R76" s="53">
        <v>8.4270999999999994</v>
      </c>
      <c r="S76" s="53">
        <v>8.1297999999999995</v>
      </c>
      <c r="T76" s="53">
        <v>7.4743000000000004</v>
      </c>
      <c r="U76" s="53">
        <v>20</v>
      </c>
      <c r="V76" s="53">
        <v>7.4743000000000004</v>
      </c>
      <c r="W76" s="53">
        <v>5.609</v>
      </c>
      <c r="X76" s="53">
        <v>8.7264999999999997</v>
      </c>
      <c r="Y76" s="53">
        <v>0</v>
      </c>
      <c r="Z76" s="53">
        <v>3.8580000000000001</v>
      </c>
      <c r="AA76" s="53">
        <v>0</v>
      </c>
      <c r="AB76" s="53">
        <v>3.8580000000000001</v>
      </c>
      <c r="AC76" s="53">
        <v>8</v>
      </c>
      <c r="AD76" s="53">
        <v>2.7530999999999999</v>
      </c>
      <c r="AE76" s="53">
        <v>8.1297999999999995</v>
      </c>
      <c r="AF76" s="53"/>
    </row>
    <row r="77" spans="1:32" hidden="1" outlineLevel="1" collapsed="1">
      <c r="A77" s="16">
        <v>42552</v>
      </c>
      <c r="B77" s="53">
        <v>23.571300000000001</v>
      </c>
      <c r="C77" s="53">
        <v>25.599499999999999</v>
      </c>
      <c r="D77" s="53">
        <v>22.601299999999998</v>
      </c>
      <c r="E77" s="53">
        <v>23.9207</v>
      </c>
      <c r="F77" s="53">
        <v>20.9437</v>
      </c>
      <c r="G77" s="53">
        <v>24.028700000000001</v>
      </c>
      <c r="H77" s="53">
        <v>24.000399999999999</v>
      </c>
      <c r="I77" s="53">
        <v>25.599499999999999</v>
      </c>
      <c r="J77" s="53">
        <v>23.202400000000001</v>
      </c>
      <c r="K77" s="53">
        <v>24.4589</v>
      </c>
      <c r="L77" s="53">
        <v>21.610700000000001</v>
      </c>
      <c r="M77" s="53">
        <v>24.028700000000001</v>
      </c>
      <c r="N77" s="53">
        <v>8.7494999999999994</v>
      </c>
      <c r="O77" s="53">
        <v>0</v>
      </c>
      <c r="P77" s="53">
        <v>8.7494999999999994</v>
      </c>
      <c r="Q77" s="53">
        <v>9.9011999999999993</v>
      </c>
      <c r="R77" s="53">
        <v>7.6376999999999997</v>
      </c>
      <c r="S77" s="53" t="s">
        <v>346</v>
      </c>
      <c r="T77" s="53">
        <v>10.2812</v>
      </c>
      <c r="U77" s="53">
        <v>0</v>
      </c>
      <c r="V77" s="53">
        <v>10.2812</v>
      </c>
      <c r="W77" s="53">
        <v>10.4298</v>
      </c>
      <c r="X77" s="53">
        <v>8.9332999999999991</v>
      </c>
      <c r="Y77" s="53">
        <v>0</v>
      </c>
      <c r="Z77" s="53">
        <v>7.9977</v>
      </c>
      <c r="AA77" s="53">
        <v>0</v>
      </c>
      <c r="AB77" s="53">
        <v>7.9977</v>
      </c>
      <c r="AC77" s="53">
        <v>9.0958000000000006</v>
      </c>
      <c r="AD77" s="53">
        <v>7.5488</v>
      </c>
      <c r="AE77" s="53">
        <v>0</v>
      </c>
      <c r="AF77" s="53"/>
    </row>
    <row r="78" spans="1:32" hidden="1" outlineLevel="1" collapsed="1">
      <c r="A78" s="16">
        <v>42583</v>
      </c>
      <c r="B78" s="53">
        <v>20.578199999999999</v>
      </c>
      <c r="C78" s="53">
        <v>24.840900000000001</v>
      </c>
      <c r="D78" s="53">
        <v>18.477</v>
      </c>
      <c r="E78" s="53">
        <v>17.886299999999999</v>
      </c>
      <c r="F78" s="53">
        <v>19.575800000000001</v>
      </c>
      <c r="G78" s="53">
        <v>22.081299999999999</v>
      </c>
      <c r="H78" s="53">
        <v>21.074400000000001</v>
      </c>
      <c r="I78" s="53">
        <v>24.840900000000001</v>
      </c>
      <c r="J78" s="53">
        <v>19.109000000000002</v>
      </c>
      <c r="K78" s="53">
        <v>18.6221</v>
      </c>
      <c r="L78" s="53">
        <v>19.9817</v>
      </c>
      <c r="M78" s="53">
        <v>22.081299999999999</v>
      </c>
      <c r="N78" s="53">
        <v>7.6856</v>
      </c>
      <c r="O78" s="53">
        <v>0</v>
      </c>
      <c r="P78" s="53">
        <v>7.6856</v>
      </c>
      <c r="Q78" s="53">
        <v>6.9809999999999999</v>
      </c>
      <c r="R78" s="53">
        <v>10.1121</v>
      </c>
      <c r="S78" s="53" t="s">
        <v>346</v>
      </c>
      <c r="T78" s="53">
        <v>7.7363999999999997</v>
      </c>
      <c r="U78" s="53">
        <v>0</v>
      </c>
      <c r="V78" s="53">
        <v>7.7363999999999997</v>
      </c>
      <c r="W78" s="53">
        <v>6.9809999999999999</v>
      </c>
      <c r="X78" s="53">
        <v>13.164199999999999</v>
      </c>
      <c r="Y78" s="53">
        <v>0</v>
      </c>
      <c r="Z78" s="53">
        <v>7.3030999999999997</v>
      </c>
      <c r="AA78" s="53">
        <v>0</v>
      </c>
      <c r="AB78" s="53">
        <v>7.3030999999999997</v>
      </c>
      <c r="AC78" s="53">
        <v>0</v>
      </c>
      <c r="AD78" s="53">
        <v>7.3030999999999997</v>
      </c>
      <c r="AE78" s="53">
        <v>0</v>
      </c>
      <c r="AF78" s="53"/>
    </row>
    <row r="79" spans="1:32" hidden="1" outlineLevel="1" collapsed="1">
      <c r="A79" s="16">
        <v>42614</v>
      </c>
      <c r="B79" s="53">
        <v>20.295500000000001</v>
      </c>
      <c r="C79" s="53">
        <v>24.452100000000002</v>
      </c>
      <c r="D79" s="53">
        <v>18.729600000000001</v>
      </c>
      <c r="E79" s="53">
        <v>18.753900000000002</v>
      </c>
      <c r="F79" s="53">
        <v>18.6175</v>
      </c>
      <c r="G79" s="53">
        <v>22.611799999999999</v>
      </c>
      <c r="H79" s="53">
        <v>21.4054</v>
      </c>
      <c r="I79" s="53">
        <v>24.452100000000002</v>
      </c>
      <c r="J79" s="53">
        <v>20.0945</v>
      </c>
      <c r="K79" s="53">
        <v>19.353200000000001</v>
      </c>
      <c r="L79" s="53">
        <v>22.373899999999999</v>
      </c>
      <c r="M79" s="53">
        <v>22.611799999999999</v>
      </c>
      <c r="N79" s="53">
        <v>9.1184999999999992</v>
      </c>
      <c r="O79" s="53">
        <v>0</v>
      </c>
      <c r="P79" s="53">
        <v>9.1184999999999992</v>
      </c>
      <c r="Q79" s="53">
        <v>11.0909</v>
      </c>
      <c r="R79" s="53">
        <v>7.7153</v>
      </c>
      <c r="S79" s="53" t="s">
        <v>346</v>
      </c>
      <c r="T79" s="53">
        <v>9.3064999999999998</v>
      </c>
      <c r="U79" s="53">
        <v>0</v>
      </c>
      <c r="V79" s="53">
        <v>9.3064999999999998</v>
      </c>
      <c r="W79" s="53">
        <v>10.380699999999999</v>
      </c>
      <c r="X79" s="53">
        <v>8.3661999999999992</v>
      </c>
      <c r="Y79" s="53">
        <v>0</v>
      </c>
      <c r="Z79" s="53">
        <v>8.6316000000000006</v>
      </c>
      <c r="AA79" s="53">
        <v>0</v>
      </c>
      <c r="AB79" s="53">
        <v>8.6316000000000006</v>
      </c>
      <c r="AC79" s="53">
        <v>14.1196</v>
      </c>
      <c r="AD79" s="53">
        <v>6.4611999999999998</v>
      </c>
      <c r="AE79" s="53">
        <v>0</v>
      </c>
      <c r="AF79" s="53"/>
    </row>
    <row r="80" spans="1:32" hidden="1" outlineLevel="1" collapsed="1">
      <c r="A80" s="16">
        <v>42644</v>
      </c>
      <c r="B80" s="53">
        <v>20.596800000000002</v>
      </c>
      <c r="C80" s="53">
        <v>23.838000000000001</v>
      </c>
      <c r="D80" s="53">
        <v>19.076499999999999</v>
      </c>
      <c r="E80" s="53">
        <v>18.454999999999998</v>
      </c>
      <c r="F80" s="53">
        <v>20.710999999999999</v>
      </c>
      <c r="G80" s="53">
        <v>20.126999999999999</v>
      </c>
      <c r="H80" s="53">
        <v>22.6158</v>
      </c>
      <c r="I80" s="53">
        <v>23.838000000000001</v>
      </c>
      <c r="J80" s="53">
        <v>21.873699999999999</v>
      </c>
      <c r="K80" s="53">
        <v>21.820399999999999</v>
      </c>
      <c r="L80" s="53">
        <v>22.0105</v>
      </c>
      <c r="M80" s="53">
        <v>20.126999999999999</v>
      </c>
      <c r="N80" s="53">
        <v>9.5852000000000004</v>
      </c>
      <c r="O80" s="53">
        <v>0</v>
      </c>
      <c r="P80" s="53">
        <v>9.5852000000000004</v>
      </c>
      <c r="Q80" s="53">
        <v>9.8383000000000003</v>
      </c>
      <c r="R80" s="53">
        <v>7.4763999999999999</v>
      </c>
      <c r="S80" s="53" t="s">
        <v>346</v>
      </c>
      <c r="T80" s="53">
        <v>9.5691000000000006</v>
      </c>
      <c r="U80" s="53">
        <v>0</v>
      </c>
      <c r="V80" s="53">
        <v>9.5691000000000006</v>
      </c>
      <c r="W80" s="53">
        <v>9.6689000000000007</v>
      </c>
      <c r="X80" s="53">
        <v>6.7500999999999998</v>
      </c>
      <c r="Y80" s="53">
        <v>0</v>
      </c>
      <c r="Z80" s="53">
        <v>9.6867999999999999</v>
      </c>
      <c r="AA80" s="53">
        <v>0</v>
      </c>
      <c r="AB80" s="53">
        <v>9.6867999999999999</v>
      </c>
      <c r="AC80" s="53">
        <v>12.221500000000001</v>
      </c>
      <c r="AD80" s="53">
        <v>7.7526000000000002</v>
      </c>
      <c r="AE80" s="53">
        <v>0</v>
      </c>
      <c r="AF80" s="53"/>
    </row>
    <row r="81" spans="1:32" hidden="1" outlineLevel="1" collapsed="1">
      <c r="A81" s="16">
        <v>42675</v>
      </c>
      <c r="B81" s="53">
        <v>20.525200000000002</v>
      </c>
      <c r="C81" s="53">
        <v>23.6221</v>
      </c>
      <c r="D81" s="53">
        <v>19.078900000000001</v>
      </c>
      <c r="E81" s="53">
        <v>19.328700000000001</v>
      </c>
      <c r="F81" s="53">
        <v>18.689299999999999</v>
      </c>
      <c r="G81" s="53">
        <v>17.099799999999998</v>
      </c>
      <c r="H81" s="53">
        <v>21.4893</v>
      </c>
      <c r="I81" s="53">
        <v>23.6221</v>
      </c>
      <c r="J81" s="53">
        <v>20.359500000000001</v>
      </c>
      <c r="K81" s="53">
        <v>20.2803</v>
      </c>
      <c r="L81" s="53">
        <v>20.507200000000001</v>
      </c>
      <c r="M81" s="53">
        <v>17.099799999999998</v>
      </c>
      <c r="N81" s="53">
        <v>9.5416000000000007</v>
      </c>
      <c r="O81" s="53">
        <v>0</v>
      </c>
      <c r="P81" s="53">
        <v>9.5416000000000007</v>
      </c>
      <c r="Q81" s="53">
        <v>10.3748</v>
      </c>
      <c r="R81" s="53">
        <v>8.7174999999999994</v>
      </c>
      <c r="S81" s="53" t="s">
        <v>346</v>
      </c>
      <c r="T81" s="53">
        <v>10.4763</v>
      </c>
      <c r="U81" s="53">
        <v>0</v>
      </c>
      <c r="V81" s="53">
        <v>10.4763</v>
      </c>
      <c r="W81" s="53">
        <v>10.4788</v>
      </c>
      <c r="X81" s="53">
        <v>10.470499999999999</v>
      </c>
      <c r="Y81" s="53">
        <v>0</v>
      </c>
      <c r="Z81" s="53">
        <v>7.4557000000000002</v>
      </c>
      <c r="AA81" s="53">
        <v>0</v>
      </c>
      <c r="AB81" s="53">
        <v>7.4557000000000002</v>
      </c>
      <c r="AC81" s="53">
        <v>7.0494000000000003</v>
      </c>
      <c r="AD81" s="53">
        <v>7.4764999999999997</v>
      </c>
      <c r="AE81" s="53">
        <v>0</v>
      </c>
      <c r="AF81" s="53"/>
    </row>
    <row r="82" spans="1:32" hidden="1" outlineLevel="1" collapsed="1">
      <c r="A82" s="16">
        <v>42705</v>
      </c>
      <c r="B82" s="53">
        <v>19.759599999999999</v>
      </c>
      <c r="C82" s="53">
        <v>23.0899</v>
      </c>
      <c r="D82" s="53">
        <v>18.439900000000002</v>
      </c>
      <c r="E82" s="53">
        <v>18.142399999999999</v>
      </c>
      <c r="F82" s="53">
        <v>18.9072</v>
      </c>
      <c r="G82" s="53">
        <v>17.187799999999999</v>
      </c>
      <c r="H82" s="53">
        <v>21.432300000000001</v>
      </c>
      <c r="I82" s="53">
        <v>23.0899</v>
      </c>
      <c r="J82" s="53">
        <v>20.6235</v>
      </c>
      <c r="K82" s="53">
        <v>20.227</v>
      </c>
      <c r="L82" s="53">
        <v>21.316400000000002</v>
      </c>
      <c r="M82" s="53">
        <v>17.187799999999999</v>
      </c>
      <c r="N82" s="53">
        <v>9.0042000000000009</v>
      </c>
      <c r="O82" s="53">
        <v>0</v>
      </c>
      <c r="P82" s="53">
        <v>9.0042000000000009</v>
      </c>
      <c r="Q82" s="53">
        <v>8.0396999999999998</v>
      </c>
      <c r="R82" s="53">
        <v>10.161799999999999</v>
      </c>
      <c r="S82" s="53" t="s">
        <v>346</v>
      </c>
      <c r="T82" s="53">
        <v>9.1547999999999998</v>
      </c>
      <c r="U82" s="53">
        <v>0</v>
      </c>
      <c r="V82" s="53">
        <v>9.1547999999999998</v>
      </c>
      <c r="W82" s="53">
        <v>7.9867999999999997</v>
      </c>
      <c r="X82" s="53">
        <v>10.6159</v>
      </c>
      <c r="Y82" s="53">
        <v>0</v>
      </c>
      <c r="Z82" s="53">
        <v>7.7145000000000001</v>
      </c>
      <c r="AA82" s="53">
        <v>0</v>
      </c>
      <c r="AB82" s="53">
        <v>7.7145000000000001</v>
      </c>
      <c r="AC82" s="53">
        <v>8.5892999999999997</v>
      </c>
      <c r="AD82" s="53">
        <v>6.9751000000000003</v>
      </c>
      <c r="AE82" s="53">
        <v>0</v>
      </c>
      <c r="AF82" s="53"/>
    </row>
    <row r="83" spans="1:32" hidden="1" outlineLevel="1" collapsed="1">
      <c r="A83" s="16">
        <v>42736</v>
      </c>
      <c r="B83" s="53">
        <v>20.208400000000001</v>
      </c>
      <c r="C83" s="53">
        <v>23.191700000000001</v>
      </c>
      <c r="D83" s="53">
        <v>19.011199999999999</v>
      </c>
      <c r="E83" s="53">
        <v>19.048100000000002</v>
      </c>
      <c r="F83" s="53">
        <v>19.359100000000002</v>
      </c>
      <c r="G83" s="53">
        <v>15.494199999999999</v>
      </c>
      <c r="H83" s="53">
        <v>20.7593</v>
      </c>
      <c r="I83" s="53">
        <v>23.191700000000001</v>
      </c>
      <c r="J83" s="53">
        <v>19.710799999999999</v>
      </c>
      <c r="K83" s="53">
        <v>20.157299999999999</v>
      </c>
      <c r="L83" s="53">
        <v>19.623699999999999</v>
      </c>
      <c r="M83" s="53">
        <v>15.494199999999999</v>
      </c>
      <c r="N83" s="53">
        <v>9.5716999999999999</v>
      </c>
      <c r="O83" s="53">
        <v>0</v>
      </c>
      <c r="P83" s="53">
        <v>9.5716999999999999</v>
      </c>
      <c r="Q83" s="53">
        <v>9.9187999999999992</v>
      </c>
      <c r="R83" s="53">
        <v>7.0313999999999997</v>
      </c>
      <c r="S83" s="53">
        <v>0</v>
      </c>
      <c r="T83" s="53">
        <v>10.2281</v>
      </c>
      <c r="U83" s="53">
        <v>0</v>
      </c>
      <c r="V83" s="53">
        <v>10.2281</v>
      </c>
      <c r="W83" s="53">
        <v>10.637499999999999</v>
      </c>
      <c r="X83" s="53">
        <v>7.3053999999999997</v>
      </c>
      <c r="Y83" s="53">
        <v>0</v>
      </c>
      <c r="Z83" s="53">
        <v>8.3795000000000002</v>
      </c>
      <c r="AA83" s="53">
        <v>0</v>
      </c>
      <c r="AB83" s="53">
        <v>8.3795000000000002</v>
      </c>
      <c r="AC83" s="53">
        <v>8.6244999999999994</v>
      </c>
      <c r="AD83" s="53">
        <v>6.5012999999999996</v>
      </c>
      <c r="AE83" s="53">
        <v>0</v>
      </c>
      <c r="AF83" s="53"/>
    </row>
    <row r="84" spans="1:32" hidden="1" outlineLevel="1" collapsed="1">
      <c r="A84" s="16">
        <v>42767</v>
      </c>
      <c r="B84" s="53">
        <v>19.1966</v>
      </c>
      <c r="C84" s="53">
        <v>22.376999999999999</v>
      </c>
      <c r="D84" s="53">
        <v>17.608799999999999</v>
      </c>
      <c r="E84" s="53">
        <v>18.803899999999999</v>
      </c>
      <c r="F84" s="53">
        <v>15.529299999999999</v>
      </c>
      <c r="G84" s="53">
        <v>16.5747</v>
      </c>
      <c r="H84" s="53">
        <v>20.072800000000001</v>
      </c>
      <c r="I84" s="53">
        <v>22.376999999999999</v>
      </c>
      <c r="J84" s="53">
        <v>18.764700000000001</v>
      </c>
      <c r="K84" s="53">
        <v>20.0337</v>
      </c>
      <c r="L84" s="53">
        <v>16.655799999999999</v>
      </c>
      <c r="M84" s="53">
        <v>16.5747</v>
      </c>
      <c r="N84" s="53">
        <v>9.1859000000000002</v>
      </c>
      <c r="O84" s="53">
        <v>0</v>
      </c>
      <c r="P84" s="53">
        <v>9.1859000000000002</v>
      </c>
      <c r="Q84" s="53">
        <v>10.058999999999999</v>
      </c>
      <c r="R84" s="53">
        <v>7.6300999999999997</v>
      </c>
      <c r="S84" s="53" t="s">
        <v>346</v>
      </c>
      <c r="T84" s="53">
        <v>9.4671000000000003</v>
      </c>
      <c r="U84" s="53">
        <v>0</v>
      </c>
      <c r="V84" s="53">
        <v>9.4671000000000003</v>
      </c>
      <c r="W84" s="53">
        <v>10.1433</v>
      </c>
      <c r="X84" s="53">
        <v>7.9325000000000001</v>
      </c>
      <c r="Y84" s="53">
        <v>0</v>
      </c>
      <c r="Z84" s="53">
        <v>7.3465999999999996</v>
      </c>
      <c r="AA84" s="53">
        <v>0</v>
      </c>
      <c r="AB84" s="53">
        <v>7.3465999999999996</v>
      </c>
      <c r="AC84" s="53">
        <v>8.7392000000000003</v>
      </c>
      <c r="AD84" s="53">
        <v>6.7782999999999998</v>
      </c>
      <c r="AE84" s="53">
        <v>0</v>
      </c>
      <c r="AF84" s="53"/>
    </row>
    <row r="85" spans="1:32" hidden="1" outlineLevel="1" collapsed="1">
      <c r="A85" s="16">
        <v>42795</v>
      </c>
      <c r="B85" s="53">
        <v>16.919</v>
      </c>
      <c r="C85" s="53">
        <v>21.882100000000001</v>
      </c>
      <c r="D85" s="53">
        <v>15.5947</v>
      </c>
      <c r="E85" s="53">
        <v>17.127500000000001</v>
      </c>
      <c r="F85" s="53">
        <v>14.023099999999999</v>
      </c>
      <c r="G85" s="53">
        <v>5.5895999999999999</v>
      </c>
      <c r="H85" s="53">
        <v>20.366700000000002</v>
      </c>
      <c r="I85" s="53">
        <v>21.882100000000001</v>
      </c>
      <c r="J85" s="53">
        <v>19.6784</v>
      </c>
      <c r="K85" s="53">
        <v>19.731000000000002</v>
      </c>
      <c r="L85" s="53">
        <v>19.589500000000001</v>
      </c>
      <c r="M85" s="53">
        <v>0.1</v>
      </c>
      <c r="N85" s="53">
        <v>9.7814999999999994</v>
      </c>
      <c r="O85" s="53">
        <v>0</v>
      </c>
      <c r="P85" s="53">
        <v>9.7814999999999994</v>
      </c>
      <c r="Q85" s="53">
        <v>9.1603999999999992</v>
      </c>
      <c r="R85" s="53">
        <v>10.089499999999999</v>
      </c>
      <c r="S85" s="53">
        <v>5.8940999999999999</v>
      </c>
      <c r="T85" s="53">
        <v>10.1492</v>
      </c>
      <c r="U85" s="53">
        <v>0</v>
      </c>
      <c r="V85" s="53">
        <v>10.1492</v>
      </c>
      <c r="W85" s="53">
        <v>9.2263999999999999</v>
      </c>
      <c r="X85" s="53">
        <v>10.585699999999999</v>
      </c>
      <c r="Y85" s="53">
        <v>0</v>
      </c>
      <c r="Z85" s="53">
        <v>5.1703000000000001</v>
      </c>
      <c r="AA85" s="53">
        <v>0</v>
      </c>
      <c r="AB85" s="53">
        <v>5.1703000000000001</v>
      </c>
      <c r="AC85" s="53">
        <v>6.9063999999999997</v>
      </c>
      <c r="AD85" s="53">
        <v>4.8480999999999996</v>
      </c>
      <c r="AE85" s="53">
        <v>5.8940999999999999</v>
      </c>
      <c r="AF85" s="53"/>
    </row>
    <row r="86" spans="1:32" hidden="1" outlineLevel="1" collapsed="1">
      <c r="A86" s="16">
        <v>42826</v>
      </c>
      <c r="B86" s="53">
        <v>18.426300000000001</v>
      </c>
      <c r="C86" s="53">
        <v>21.551100000000002</v>
      </c>
      <c r="D86" s="53">
        <v>17.142499999999998</v>
      </c>
      <c r="E86" s="53">
        <v>16.860399999999998</v>
      </c>
      <c r="F86" s="53">
        <v>17.816700000000001</v>
      </c>
      <c r="G86" s="53">
        <v>5.6031000000000004</v>
      </c>
      <c r="H86" s="53">
        <v>20.226500000000001</v>
      </c>
      <c r="I86" s="53">
        <v>21.551100000000002</v>
      </c>
      <c r="J86" s="53">
        <v>19.507400000000001</v>
      </c>
      <c r="K86" s="53">
        <v>19.255500000000001</v>
      </c>
      <c r="L86" s="53">
        <v>19.9406</v>
      </c>
      <c r="M86" s="53">
        <v>0.1</v>
      </c>
      <c r="N86" s="53">
        <v>9.7805999999999997</v>
      </c>
      <c r="O86" s="53">
        <v>0</v>
      </c>
      <c r="P86" s="53">
        <v>9.7805999999999997</v>
      </c>
      <c r="Q86" s="53">
        <v>10.119</v>
      </c>
      <c r="R86" s="53">
        <v>9.2532999999999994</v>
      </c>
      <c r="S86" s="53">
        <v>5.8926999999999996</v>
      </c>
      <c r="T86" s="53">
        <v>10.1533</v>
      </c>
      <c r="U86" s="53">
        <v>0</v>
      </c>
      <c r="V86" s="53">
        <v>10.1533</v>
      </c>
      <c r="W86" s="53">
        <v>10.207100000000001</v>
      </c>
      <c r="X86" s="53">
        <v>9.9796999999999993</v>
      </c>
      <c r="Y86" s="53">
        <v>0</v>
      </c>
      <c r="Z86" s="53">
        <v>7.0400999999999998</v>
      </c>
      <c r="AA86" s="53">
        <v>0</v>
      </c>
      <c r="AB86" s="53">
        <v>7.0400999999999998</v>
      </c>
      <c r="AC86" s="53">
        <v>6.4321999999999999</v>
      </c>
      <c r="AD86" s="53">
        <v>7.4385000000000003</v>
      </c>
      <c r="AE86" s="53">
        <v>5.8926999999999996</v>
      </c>
      <c r="AF86" s="53"/>
    </row>
    <row r="87" spans="1:32" hidden="1" outlineLevel="1" collapsed="1">
      <c r="A87" s="16">
        <v>42856</v>
      </c>
      <c r="B87" s="53">
        <v>16.010100000000001</v>
      </c>
      <c r="C87" s="53">
        <v>20.9194</v>
      </c>
      <c r="D87" s="53">
        <v>14.283799999999999</v>
      </c>
      <c r="E87" s="53">
        <v>15.3224</v>
      </c>
      <c r="F87" s="53">
        <v>13.058</v>
      </c>
      <c r="G87" s="53">
        <v>0.1</v>
      </c>
      <c r="H87" s="53">
        <v>18.7149</v>
      </c>
      <c r="I87" s="53">
        <v>20.9194</v>
      </c>
      <c r="J87" s="53">
        <v>17.6328</v>
      </c>
      <c r="K87" s="53">
        <v>18.072299999999998</v>
      </c>
      <c r="L87" s="53">
        <v>16.992799999999999</v>
      </c>
      <c r="M87" s="53">
        <v>0.1</v>
      </c>
      <c r="N87" s="53">
        <v>5.8250999999999999</v>
      </c>
      <c r="O87" s="53">
        <v>0</v>
      </c>
      <c r="P87" s="53">
        <v>5.8250999999999999</v>
      </c>
      <c r="Q87" s="53">
        <v>4.7941000000000003</v>
      </c>
      <c r="R87" s="53">
        <v>6.5038</v>
      </c>
      <c r="S87" s="53" t="s">
        <v>346</v>
      </c>
      <c r="T87" s="53">
        <v>4.9096000000000002</v>
      </c>
      <c r="U87" s="53">
        <v>0</v>
      </c>
      <c r="V87" s="53">
        <v>4.9096000000000002</v>
      </c>
      <c r="W87" s="53">
        <v>4.3678999999999997</v>
      </c>
      <c r="X87" s="53">
        <v>5.7093999999999996</v>
      </c>
      <c r="Y87" s="53">
        <v>0</v>
      </c>
      <c r="Z87" s="53">
        <v>7.1595000000000004</v>
      </c>
      <c r="AA87" s="53">
        <v>0</v>
      </c>
      <c r="AB87" s="53">
        <v>7.1595000000000004</v>
      </c>
      <c r="AC87" s="53">
        <v>8.2674000000000003</v>
      </c>
      <c r="AD87" s="53">
        <v>7.0273000000000003</v>
      </c>
      <c r="AE87" s="53">
        <v>0</v>
      </c>
      <c r="AF87" s="53"/>
    </row>
    <row r="88" spans="1:32" hidden="1" outlineLevel="1" collapsed="1">
      <c r="A88" s="16">
        <v>42887</v>
      </c>
      <c r="B88" s="53">
        <v>16.294899999999998</v>
      </c>
      <c r="C88" s="53">
        <v>20.601500000000001</v>
      </c>
      <c r="D88" s="53">
        <v>14.500400000000001</v>
      </c>
      <c r="E88" s="53">
        <v>16.622599999999998</v>
      </c>
      <c r="F88" s="53">
        <v>11.458500000000001</v>
      </c>
      <c r="G88" s="53">
        <v>7.6639999999999997</v>
      </c>
      <c r="H88" s="53">
        <v>19.017600000000002</v>
      </c>
      <c r="I88" s="53">
        <v>20.601500000000001</v>
      </c>
      <c r="J88" s="53">
        <v>18.0837</v>
      </c>
      <c r="K88" s="53">
        <v>18.858599999999999</v>
      </c>
      <c r="L88" s="53">
        <v>16.618300000000001</v>
      </c>
      <c r="M88" s="53">
        <v>18.863</v>
      </c>
      <c r="N88" s="53">
        <v>5.8680000000000003</v>
      </c>
      <c r="O88" s="53">
        <v>0</v>
      </c>
      <c r="P88" s="53">
        <v>5.8680000000000003</v>
      </c>
      <c r="Q88" s="53">
        <v>8.7681000000000004</v>
      </c>
      <c r="R88" s="53">
        <v>3.4354</v>
      </c>
      <c r="S88" s="53">
        <v>6.1448</v>
      </c>
      <c r="T88" s="53">
        <v>7.4405000000000001</v>
      </c>
      <c r="U88" s="53">
        <v>0</v>
      </c>
      <c r="V88" s="53">
        <v>7.4405000000000001</v>
      </c>
      <c r="W88" s="53">
        <v>8.8872999999999998</v>
      </c>
      <c r="X88" s="53">
        <v>3.8851</v>
      </c>
      <c r="Y88" s="53">
        <v>0</v>
      </c>
      <c r="Z88" s="53">
        <v>4.6204000000000001</v>
      </c>
      <c r="AA88" s="53">
        <v>0</v>
      </c>
      <c r="AB88" s="53">
        <v>4.6204000000000001</v>
      </c>
      <c r="AC88" s="53">
        <v>8.4872999999999994</v>
      </c>
      <c r="AD88" s="53">
        <v>3.2942999999999998</v>
      </c>
      <c r="AE88" s="53">
        <v>6.1448</v>
      </c>
      <c r="AF88" s="53"/>
    </row>
    <row r="89" spans="1:32" hidden="1" outlineLevel="1" collapsed="1">
      <c r="A89" s="16">
        <v>42917</v>
      </c>
      <c r="B89" s="53">
        <v>16.249199999999998</v>
      </c>
      <c r="C89" s="53">
        <v>20.057099999999998</v>
      </c>
      <c r="D89" s="53">
        <v>14.774800000000001</v>
      </c>
      <c r="E89" s="53">
        <v>16.425000000000001</v>
      </c>
      <c r="F89" s="53">
        <v>14.9536</v>
      </c>
      <c r="G89" s="53">
        <v>4.9504999999999999</v>
      </c>
      <c r="H89" s="53">
        <v>18.2818</v>
      </c>
      <c r="I89" s="53">
        <v>20.057099999999998</v>
      </c>
      <c r="J89" s="53">
        <v>17.38</v>
      </c>
      <c r="K89" s="53">
        <v>17.007899999999999</v>
      </c>
      <c r="L89" s="53">
        <v>18.575099999999999</v>
      </c>
      <c r="M89" s="53">
        <v>12.803599999999999</v>
      </c>
      <c r="N89" s="53">
        <v>6.4212999999999996</v>
      </c>
      <c r="O89" s="53">
        <v>0</v>
      </c>
      <c r="P89" s="53">
        <v>6.4212999999999996</v>
      </c>
      <c r="Q89" s="53">
        <v>7.0392999999999999</v>
      </c>
      <c r="R89" s="53">
        <v>8.4277999999999995</v>
      </c>
      <c r="S89" s="53">
        <v>2.3266</v>
      </c>
      <c r="T89" s="53">
        <v>6.3532000000000002</v>
      </c>
      <c r="U89" s="53">
        <v>0</v>
      </c>
      <c r="V89" s="53">
        <v>6.3532000000000002</v>
      </c>
      <c r="W89" s="53">
        <v>6.9394</v>
      </c>
      <c r="X89" s="53">
        <v>8.6382999999999992</v>
      </c>
      <c r="Y89" s="53">
        <v>2.2995000000000001</v>
      </c>
      <c r="Z89" s="53">
        <v>7.1666999999999996</v>
      </c>
      <c r="AA89" s="53">
        <v>0</v>
      </c>
      <c r="AB89" s="53">
        <v>7.1666999999999996</v>
      </c>
      <c r="AC89" s="53">
        <v>9.0055999999999994</v>
      </c>
      <c r="AD89" s="53">
        <v>7.0430999999999999</v>
      </c>
      <c r="AE89" s="53">
        <v>6.1513</v>
      </c>
      <c r="AF89" s="53"/>
    </row>
    <row r="90" spans="1:32" hidden="1" outlineLevel="1" collapsed="1">
      <c r="A90" s="16">
        <v>42948</v>
      </c>
      <c r="B90" s="53">
        <v>17.888400000000001</v>
      </c>
      <c r="C90" s="53">
        <v>19.471399999999999</v>
      </c>
      <c r="D90" s="53">
        <v>17.078700000000001</v>
      </c>
      <c r="E90" s="53">
        <v>17.171600000000002</v>
      </c>
      <c r="F90" s="53">
        <v>16.873899999999999</v>
      </c>
      <c r="G90" s="53">
        <v>23</v>
      </c>
      <c r="H90" s="53">
        <v>18.8383</v>
      </c>
      <c r="I90" s="53">
        <v>19.471399999999999</v>
      </c>
      <c r="J90" s="53">
        <v>18.461400000000001</v>
      </c>
      <c r="K90" s="53">
        <v>18.170999999999999</v>
      </c>
      <c r="L90" s="53">
        <v>19.1248</v>
      </c>
      <c r="M90" s="53">
        <v>23</v>
      </c>
      <c r="N90" s="53">
        <v>8.6445000000000007</v>
      </c>
      <c r="O90" s="53">
        <v>0</v>
      </c>
      <c r="P90" s="53">
        <v>8.6445000000000007</v>
      </c>
      <c r="Q90" s="53">
        <v>9.1997999999999998</v>
      </c>
      <c r="R90" s="53">
        <v>8.0077999999999996</v>
      </c>
      <c r="S90" s="53" t="s">
        <v>346</v>
      </c>
      <c r="T90" s="53">
        <v>8.7590000000000003</v>
      </c>
      <c r="U90" s="53">
        <v>0</v>
      </c>
      <c r="V90" s="53">
        <v>8.7590000000000003</v>
      </c>
      <c r="W90" s="53">
        <v>9.1058000000000003</v>
      </c>
      <c r="X90" s="53">
        <v>8.3821999999999992</v>
      </c>
      <c r="Y90" s="53">
        <v>0</v>
      </c>
      <c r="Z90" s="53">
        <v>8.3082999999999991</v>
      </c>
      <c r="AA90" s="53">
        <v>0</v>
      </c>
      <c r="AB90" s="53">
        <v>8.3082999999999991</v>
      </c>
      <c r="AC90" s="53">
        <v>9.4504999999999999</v>
      </c>
      <c r="AD90" s="53">
        <v>6.7732000000000001</v>
      </c>
      <c r="AE90" s="53">
        <v>0</v>
      </c>
      <c r="AF90" s="53"/>
    </row>
    <row r="91" spans="1:32" hidden="1" outlineLevel="1" collapsed="1">
      <c r="A91" s="16">
        <v>42979</v>
      </c>
      <c r="B91" s="53">
        <v>17.797799999999999</v>
      </c>
      <c r="C91" s="53">
        <v>19.5169</v>
      </c>
      <c r="D91" s="53">
        <v>17.032599999999999</v>
      </c>
      <c r="E91" s="53">
        <v>16.887499999999999</v>
      </c>
      <c r="F91" s="53">
        <v>17.355399999999999</v>
      </c>
      <c r="G91" s="53">
        <v>23</v>
      </c>
      <c r="H91" s="53">
        <v>18.4254</v>
      </c>
      <c r="I91" s="53">
        <v>19.5169</v>
      </c>
      <c r="J91" s="53">
        <v>17.889399999999998</v>
      </c>
      <c r="K91" s="53">
        <v>17.6252</v>
      </c>
      <c r="L91" s="53">
        <v>18.504799999999999</v>
      </c>
      <c r="M91" s="53">
        <v>23</v>
      </c>
      <c r="N91" s="53">
        <v>8.7512000000000008</v>
      </c>
      <c r="O91" s="53">
        <v>0</v>
      </c>
      <c r="P91" s="53">
        <v>8.7512000000000008</v>
      </c>
      <c r="Q91" s="53">
        <v>9.3146000000000004</v>
      </c>
      <c r="R91" s="53">
        <v>7.6387999999999998</v>
      </c>
      <c r="S91" s="53" t="s">
        <v>346</v>
      </c>
      <c r="T91" s="53">
        <v>9.1193000000000008</v>
      </c>
      <c r="U91" s="53">
        <v>0</v>
      </c>
      <c r="V91" s="53">
        <v>9.1193000000000008</v>
      </c>
      <c r="W91" s="53">
        <v>9.4160000000000004</v>
      </c>
      <c r="X91" s="53">
        <v>8.1379999999999999</v>
      </c>
      <c r="Y91" s="53">
        <v>0</v>
      </c>
      <c r="Z91" s="53">
        <v>7.8727</v>
      </c>
      <c r="AA91" s="53">
        <v>0</v>
      </c>
      <c r="AB91" s="53">
        <v>7.8727</v>
      </c>
      <c r="AC91" s="53">
        <v>8.8673000000000002</v>
      </c>
      <c r="AD91" s="53">
        <v>7.1657000000000002</v>
      </c>
      <c r="AE91" s="53">
        <v>0</v>
      </c>
      <c r="AF91" s="53"/>
    </row>
    <row r="92" spans="1:32" hidden="1" outlineLevel="1" collapsed="1">
      <c r="A92" s="16">
        <v>43009</v>
      </c>
      <c r="B92" s="53">
        <v>16.170500000000001</v>
      </c>
      <c r="C92" s="53">
        <v>19.400700000000001</v>
      </c>
      <c r="D92" s="53">
        <v>14.9641</v>
      </c>
      <c r="E92" s="53">
        <v>16.824200000000001</v>
      </c>
      <c r="F92" s="53">
        <v>13.0373</v>
      </c>
      <c r="G92" s="53">
        <v>9.4908000000000001</v>
      </c>
      <c r="H92" s="53">
        <v>18.392299999999999</v>
      </c>
      <c r="I92" s="53">
        <v>19.400700000000001</v>
      </c>
      <c r="J92" s="53">
        <v>17.8413</v>
      </c>
      <c r="K92" s="53">
        <v>17.427600000000002</v>
      </c>
      <c r="L92" s="53">
        <v>18.779</v>
      </c>
      <c r="M92" s="53">
        <v>16.5989</v>
      </c>
      <c r="N92" s="53">
        <v>8.7495999999999992</v>
      </c>
      <c r="O92" s="53">
        <v>0</v>
      </c>
      <c r="P92" s="53">
        <v>8.7495999999999992</v>
      </c>
      <c r="Q92" s="53">
        <v>10.1252</v>
      </c>
      <c r="R92" s="53">
        <v>8.5763999999999996</v>
      </c>
      <c r="S92" s="53">
        <v>5.1426999999999996</v>
      </c>
      <c r="T92" s="53">
        <v>8.7899999999999991</v>
      </c>
      <c r="U92" s="53">
        <v>0</v>
      </c>
      <c r="V92" s="53">
        <v>8.7899999999999991</v>
      </c>
      <c r="W92" s="53">
        <v>9.7962000000000007</v>
      </c>
      <c r="X92" s="53">
        <v>8.67</v>
      </c>
      <c r="Y92" s="53">
        <v>0</v>
      </c>
      <c r="Z92" s="53">
        <v>8.2905999999999995</v>
      </c>
      <c r="AA92" s="53">
        <v>0</v>
      </c>
      <c r="AB92" s="53">
        <v>8.2905999999999995</v>
      </c>
      <c r="AC92" s="53">
        <v>11.0153</v>
      </c>
      <c r="AD92" s="53">
        <v>6.3651</v>
      </c>
      <c r="AE92" s="53">
        <v>5.1426999999999996</v>
      </c>
      <c r="AF92" s="53"/>
    </row>
    <row r="93" spans="1:32" hidden="1" outlineLevel="1" collapsed="1">
      <c r="A93" s="16">
        <v>43040</v>
      </c>
      <c r="B93" s="53">
        <v>16.469799999999999</v>
      </c>
      <c r="C93" s="53">
        <v>19.284099999999999</v>
      </c>
      <c r="D93" s="53">
        <v>15.3695</v>
      </c>
      <c r="E93" s="53">
        <v>15.7636</v>
      </c>
      <c r="F93" s="53">
        <v>15.9108</v>
      </c>
      <c r="G93" s="53">
        <v>8.9093</v>
      </c>
      <c r="H93" s="53">
        <v>18.121300000000002</v>
      </c>
      <c r="I93" s="53">
        <v>19.284099999999999</v>
      </c>
      <c r="J93" s="53">
        <v>17.551100000000002</v>
      </c>
      <c r="K93" s="53">
        <v>17.128399999999999</v>
      </c>
      <c r="L93" s="53">
        <v>18.4437</v>
      </c>
      <c r="M93" s="53">
        <v>18.001899999999999</v>
      </c>
      <c r="N93" s="53">
        <v>6.7949000000000002</v>
      </c>
      <c r="O93" s="53">
        <v>36</v>
      </c>
      <c r="P93" s="53">
        <v>6.7949000000000002</v>
      </c>
      <c r="Q93" s="53">
        <v>8.2527000000000008</v>
      </c>
      <c r="R93" s="53">
        <v>7.4234</v>
      </c>
      <c r="S93" s="53">
        <v>1.5740000000000001</v>
      </c>
      <c r="T93" s="53">
        <v>6.5339999999999998</v>
      </c>
      <c r="U93" s="53">
        <v>0</v>
      </c>
      <c r="V93" s="53">
        <v>6.5339999999999998</v>
      </c>
      <c r="W93" s="53">
        <v>8.1074999999999999</v>
      </c>
      <c r="X93" s="53">
        <v>7.4913999999999996</v>
      </c>
      <c r="Y93" s="53">
        <v>1.5740000000000001</v>
      </c>
      <c r="Z93" s="53">
        <v>8.3058999999999994</v>
      </c>
      <c r="AA93" s="53">
        <v>36</v>
      </c>
      <c r="AB93" s="53">
        <v>8.3058999999999994</v>
      </c>
      <c r="AC93" s="53">
        <v>8.6791999999999998</v>
      </c>
      <c r="AD93" s="53">
        <v>6.5892999999999997</v>
      </c>
      <c r="AE93" s="53">
        <v>0</v>
      </c>
      <c r="AF93" s="53"/>
    </row>
    <row r="94" spans="1:32" hidden="1" outlineLevel="1" collapsed="1">
      <c r="A94" s="16">
        <v>43070</v>
      </c>
      <c r="B94" s="53">
        <v>17.0824</v>
      </c>
      <c r="C94" s="53">
        <v>19.539200000000001</v>
      </c>
      <c r="D94" s="53">
        <v>16.197399999999998</v>
      </c>
      <c r="E94" s="53">
        <v>15.886900000000001</v>
      </c>
      <c r="F94" s="53">
        <v>17.041699999999999</v>
      </c>
      <c r="G94" s="53">
        <v>12.9567</v>
      </c>
      <c r="H94" s="53">
        <v>18.1999</v>
      </c>
      <c r="I94" s="53">
        <v>19.539200000000001</v>
      </c>
      <c r="J94" s="53">
        <v>17.632200000000001</v>
      </c>
      <c r="K94" s="53">
        <v>17.508600000000001</v>
      </c>
      <c r="L94" s="53">
        <v>17.927399999999999</v>
      </c>
      <c r="M94" s="53">
        <v>16.256399999999999</v>
      </c>
      <c r="N94" s="53">
        <v>8.0794999999999995</v>
      </c>
      <c r="O94" s="53">
        <v>0</v>
      </c>
      <c r="P94" s="53">
        <v>8.0794999999999995</v>
      </c>
      <c r="Q94" s="53">
        <v>8.4750999999999994</v>
      </c>
      <c r="R94" s="53">
        <v>6.1463000000000001</v>
      </c>
      <c r="S94" s="53">
        <v>5.1440999999999999</v>
      </c>
      <c r="T94" s="53">
        <v>8.6867000000000001</v>
      </c>
      <c r="U94" s="53">
        <v>0</v>
      </c>
      <c r="V94" s="53">
        <v>8.6867000000000001</v>
      </c>
      <c r="W94" s="53">
        <v>8.9201999999999995</v>
      </c>
      <c r="X94" s="53">
        <v>6.8601000000000001</v>
      </c>
      <c r="Y94" s="53">
        <v>0</v>
      </c>
      <c r="Z94" s="53">
        <v>6.7644000000000002</v>
      </c>
      <c r="AA94" s="53">
        <v>0</v>
      </c>
      <c r="AB94" s="53">
        <v>6.7644000000000002</v>
      </c>
      <c r="AC94" s="53">
        <v>7.3056000000000001</v>
      </c>
      <c r="AD94" s="53">
        <v>5.3323999999999998</v>
      </c>
      <c r="AE94" s="53">
        <v>5.1440999999999999</v>
      </c>
      <c r="AF94" s="53"/>
    </row>
    <row r="95" spans="1:32" hidden="1" outlineLevel="1" collapsed="1">
      <c r="A95" s="16">
        <v>43101</v>
      </c>
      <c r="B95" s="53">
        <v>16.6798</v>
      </c>
      <c r="C95" s="53">
        <v>19.821000000000002</v>
      </c>
      <c r="D95" s="53">
        <v>15.3667</v>
      </c>
      <c r="E95" s="53">
        <v>15.164899999999999</v>
      </c>
      <c r="F95" s="53">
        <v>15.396100000000001</v>
      </c>
      <c r="G95" s="53">
        <v>16.668900000000001</v>
      </c>
      <c r="H95" s="53">
        <v>18.63</v>
      </c>
      <c r="I95" s="53">
        <v>19.821000000000002</v>
      </c>
      <c r="J95" s="53">
        <v>17.9603</v>
      </c>
      <c r="K95" s="53">
        <v>17.8888</v>
      </c>
      <c r="L95" s="53">
        <v>18.773599999999998</v>
      </c>
      <c r="M95" s="53">
        <v>17.107600000000001</v>
      </c>
      <c r="N95" s="53">
        <v>7.8517999999999999</v>
      </c>
      <c r="O95" s="53">
        <v>0</v>
      </c>
      <c r="P95" s="53">
        <v>7.8517999999999999</v>
      </c>
      <c r="Q95" s="53">
        <v>6.7526000000000002</v>
      </c>
      <c r="R95" s="53">
        <v>9.9711999999999996</v>
      </c>
      <c r="S95" s="53">
        <v>5.0713999999999997</v>
      </c>
      <c r="T95" s="53">
        <v>7.9097</v>
      </c>
      <c r="U95" s="53">
        <v>0</v>
      </c>
      <c r="V95" s="53">
        <v>7.9097</v>
      </c>
      <c r="W95" s="53">
        <v>6.7836999999999996</v>
      </c>
      <c r="X95" s="53">
        <v>10.152699999999999</v>
      </c>
      <c r="Y95" s="53">
        <v>5.0713999999999997</v>
      </c>
      <c r="Z95" s="53">
        <v>6.1334</v>
      </c>
      <c r="AA95" s="53">
        <v>0</v>
      </c>
      <c r="AB95" s="53">
        <v>6.1334</v>
      </c>
      <c r="AC95" s="53">
        <v>5.3907999999999996</v>
      </c>
      <c r="AD95" s="53">
        <v>6.7095000000000002</v>
      </c>
      <c r="AE95" s="53">
        <v>0</v>
      </c>
      <c r="AF95" s="53"/>
    </row>
    <row r="96" spans="1:32" hidden="1" outlineLevel="1" collapsed="1">
      <c r="A96" s="16">
        <v>43132</v>
      </c>
      <c r="B96" s="53">
        <v>17.766400000000001</v>
      </c>
      <c r="C96" s="53">
        <v>19.320900000000002</v>
      </c>
      <c r="D96" s="53">
        <v>17.042999999999999</v>
      </c>
      <c r="E96" s="53">
        <v>17.659500000000001</v>
      </c>
      <c r="F96" s="53">
        <v>15.7879</v>
      </c>
      <c r="G96" s="53">
        <v>5.8956</v>
      </c>
      <c r="H96" s="53">
        <v>18.491499999999998</v>
      </c>
      <c r="I96" s="53">
        <v>19.320900000000002</v>
      </c>
      <c r="J96" s="53">
        <v>18.062200000000001</v>
      </c>
      <c r="K96" s="53">
        <v>18.088100000000001</v>
      </c>
      <c r="L96" s="53">
        <v>17.992999999999999</v>
      </c>
      <c r="M96" s="53">
        <v>0</v>
      </c>
      <c r="N96" s="53">
        <v>7.9720000000000004</v>
      </c>
      <c r="O96" s="53">
        <v>0</v>
      </c>
      <c r="P96" s="53">
        <v>7.9720000000000004</v>
      </c>
      <c r="Q96" s="53">
        <v>6.1037999999999997</v>
      </c>
      <c r="R96" s="53">
        <v>8.6207999999999991</v>
      </c>
      <c r="S96" s="53">
        <v>5.8956</v>
      </c>
      <c r="T96" s="53">
        <v>8.5213000000000001</v>
      </c>
      <c r="U96" s="53">
        <v>0</v>
      </c>
      <c r="V96" s="53">
        <v>8.5213000000000001</v>
      </c>
      <c r="W96" s="53">
        <v>7.4932999999999996</v>
      </c>
      <c r="X96" s="53">
        <v>8.7492999999999999</v>
      </c>
      <c r="Y96" s="53">
        <v>0</v>
      </c>
      <c r="Z96" s="53">
        <v>5.6466000000000003</v>
      </c>
      <c r="AA96" s="53">
        <v>0</v>
      </c>
      <c r="AB96" s="53">
        <v>5.6466000000000003</v>
      </c>
      <c r="AC96" s="53">
        <v>3.9228000000000001</v>
      </c>
      <c r="AD96" s="53">
        <v>7.5766999999999998</v>
      </c>
      <c r="AE96" s="53">
        <v>5.8956</v>
      </c>
      <c r="AF96" s="53"/>
    </row>
    <row r="97" spans="1:32" hidden="1" outlineLevel="1" collapsed="1">
      <c r="A97" s="16">
        <v>43160</v>
      </c>
      <c r="B97" s="53">
        <v>17.398900000000001</v>
      </c>
      <c r="C97" s="53">
        <v>19.191700000000001</v>
      </c>
      <c r="D97" s="53">
        <v>16.612300000000001</v>
      </c>
      <c r="E97" s="53">
        <v>17.070499999999999</v>
      </c>
      <c r="F97" s="53">
        <v>15.225199999999999</v>
      </c>
      <c r="G97" s="53">
        <v>16.4968</v>
      </c>
      <c r="H97" s="53">
        <v>18.491</v>
      </c>
      <c r="I97" s="53">
        <v>19.191700000000001</v>
      </c>
      <c r="J97" s="53">
        <v>18.134399999999999</v>
      </c>
      <c r="K97" s="53">
        <v>18.172000000000001</v>
      </c>
      <c r="L97" s="53">
        <v>18.052800000000001</v>
      </c>
      <c r="M97" s="53">
        <v>16.4968</v>
      </c>
      <c r="N97" s="53">
        <v>7.0975999999999999</v>
      </c>
      <c r="O97" s="53">
        <v>0</v>
      </c>
      <c r="P97" s="53">
        <v>7.0975999999999999</v>
      </c>
      <c r="Q97" s="53">
        <v>6.6924999999999999</v>
      </c>
      <c r="R97" s="53">
        <v>7.5362</v>
      </c>
      <c r="S97" s="53">
        <v>0</v>
      </c>
      <c r="T97" s="53">
        <v>8.1464999999999996</v>
      </c>
      <c r="U97" s="53">
        <v>0</v>
      </c>
      <c r="V97" s="53">
        <v>8.1464999999999996</v>
      </c>
      <c r="W97" s="53">
        <v>7.1237000000000004</v>
      </c>
      <c r="X97" s="53">
        <v>8.8547999999999991</v>
      </c>
      <c r="Y97" s="53">
        <v>0</v>
      </c>
      <c r="Z97" s="53">
        <v>6.1391</v>
      </c>
      <c r="AA97" s="53">
        <v>0</v>
      </c>
      <c r="AB97" s="53">
        <v>6.1391</v>
      </c>
      <c r="AC97" s="53">
        <v>6.4329000000000001</v>
      </c>
      <c r="AD97" s="53">
        <v>5.6577000000000002</v>
      </c>
      <c r="AE97" s="53">
        <v>0</v>
      </c>
      <c r="AF97" s="53"/>
    </row>
    <row r="98" spans="1:32" hidden="1" outlineLevel="1" collapsed="1">
      <c r="A98" s="16">
        <v>43191</v>
      </c>
      <c r="B98" s="53">
        <v>17.814299999999999</v>
      </c>
      <c r="C98" s="53">
        <v>19.6142</v>
      </c>
      <c r="D98" s="53">
        <v>16.962800000000001</v>
      </c>
      <c r="E98" s="53">
        <v>17.348800000000001</v>
      </c>
      <c r="F98" s="53">
        <v>16.108000000000001</v>
      </c>
      <c r="G98" s="53">
        <v>5.5419999999999998</v>
      </c>
      <c r="H98" s="53">
        <v>18.677199999999999</v>
      </c>
      <c r="I98" s="53">
        <v>19.6142</v>
      </c>
      <c r="J98" s="53">
        <v>18.182099999999998</v>
      </c>
      <c r="K98" s="53">
        <v>18.2027</v>
      </c>
      <c r="L98" s="53">
        <v>18.1248</v>
      </c>
      <c r="M98" s="53">
        <v>0</v>
      </c>
      <c r="N98" s="53">
        <v>6.5509000000000004</v>
      </c>
      <c r="O98" s="53">
        <v>0</v>
      </c>
      <c r="P98" s="53">
        <v>6.5509000000000004</v>
      </c>
      <c r="Q98" s="53">
        <v>7.3531000000000004</v>
      </c>
      <c r="R98" s="53">
        <v>5.6277999999999997</v>
      </c>
      <c r="S98" s="53">
        <v>5.5419999999999998</v>
      </c>
      <c r="T98" s="53">
        <v>7.8990999999999998</v>
      </c>
      <c r="U98" s="53">
        <v>0</v>
      </c>
      <c r="V98" s="53">
        <v>7.8990999999999998</v>
      </c>
      <c r="W98" s="53">
        <v>8.6898</v>
      </c>
      <c r="X98" s="53">
        <v>5.8246000000000002</v>
      </c>
      <c r="Y98" s="53">
        <v>0</v>
      </c>
      <c r="Z98" s="53">
        <v>5.5723000000000003</v>
      </c>
      <c r="AA98" s="53">
        <v>0</v>
      </c>
      <c r="AB98" s="53">
        <v>5.5723000000000003</v>
      </c>
      <c r="AC98" s="53">
        <v>5.5983000000000001</v>
      </c>
      <c r="AD98" s="53">
        <v>5.5561999999999996</v>
      </c>
      <c r="AE98" s="53">
        <v>5.5419999999999998</v>
      </c>
      <c r="AF98" s="53"/>
    </row>
    <row r="99" spans="1:32" hidden="1" outlineLevel="1" collapsed="1">
      <c r="A99" s="16">
        <v>43221</v>
      </c>
      <c r="B99" s="53">
        <v>16.5229</v>
      </c>
      <c r="C99" s="53">
        <v>19.470600000000001</v>
      </c>
      <c r="D99" s="53">
        <v>15.344200000000001</v>
      </c>
      <c r="E99" s="53">
        <v>16.3765</v>
      </c>
      <c r="F99" s="53">
        <v>14.152100000000001</v>
      </c>
      <c r="G99" s="53">
        <v>1.9862</v>
      </c>
      <c r="H99" s="53">
        <v>18.2212</v>
      </c>
      <c r="I99" s="53">
        <v>19.470600000000001</v>
      </c>
      <c r="J99" s="53">
        <v>17.5731</v>
      </c>
      <c r="K99" s="53">
        <v>17.502600000000001</v>
      </c>
      <c r="L99" s="53">
        <v>17.704899999999999</v>
      </c>
      <c r="M99" s="53">
        <v>21.716100000000001</v>
      </c>
      <c r="N99" s="53">
        <v>7.8434999999999997</v>
      </c>
      <c r="O99" s="53">
        <v>0</v>
      </c>
      <c r="P99" s="53">
        <v>7.8434999999999997</v>
      </c>
      <c r="Q99" s="53">
        <v>8.3780999999999999</v>
      </c>
      <c r="R99" s="53">
        <v>7.8981000000000003</v>
      </c>
      <c r="S99" s="53">
        <v>1.5</v>
      </c>
      <c r="T99" s="53">
        <v>7.8178999999999998</v>
      </c>
      <c r="U99" s="53">
        <v>0</v>
      </c>
      <c r="V99" s="53">
        <v>7.8178999999999998</v>
      </c>
      <c r="W99" s="53">
        <v>7.8916000000000004</v>
      </c>
      <c r="X99" s="53">
        <v>8.1472999999999995</v>
      </c>
      <c r="Y99" s="53">
        <v>1.5</v>
      </c>
      <c r="Z99" s="53">
        <v>7.9558999999999997</v>
      </c>
      <c r="AA99" s="53">
        <v>0</v>
      </c>
      <c r="AB99" s="53">
        <v>7.9558999999999997</v>
      </c>
      <c r="AC99" s="53">
        <v>9.5779999999999994</v>
      </c>
      <c r="AD99" s="53">
        <v>6.444</v>
      </c>
      <c r="AE99" s="53">
        <v>0</v>
      </c>
      <c r="AF99" s="53"/>
    </row>
    <row r="100" spans="1:32" hidden="1" outlineLevel="1" collapsed="1">
      <c r="A100" s="16">
        <v>43252</v>
      </c>
      <c r="B100" s="53">
        <v>17.5793</v>
      </c>
      <c r="C100" s="53">
        <v>19.381799999999998</v>
      </c>
      <c r="D100" s="53">
        <v>16.841999999999999</v>
      </c>
      <c r="E100" s="53">
        <v>17.342700000000001</v>
      </c>
      <c r="F100" s="53">
        <v>15.4712</v>
      </c>
      <c r="G100" s="53">
        <v>15.206899999999999</v>
      </c>
      <c r="H100" s="53">
        <v>18.362200000000001</v>
      </c>
      <c r="I100" s="53">
        <v>19.381799999999998</v>
      </c>
      <c r="J100" s="53">
        <v>17.8964</v>
      </c>
      <c r="K100" s="53">
        <v>17.937200000000001</v>
      </c>
      <c r="L100" s="53">
        <v>17.872299999999999</v>
      </c>
      <c r="M100" s="53">
        <v>15.206899999999999</v>
      </c>
      <c r="N100" s="53">
        <v>7.8220999999999998</v>
      </c>
      <c r="O100" s="53">
        <v>0</v>
      </c>
      <c r="P100" s="53">
        <v>7.8220999999999998</v>
      </c>
      <c r="Q100" s="53">
        <v>9.1915999999999993</v>
      </c>
      <c r="R100" s="53">
        <v>6.5754999999999999</v>
      </c>
      <c r="S100" s="53" t="s">
        <v>346</v>
      </c>
      <c r="T100" s="53">
        <v>8.1226000000000003</v>
      </c>
      <c r="U100" s="53">
        <v>0</v>
      </c>
      <c r="V100" s="53">
        <v>8.1226000000000003</v>
      </c>
      <c r="W100" s="53">
        <v>8.0694999999999997</v>
      </c>
      <c r="X100" s="53">
        <v>8.2135999999999996</v>
      </c>
      <c r="Y100" s="53">
        <v>0</v>
      </c>
      <c r="Z100" s="53">
        <v>7.6300999999999997</v>
      </c>
      <c r="AA100" s="53">
        <v>0</v>
      </c>
      <c r="AB100" s="53">
        <v>7.6300999999999997</v>
      </c>
      <c r="AC100" s="53">
        <v>10.390700000000001</v>
      </c>
      <c r="AD100" s="53">
        <v>5.9558999999999997</v>
      </c>
      <c r="AE100" s="53">
        <v>0</v>
      </c>
      <c r="AF100" s="53"/>
    </row>
    <row r="101" spans="1:32" hidden="1" outlineLevel="1" collapsed="1">
      <c r="A101" s="16">
        <v>43282</v>
      </c>
      <c r="B101" s="53">
        <v>17.9558</v>
      </c>
      <c r="C101" s="53">
        <v>19.282299999999999</v>
      </c>
      <c r="D101" s="53">
        <v>17.200099999999999</v>
      </c>
      <c r="E101" s="53">
        <v>17.8123</v>
      </c>
      <c r="F101" s="53">
        <v>15.5435</v>
      </c>
      <c r="G101" s="53">
        <v>18.546199999999999</v>
      </c>
      <c r="H101" s="53">
        <v>18.6615</v>
      </c>
      <c r="I101" s="53">
        <v>19.282299999999999</v>
      </c>
      <c r="J101" s="53">
        <v>18.270199999999999</v>
      </c>
      <c r="K101" s="53">
        <v>18.532800000000002</v>
      </c>
      <c r="L101" s="53">
        <v>17.466899999999999</v>
      </c>
      <c r="M101" s="53">
        <v>18.546199999999999</v>
      </c>
      <c r="N101" s="53">
        <v>7.1555</v>
      </c>
      <c r="O101" s="53">
        <v>36</v>
      </c>
      <c r="P101" s="53">
        <v>7.1555</v>
      </c>
      <c r="Q101" s="53">
        <v>7.7667000000000002</v>
      </c>
      <c r="R101" s="53">
        <v>6.5279999999999996</v>
      </c>
      <c r="S101" s="53" t="s">
        <v>346</v>
      </c>
      <c r="T101" s="53">
        <v>6.8890000000000002</v>
      </c>
      <c r="U101" s="53">
        <v>0</v>
      </c>
      <c r="V101" s="53">
        <v>6.8890000000000002</v>
      </c>
      <c r="W101" s="53">
        <v>6.173</v>
      </c>
      <c r="X101" s="53">
        <v>7.8136999999999999</v>
      </c>
      <c r="Y101" s="53">
        <v>0</v>
      </c>
      <c r="Z101" s="53">
        <v>7.4112999999999998</v>
      </c>
      <c r="AA101" s="53">
        <v>36</v>
      </c>
      <c r="AB101" s="53">
        <v>7.4112999999999998</v>
      </c>
      <c r="AC101" s="53">
        <v>9.6750000000000007</v>
      </c>
      <c r="AD101" s="53">
        <v>5.5452000000000004</v>
      </c>
      <c r="AE101" s="53">
        <v>0</v>
      </c>
      <c r="AF101" s="53"/>
    </row>
    <row r="102" spans="1:32" hidden="1" outlineLevel="1" collapsed="1">
      <c r="A102" s="16">
        <v>43313</v>
      </c>
      <c r="B102" s="53">
        <v>17.460599999999999</v>
      </c>
      <c r="C102" s="53">
        <v>19.374500000000001</v>
      </c>
      <c r="D102" s="53">
        <v>16.440200000000001</v>
      </c>
      <c r="E102" s="53">
        <v>17.0259</v>
      </c>
      <c r="F102" s="53">
        <v>15.7957</v>
      </c>
      <c r="G102" s="53">
        <v>9.9757999999999996</v>
      </c>
      <c r="H102" s="53">
        <v>18.677700000000002</v>
      </c>
      <c r="I102" s="53">
        <v>19.374500000000001</v>
      </c>
      <c r="J102" s="53">
        <v>18.239799999999999</v>
      </c>
      <c r="K102" s="53">
        <v>19.069099999999999</v>
      </c>
      <c r="L102" s="53">
        <v>17.420200000000001</v>
      </c>
      <c r="M102" s="53">
        <v>9.9757999999999996</v>
      </c>
      <c r="N102" s="53">
        <v>6.3689999999999998</v>
      </c>
      <c r="O102" s="53">
        <v>0</v>
      </c>
      <c r="P102" s="53">
        <v>6.3689999999999998</v>
      </c>
      <c r="Q102" s="53">
        <v>6.3037000000000001</v>
      </c>
      <c r="R102" s="53">
        <v>6.5392000000000001</v>
      </c>
      <c r="S102" s="53" t="s">
        <v>346</v>
      </c>
      <c r="T102" s="53">
        <v>6.0465999999999998</v>
      </c>
      <c r="U102" s="53">
        <v>0</v>
      </c>
      <c r="V102" s="53">
        <v>6.0465999999999998</v>
      </c>
      <c r="W102" s="53">
        <v>5.6699000000000002</v>
      </c>
      <c r="X102" s="53">
        <v>7.2355</v>
      </c>
      <c r="Y102" s="53">
        <v>0</v>
      </c>
      <c r="Z102" s="53">
        <v>7.8122999999999996</v>
      </c>
      <c r="AA102" s="53">
        <v>0</v>
      </c>
      <c r="AB102" s="53">
        <v>7.8122999999999996</v>
      </c>
      <c r="AC102" s="53">
        <v>10.17</v>
      </c>
      <c r="AD102" s="53">
        <v>4.8452999999999999</v>
      </c>
      <c r="AE102" s="53">
        <v>0</v>
      </c>
      <c r="AF102" s="53"/>
    </row>
    <row r="103" spans="1:32" hidden="1" outlineLevel="1" collapsed="1">
      <c r="A103" s="16">
        <v>43344</v>
      </c>
      <c r="B103" s="53">
        <v>17.903199999999998</v>
      </c>
      <c r="C103" s="53">
        <v>19.4482</v>
      </c>
      <c r="D103" s="53">
        <v>16.991399999999999</v>
      </c>
      <c r="E103" s="53">
        <v>17.330100000000002</v>
      </c>
      <c r="F103" s="53">
        <v>16.254200000000001</v>
      </c>
      <c r="G103" s="53">
        <v>20.749199999999998</v>
      </c>
      <c r="H103" s="53">
        <v>19.0548</v>
      </c>
      <c r="I103" s="53">
        <v>19.4482</v>
      </c>
      <c r="J103" s="53">
        <v>18.775600000000001</v>
      </c>
      <c r="K103" s="53">
        <v>19.1723</v>
      </c>
      <c r="L103" s="53">
        <v>17.928100000000001</v>
      </c>
      <c r="M103" s="53">
        <v>20.749199999999998</v>
      </c>
      <c r="N103" s="53">
        <v>8.1693999999999996</v>
      </c>
      <c r="O103" s="53">
        <v>0</v>
      </c>
      <c r="P103" s="53">
        <v>8.1693999999999996</v>
      </c>
      <c r="Q103" s="53">
        <v>8.4276</v>
      </c>
      <c r="R103" s="53">
        <v>7.5831</v>
      </c>
      <c r="S103" s="53">
        <v>0</v>
      </c>
      <c r="T103" s="53">
        <v>8.2969000000000008</v>
      </c>
      <c r="U103" s="53">
        <v>0</v>
      </c>
      <c r="V103" s="53">
        <v>8.2969000000000008</v>
      </c>
      <c r="W103" s="53">
        <v>8.4029000000000007</v>
      </c>
      <c r="X103" s="53">
        <v>7.9554</v>
      </c>
      <c r="Y103" s="53">
        <v>0</v>
      </c>
      <c r="Z103" s="53">
        <v>7.4290000000000003</v>
      </c>
      <c r="AA103" s="53">
        <v>0</v>
      </c>
      <c r="AB103" s="53">
        <v>7.4290000000000003</v>
      </c>
      <c r="AC103" s="53">
        <v>8.7987000000000002</v>
      </c>
      <c r="AD103" s="53">
        <v>6.8578999999999999</v>
      </c>
      <c r="AE103" s="53">
        <v>0</v>
      </c>
      <c r="AF103" s="53"/>
    </row>
    <row r="104" spans="1:32" hidden="1" outlineLevel="1" collapsed="1">
      <c r="A104" s="16">
        <v>43374</v>
      </c>
      <c r="B104" s="53">
        <v>17.160499999999999</v>
      </c>
      <c r="C104" s="53">
        <v>19.509699999999999</v>
      </c>
      <c r="D104" s="53">
        <v>15.908799999999999</v>
      </c>
      <c r="E104" s="53">
        <v>18.397400000000001</v>
      </c>
      <c r="F104" s="53">
        <v>13.589499999999999</v>
      </c>
      <c r="G104" s="53">
        <v>12.560700000000001</v>
      </c>
      <c r="H104" s="53">
        <v>19.388400000000001</v>
      </c>
      <c r="I104" s="53">
        <v>19.509699999999999</v>
      </c>
      <c r="J104" s="53">
        <v>19.2944</v>
      </c>
      <c r="K104" s="53">
        <v>19.860299999999999</v>
      </c>
      <c r="L104" s="53">
        <v>18.556000000000001</v>
      </c>
      <c r="M104" s="53">
        <v>16.697900000000001</v>
      </c>
      <c r="N104" s="53">
        <v>8.4509000000000007</v>
      </c>
      <c r="O104" s="53">
        <v>0</v>
      </c>
      <c r="P104" s="53">
        <v>8.4509000000000007</v>
      </c>
      <c r="Q104" s="53">
        <v>8.0946999999999996</v>
      </c>
      <c r="R104" s="53">
        <v>8.7573000000000008</v>
      </c>
      <c r="S104" s="53">
        <v>5.5998999999999999</v>
      </c>
      <c r="T104" s="53">
        <v>8.7712000000000003</v>
      </c>
      <c r="U104" s="53">
        <v>0</v>
      </c>
      <c r="V104" s="53">
        <v>8.7712000000000003</v>
      </c>
      <c r="W104" s="53">
        <v>8.3180999999999994</v>
      </c>
      <c r="X104" s="53">
        <v>9.17</v>
      </c>
      <c r="Y104" s="53">
        <v>5.5998999999999999</v>
      </c>
      <c r="Z104" s="53">
        <v>6.8280000000000003</v>
      </c>
      <c r="AA104" s="53">
        <v>0</v>
      </c>
      <c r="AB104" s="53">
        <v>6.8280000000000003</v>
      </c>
      <c r="AC104" s="53">
        <v>7.2045000000000003</v>
      </c>
      <c r="AD104" s="53">
        <v>6.7099000000000002</v>
      </c>
      <c r="AE104" s="53">
        <v>0</v>
      </c>
      <c r="AF104" s="53"/>
    </row>
    <row r="105" spans="1:32" hidden="1" outlineLevel="1" collapsed="1">
      <c r="A105" s="16">
        <v>43405</v>
      </c>
      <c r="B105" s="53">
        <v>16.8172</v>
      </c>
      <c r="C105" s="53">
        <v>19.3752</v>
      </c>
      <c r="D105" s="53">
        <v>15.49</v>
      </c>
      <c r="E105" s="53">
        <v>16.892600000000002</v>
      </c>
      <c r="F105" s="53">
        <v>16.3245</v>
      </c>
      <c r="G105" s="53">
        <v>5.5632999999999999</v>
      </c>
      <c r="H105" s="53">
        <v>19.724599999999999</v>
      </c>
      <c r="I105" s="53">
        <v>19.3752</v>
      </c>
      <c r="J105" s="53">
        <v>19.995200000000001</v>
      </c>
      <c r="K105" s="53">
        <v>20.4453</v>
      </c>
      <c r="L105" s="53">
        <v>18.829699999999999</v>
      </c>
      <c r="M105" s="53">
        <v>22.843499999999999</v>
      </c>
      <c r="N105" s="53">
        <v>6.3442999999999996</v>
      </c>
      <c r="O105" s="53">
        <v>0</v>
      </c>
      <c r="P105" s="53">
        <v>6.3442999999999996</v>
      </c>
      <c r="Q105" s="53">
        <v>6.9077999999999999</v>
      </c>
      <c r="R105" s="53">
        <v>6.3352000000000004</v>
      </c>
      <c r="S105" s="53">
        <v>5.4813000000000001</v>
      </c>
      <c r="T105" s="53">
        <v>6.3589000000000002</v>
      </c>
      <c r="U105" s="53">
        <v>0</v>
      </c>
      <c r="V105" s="53">
        <v>6.3589000000000002</v>
      </c>
      <c r="W105" s="53">
        <v>7.1006</v>
      </c>
      <c r="X105" s="53">
        <v>6.5091000000000001</v>
      </c>
      <c r="Y105" s="53">
        <v>5.4813000000000001</v>
      </c>
      <c r="Z105" s="53">
        <v>6.2888999999999999</v>
      </c>
      <c r="AA105" s="53">
        <v>0</v>
      </c>
      <c r="AB105" s="53">
        <v>6.2888999999999999</v>
      </c>
      <c r="AC105" s="53">
        <v>6.3503999999999996</v>
      </c>
      <c r="AD105" s="53">
        <v>6.1797000000000004</v>
      </c>
      <c r="AE105" s="53">
        <v>0</v>
      </c>
      <c r="AF105" s="53"/>
    </row>
    <row r="106" spans="1:32" hidden="1" outlineLevel="1" collapsed="1">
      <c r="A106" s="16">
        <v>43435</v>
      </c>
      <c r="B106" s="53">
        <v>18.339500000000001</v>
      </c>
      <c r="C106" s="53">
        <v>19.656199999999998</v>
      </c>
      <c r="D106" s="53">
        <v>17.736000000000001</v>
      </c>
      <c r="E106" s="53">
        <v>19.439800000000002</v>
      </c>
      <c r="F106" s="53">
        <v>14.4231</v>
      </c>
      <c r="G106" s="53">
        <v>15.6485</v>
      </c>
      <c r="H106" s="53">
        <v>19.956600000000002</v>
      </c>
      <c r="I106" s="53">
        <v>19.656199999999998</v>
      </c>
      <c r="J106" s="53">
        <v>20.124199999999998</v>
      </c>
      <c r="K106" s="53">
        <v>21.210699999999999</v>
      </c>
      <c r="L106" s="53">
        <v>18.099799999999998</v>
      </c>
      <c r="M106" s="53">
        <v>17.1738</v>
      </c>
      <c r="N106" s="53">
        <v>6.7704000000000004</v>
      </c>
      <c r="O106" s="53">
        <v>0</v>
      </c>
      <c r="P106" s="53">
        <v>6.7704000000000004</v>
      </c>
      <c r="Q106" s="53">
        <v>7.8784000000000001</v>
      </c>
      <c r="R106" s="53">
        <v>6.1783000000000001</v>
      </c>
      <c r="S106" s="53">
        <v>1</v>
      </c>
      <c r="T106" s="53">
        <v>8.3915000000000006</v>
      </c>
      <c r="U106" s="53">
        <v>0</v>
      </c>
      <c r="V106" s="53">
        <v>8.3915000000000006</v>
      </c>
      <c r="W106" s="53">
        <v>8.4034999999999993</v>
      </c>
      <c r="X106" s="53">
        <v>8.2825000000000006</v>
      </c>
      <c r="Y106" s="53">
        <v>0</v>
      </c>
      <c r="Z106" s="53">
        <v>5.6696</v>
      </c>
      <c r="AA106" s="53">
        <v>0</v>
      </c>
      <c r="AB106" s="53">
        <v>5.6696</v>
      </c>
      <c r="AC106" s="53">
        <v>6.1604999999999999</v>
      </c>
      <c r="AD106" s="53">
        <v>5.9886999999999997</v>
      </c>
      <c r="AE106" s="53">
        <v>1</v>
      </c>
      <c r="AF106" s="53"/>
    </row>
    <row r="107" spans="1:32" hidden="1" outlineLevel="1" collapsed="1">
      <c r="A107" s="16">
        <v>43466</v>
      </c>
      <c r="B107" s="53">
        <v>19.2319</v>
      </c>
      <c r="C107" s="53">
        <v>20.1998</v>
      </c>
      <c r="D107" s="53">
        <v>18.723500000000001</v>
      </c>
      <c r="E107" s="53">
        <v>19.162199999999999</v>
      </c>
      <c r="F107" s="53">
        <v>17.937100000000001</v>
      </c>
      <c r="G107" s="53">
        <v>17.751100000000001</v>
      </c>
      <c r="H107" s="53">
        <v>20.427600000000002</v>
      </c>
      <c r="I107" s="53">
        <v>20.1998</v>
      </c>
      <c r="J107" s="53">
        <v>20.5702</v>
      </c>
      <c r="K107" s="53">
        <v>21.0092</v>
      </c>
      <c r="L107" s="53">
        <v>20.046500000000002</v>
      </c>
      <c r="M107" s="53">
        <v>17.751100000000001</v>
      </c>
      <c r="N107" s="53">
        <v>9.0528999999999993</v>
      </c>
      <c r="O107" s="53">
        <v>0</v>
      </c>
      <c r="P107" s="53">
        <v>9.0528999999999993</v>
      </c>
      <c r="Q107" s="53">
        <v>9.9656000000000002</v>
      </c>
      <c r="R107" s="53">
        <v>7.1573000000000002</v>
      </c>
      <c r="S107" s="53">
        <v>0</v>
      </c>
      <c r="T107" s="53">
        <v>9.6098999999999997</v>
      </c>
      <c r="U107" s="53">
        <v>0</v>
      </c>
      <c r="V107" s="53">
        <v>9.6098999999999997</v>
      </c>
      <c r="W107" s="53">
        <v>9.9814000000000007</v>
      </c>
      <c r="X107" s="53">
        <v>8.1858000000000004</v>
      </c>
      <c r="Y107" s="53">
        <v>0</v>
      </c>
      <c r="Z107" s="53">
        <v>5.9618000000000002</v>
      </c>
      <c r="AA107" s="53">
        <v>0</v>
      </c>
      <c r="AB107" s="53">
        <v>5.9618000000000002</v>
      </c>
      <c r="AC107" s="53">
        <v>6.3959999999999999</v>
      </c>
      <c r="AD107" s="53">
        <v>5.9531000000000001</v>
      </c>
      <c r="AE107" s="53">
        <v>0</v>
      </c>
      <c r="AF107" s="53"/>
    </row>
    <row r="108" spans="1:32" hidden="1" outlineLevel="1" collapsed="1">
      <c r="A108" s="16">
        <v>43497</v>
      </c>
      <c r="B108" s="53">
        <v>19.1205</v>
      </c>
      <c r="C108" s="53">
        <v>20.465199999999999</v>
      </c>
      <c r="D108" s="53">
        <v>18.358000000000001</v>
      </c>
      <c r="E108" s="53">
        <v>18.776399999999999</v>
      </c>
      <c r="F108" s="53">
        <v>17.227499999999999</v>
      </c>
      <c r="G108" s="53">
        <v>21.775500000000001</v>
      </c>
      <c r="H108" s="53">
        <v>20.408899999999999</v>
      </c>
      <c r="I108" s="53">
        <v>20.465199999999999</v>
      </c>
      <c r="J108" s="53">
        <v>20.370999999999999</v>
      </c>
      <c r="K108" s="53">
        <v>20.875399999999999</v>
      </c>
      <c r="L108" s="53">
        <v>19.040600000000001</v>
      </c>
      <c r="M108" s="53">
        <v>23.468800000000002</v>
      </c>
      <c r="N108" s="53">
        <v>7.6917999999999997</v>
      </c>
      <c r="O108" s="53">
        <v>0</v>
      </c>
      <c r="P108" s="53">
        <v>7.6917999999999997</v>
      </c>
      <c r="Q108" s="53">
        <v>7.5879000000000003</v>
      </c>
      <c r="R108" s="53">
        <v>7.9397000000000002</v>
      </c>
      <c r="S108" s="53">
        <v>7.1456</v>
      </c>
      <c r="T108" s="53">
        <v>7.9743000000000004</v>
      </c>
      <c r="U108" s="53">
        <v>0</v>
      </c>
      <c r="V108" s="53">
        <v>7.9743000000000004</v>
      </c>
      <c r="W108" s="53">
        <v>7.6016000000000004</v>
      </c>
      <c r="X108" s="53">
        <v>8.8869000000000007</v>
      </c>
      <c r="Y108" s="53">
        <v>7.1456</v>
      </c>
      <c r="Z108" s="53">
        <v>6.8377999999999997</v>
      </c>
      <c r="AA108" s="53">
        <v>0</v>
      </c>
      <c r="AB108" s="53">
        <v>6.8377999999999997</v>
      </c>
      <c r="AC108" s="53">
        <v>7.5438000000000001</v>
      </c>
      <c r="AD108" s="53">
        <v>5.5113000000000003</v>
      </c>
      <c r="AE108" s="53">
        <v>0</v>
      </c>
      <c r="AF108" s="53"/>
    </row>
    <row r="109" spans="1:32" hidden="1" outlineLevel="1" collapsed="1">
      <c r="A109" s="16">
        <v>43525</v>
      </c>
      <c r="B109" s="53">
        <v>19.151599999999998</v>
      </c>
      <c r="C109" s="53">
        <v>20.356300000000001</v>
      </c>
      <c r="D109" s="53">
        <v>18.466699999999999</v>
      </c>
      <c r="E109" s="53">
        <v>18.770499999999998</v>
      </c>
      <c r="F109" s="53">
        <v>18.7879</v>
      </c>
      <c r="G109" s="53">
        <v>7.9170999999999996</v>
      </c>
      <c r="H109" s="53">
        <v>20.086200000000002</v>
      </c>
      <c r="I109" s="53">
        <v>20.356300000000001</v>
      </c>
      <c r="J109" s="53">
        <v>19.913499999999999</v>
      </c>
      <c r="K109" s="53">
        <v>20.03</v>
      </c>
      <c r="L109" s="53">
        <v>19.6252</v>
      </c>
      <c r="M109" s="53">
        <v>20.936699999999998</v>
      </c>
      <c r="N109" s="53">
        <v>6.8470000000000004</v>
      </c>
      <c r="O109" s="53">
        <v>0</v>
      </c>
      <c r="P109" s="53">
        <v>6.8470000000000004</v>
      </c>
      <c r="Q109" s="53">
        <v>7.0797999999999996</v>
      </c>
      <c r="R109" s="53">
        <v>6.8268000000000004</v>
      </c>
      <c r="S109" s="53">
        <v>6.2422000000000004</v>
      </c>
      <c r="T109" s="53">
        <v>7.4046000000000003</v>
      </c>
      <c r="U109" s="53">
        <v>0</v>
      </c>
      <c r="V109" s="53">
        <v>7.4046000000000003</v>
      </c>
      <c r="W109" s="53">
        <v>7.3906999999999998</v>
      </c>
      <c r="X109" s="53">
        <v>7.4718999999999998</v>
      </c>
      <c r="Y109" s="53">
        <v>0</v>
      </c>
      <c r="Z109" s="53">
        <v>6.1228999999999996</v>
      </c>
      <c r="AA109" s="53">
        <v>0</v>
      </c>
      <c r="AB109" s="53">
        <v>6.1228999999999996</v>
      </c>
      <c r="AC109" s="53">
        <v>6.0201000000000002</v>
      </c>
      <c r="AD109" s="53">
        <v>5.9368999999999996</v>
      </c>
      <c r="AE109" s="53">
        <v>6.2422000000000004</v>
      </c>
      <c r="AF109" s="53"/>
    </row>
    <row r="110" spans="1:32" hidden="1" outlineLevel="1" collapsed="1">
      <c r="A110" s="16">
        <v>43556</v>
      </c>
      <c r="B110" s="53">
        <v>19.032699999999998</v>
      </c>
      <c r="C110" s="53">
        <v>20.503399999999999</v>
      </c>
      <c r="D110" s="53">
        <v>18.174900000000001</v>
      </c>
      <c r="E110" s="53">
        <v>19.503</v>
      </c>
      <c r="F110" s="53">
        <v>14.683</v>
      </c>
      <c r="G110" s="53">
        <v>17.592300000000002</v>
      </c>
      <c r="H110" s="53">
        <v>20.406400000000001</v>
      </c>
      <c r="I110" s="53">
        <v>20.503399999999999</v>
      </c>
      <c r="J110" s="53">
        <v>20.3385</v>
      </c>
      <c r="K110" s="53">
        <v>20.770399999999999</v>
      </c>
      <c r="L110" s="53">
        <v>19.7623</v>
      </c>
      <c r="M110" s="53">
        <v>18.409600000000001</v>
      </c>
      <c r="N110" s="53">
        <v>7.4257999999999997</v>
      </c>
      <c r="O110" s="53">
        <v>0</v>
      </c>
      <c r="P110" s="53">
        <v>7.4257999999999997</v>
      </c>
      <c r="Q110" s="53">
        <v>7.5167000000000002</v>
      </c>
      <c r="R110" s="53">
        <v>7.4466999999999999</v>
      </c>
      <c r="S110" s="53">
        <v>6.2637</v>
      </c>
      <c r="T110" s="53">
        <v>7.742</v>
      </c>
      <c r="U110" s="53">
        <v>0</v>
      </c>
      <c r="V110" s="53">
        <v>7.742</v>
      </c>
      <c r="W110" s="53">
        <v>7.6624999999999996</v>
      </c>
      <c r="X110" s="53">
        <v>7.7961</v>
      </c>
      <c r="Y110" s="53">
        <v>9</v>
      </c>
      <c r="Z110" s="53">
        <v>6.4147999999999996</v>
      </c>
      <c r="AA110" s="53">
        <v>0</v>
      </c>
      <c r="AB110" s="53">
        <v>6.4147999999999996</v>
      </c>
      <c r="AC110" s="53">
        <v>6.6814999999999998</v>
      </c>
      <c r="AD110" s="53">
        <v>6.3802000000000003</v>
      </c>
      <c r="AE110" s="53">
        <v>6.1536</v>
      </c>
      <c r="AF110" s="53"/>
    </row>
    <row r="111" spans="1:32" hidden="1" outlineLevel="1" collapsed="1">
      <c r="A111" s="16">
        <v>43586</v>
      </c>
      <c r="B111" s="53">
        <v>18.781600000000001</v>
      </c>
      <c r="C111" s="53">
        <v>20.543299999999999</v>
      </c>
      <c r="D111" s="53">
        <v>17.788799999999998</v>
      </c>
      <c r="E111" s="53">
        <v>18.1494</v>
      </c>
      <c r="F111" s="53">
        <v>16.795000000000002</v>
      </c>
      <c r="G111" s="53">
        <v>12.297599999999999</v>
      </c>
      <c r="H111" s="53">
        <v>20.3246</v>
      </c>
      <c r="I111" s="53">
        <v>20.543299999999999</v>
      </c>
      <c r="J111" s="53">
        <v>20.172599999999999</v>
      </c>
      <c r="K111" s="53">
        <v>20.427099999999999</v>
      </c>
      <c r="L111" s="53">
        <v>19.389500000000002</v>
      </c>
      <c r="M111" s="53">
        <v>22.628299999999999</v>
      </c>
      <c r="N111" s="53">
        <v>7.6063000000000001</v>
      </c>
      <c r="O111" s="53">
        <v>0</v>
      </c>
      <c r="P111" s="53">
        <v>7.6063000000000001</v>
      </c>
      <c r="Q111" s="53">
        <v>7.6349999999999998</v>
      </c>
      <c r="R111" s="53">
        <v>7.5773000000000001</v>
      </c>
      <c r="S111" s="53">
        <v>6</v>
      </c>
      <c r="T111" s="53">
        <v>7.4055</v>
      </c>
      <c r="U111" s="53">
        <v>0</v>
      </c>
      <c r="V111" s="53">
        <v>7.4055</v>
      </c>
      <c r="W111" s="53">
        <v>7.0221999999999998</v>
      </c>
      <c r="X111" s="53">
        <v>8.202</v>
      </c>
      <c r="Y111" s="53">
        <v>0</v>
      </c>
      <c r="Z111" s="53">
        <v>7.9755000000000003</v>
      </c>
      <c r="AA111" s="53">
        <v>0</v>
      </c>
      <c r="AB111" s="53">
        <v>7.9755000000000003</v>
      </c>
      <c r="AC111" s="53">
        <v>8.6724999999999994</v>
      </c>
      <c r="AD111" s="53">
        <v>6.0677000000000003</v>
      </c>
      <c r="AE111" s="53">
        <v>6</v>
      </c>
      <c r="AF111" s="53"/>
    </row>
    <row r="112" spans="1:32" hidden="1" outlineLevel="1" collapsed="1">
      <c r="A112" s="16">
        <v>43617</v>
      </c>
      <c r="B112" s="53">
        <v>19.1511</v>
      </c>
      <c r="C112" s="53">
        <v>20.6647</v>
      </c>
      <c r="D112" s="53">
        <v>18.250499999999999</v>
      </c>
      <c r="E112" s="53">
        <v>18.3781</v>
      </c>
      <c r="F112" s="53">
        <v>15.4884</v>
      </c>
      <c r="G112" s="53">
        <v>25.27</v>
      </c>
      <c r="H112" s="53">
        <v>20.461300000000001</v>
      </c>
      <c r="I112" s="53">
        <v>20.6647</v>
      </c>
      <c r="J112" s="53">
        <v>20.316400000000002</v>
      </c>
      <c r="K112" s="53">
        <v>19.825399999999998</v>
      </c>
      <c r="L112" s="53">
        <v>19.302800000000001</v>
      </c>
      <c r="M112" s="53">
        <v>25.27</v>
      </c>
      <c r="N112" s="53">
        <v>7.7443999999999997</v>
      </c>
      <c r="O112" s="53">
        <v>0</v>
      </c>
      <c r="P112" s="53">
        <v>7.7443999999999997</v>
      </c>
      <c r="Q112" s="53">
        <v>7.7586000000000004</v>
      </c>
      <c r="R112" s="53">
        <v>7.7317999999999998</v>
      </c>
      <c r="S112" s="53">
        <v>0</v>
      </c>
      <c r="T112" s="53">
        <v>7.4812000000000003</v>
      </c>
      <c r="U112" s="53">
        <v>0</v>
      </c>
      <c r="V112" s="53">
        <v>7.4812000000000003</v>
      </c>
      <c r="W112" s="53">
        <v>6.4999000000000002</v>
      </c>
      <c r="X112" s="53">
        <v>8.1074000000000002</v>
      </c>
      <c r="Y112" s="53">
        <v>0</v>
      </c>
      <c r="Z112" s="53">
        <v>8.3783999999999992</v>
      </c>
      <c r="AA112" s="53">
        <v>0</v>
      </c>
      <c r="AB112" s="53">
        <v>8.3783999999999992</v>
      </c>
      <c r="AC112" s="53">
        <v>9.5432000000000006</v>
      </c>
      <c r="AD112" s="53">
        <v>6.0975999999999999</v>
      </c>
      <c r="AE112" s="53">
        <v>0</v>
      </c>
      <c r="AF112" s="53"/>
    </row>
    <row r="113" spans="1:32" hidden="1" outlineLevel="1" collapsed="1">
      <c r="A113" s="16">
        <v>43647</v>
      </c>
      <c r="B113" s="53">
        <v>19.226600000000001</v>
      </c>
      <c r="C113" s="53">
        <v>20.5092</v>
      </c>
      <c r="D113" s="53">
        <v>18.465599999999998</v>
      </c>
      <c r="E113" s="53">
        <v>18.509699999999999</v>
      </c>
      <c r="F113" s="53">
        <v>18.2074</v>
      </c>
      <c r="G113" s="53">
        <v>24.357900000000001</v>
      </c>
      <c r="H113" s="53">
        <v>20.3841</v>
      </c>
      <c r="I113" s="53">
        <v>20.5092</v>
      </c>
      <c r="J113" s="53">
        <v>20.297599999999999</v>
      </c>
      <c r="K113" s="53">
        <v>20.278400000000001</v>
      </c>
      <c r="L113" s="53">
        <v>20.221800000000002</v>
      </c>
      <c r="M113" s="53">
        <v>24.357900000000001</v>
      </c>
      <c r="N113" s="53">
        <v>7.4218000000000002</v>
      </c>
      <c r="O113" s="53">
        <v>0</v>
      </c>
      <c r="P113" s="53">
        <v>7.4218000000000002</v>
      </c>
      <c r="Q113" s="53">
        <v>7.5860000000000003</v>
      </c>
      <c r="R113" s="53">
        <v>7.0585000000000004</v>
      </c>
      <c r="S113" s="53">
        <v>0</v>
      </c>
      <c r="T113" s="53">
        <v>7.2477999999999998</v>
      </c>
      <c r="U113" s="53">
        <v>0</v>
      </c>
      <c r="V113" s="53">
        <v>7.2477999999999998</v>
      </c>
      <c r="W113" s="53">
        <v>7.0412999999999997</v>
      </c>
      <c r="X113" s="53">
        <v>7.6414</v>
      </c>
      <c r="Y113" s="53">
        <v>0</v>
      </c>
      <c r="Z113" s="53">
        <v>7.6199000000000003</v>
      </c>
      <c r="AA113" s="53">
        <v>0</v>
      </c>
      <c r="AB113" s="53">
        <v>7.6199000000000003</v>
      </c>
      <c r="AC113" s="53">
        <v>8.1461000000000006</v>
      </c>
      <c r="AD113" s="53">
        <v>6.2247000000000003</v>
      </c>
      <c r="AE113" s="53">
        <v>0</v>
      </c>
      <c r="AF113" s="53"/>
    </row>
    <row r="114" spans="1:32" hidden="1" outlineLevel="1" collapsed="1">
      <c r="A114" s="16">
        <v>43678</v>
      </c>
      <c r="B114" s="53">
        <v>18.751300000000001</v>
      </c>
      <c r="C114" s="53">
        <v>20.597200000000001</v>
      </c>
      <c r="D114" s="53">
        <v>17.6615</v>
      </c>
      <c r="E114" s="53">
        <v>18.109000000000002</v>
      </c>
      <c r="F114" s="53">
        <v>16.817799999999998</v>
      </c>
      <c r="G114" s="53">
        <v>0.77359999999999995</v>
      </c>
      <c r="H114" s="53">
        <v>20.2941</v>
      </c>
      <c r="I114" s="53">
        <v>20.597200000000001</v>
      </c>
      <c r="J114" s="53">
        <v>20.072399999999998</v>
      </c>
      <c r="K114" s="53">
        <v>20.308199999999999</v>
      </c>
      <c r="L114" s="53">
        <v>19.867999999999999</v>
      </c>
      <c r="M114" s="53">
        <v>0</v>
      </c>
      <c r="N114" s="53">
        <v>7.5622999999999996</v>
      </c>
      <c r="O114" s="53">
        <v>0</v>
      </c>
      <c r="P114" s="53">
        <v>7.5622999999999996</v>
      </c>
      <c r="Q114" s="53">
        <v>7.1106999999999996</v>
      </c>
      <c r="R114" s="53">
        <v>8.3492999999999995</v>
      </c>
      <c r="S114" s="53">
        <v>6</v>
      </c>
      <c r="T114" s="53">
        <v>7.6806999999999999</v>
      </c>
      <c r="U114" s="53">
        <v>0</v>
      </c>
      <c r="V114" s="53">
        <v>7.6806999999999999</v>
      </c>
      <c r="W114" s="53">
        <v>7.0335000000000001</v>
      </c>
      <c r="X114" s="53">
        <v>8.7027999999999999</v>
      </c>
      <c r="Y114" s="53">
        <v>0</v>
      </c>
      <c r="Z114" s="53">
        <v>7.0217000000000001</v>
      </c>
      <c r="AA114" s="53">
        <v>0</v>
      </c>
      <c r="AB114" s="53">
        <v>7.0217000000000001</v>
      </c>
      <c r="AC114" s="53">
        <v>7.4192999999999998</v>
      </c>
      <c r="AD114" s="53">
        <v>6.1022999999999996</v>
      </c>
      <c r="AE114" s="53">
        <v>6</v>
      </c>
      <c r="AF114" s="53"/>
    </row>
    <row r="115" spans="1:32" hidden="1" outlineLevel="1" collapsed="1">
      <c r="A115" s="16">
        <v>43709</v>
      </c>
      <c r="B115" s="53">
        <v>17.860700000000001</v>
      </c>
      <c r="C115" s="53">
        <v>20.548100000000002</v>
      </c>
      <c r="D115" s="53">
        <v>16.796500000000002</v>
      </c>
      <c r="E115" s="53">
        <v>16.988499999999998</v>
      </c>
      <c r="F115" s="53">
        <v>16.5867</v>
      </c>
      <c r="G115" s="53">
        <v>9.5290999999999997</v>
      </c>
      <c r="H115" s="53">
        <v>19.9831</v>
      </c>
      <c r="I115" s="53">
        <v>20.548100000000002</v>
      </c>
      <c r="J115" s="53">
        <v>19.687999999999999</v>
      </c>
      <c r="K115" s="53">
        <v>19.990300000000001</v>
      </c>
      <c r="L115" s="53">
        <v>19.251999999999999</v>
      </c>
      <c r="M115" s="53">
        <v>4.2449000000000003</v>
      </c>
      <c r="N115" s="53">
        <v>7.7332000000000001</v>
      </c>
      <c r="O115" s="53">
        <v>0</v>
      </c>
      <c r="P115" s="53">
        <v>7.7332000000000001</v>
      </c>
      <c r="Q115" s="53">
        <v>7.7117000000000004</v>
      </c>
      <c r="R115" s="53">
        <v>7.5136000000000003</v>
      </c>
      <c r="S115" s="53">
        <v>11.7209</v>
      </c>
      <c r="T115" s="53">
        <v>8.2949999999999999</v>
      </c>
      <c r="U115" s="53">
        <v>0</v>
      </c>
      <c r="V115" s="53">
        <v>8.2949999999999999</v>
      </c>
      <c r="W115" s="53">
        <v>8.2996999999999996</v>
      </c>
      <c r="X115" s="53">
        <v>7.9465000000000003</v>
      </c>
      <c r="Y115" s="53">
        <v>13.86</v>
      </c>
      <c r="Z115" s="53">
        <v>6.5983999999999998</v>
      </c>
      <c r="AA115" s="53">
        <v>0</v>
      </c>
      <c r="AB115" s="53">
        <v>6.5983999999999998</v>
      </c>
      <c r="AC115" s="53">
        <v>6.7816999999999998</v>
      </c>
      <c r="AD115" s="53">
        <v>5.9783999999999997</v>
      </c>
      <c r="AE115" s="53">
        <v>6.1276999999999999</v>
      </c>
      <c r="AF115" s="53"/>
    </row>
    <row r="116" spans="1:32" hidden="1" outlineLevel="1" collapsed="1">
      <c r="A116" s="16">
        <v>43739</v>
      </c>
      <c r="B116" s="53">
        <v>17.452500000000001</v>
      </c>
      <c r="C116" s="53">
        <v>20.5352</v>
      </c>
      <c r="D116" s="53">
        <v>15.912699999999999</v>
      </c>
      <c r="E116" s="53">
        <v>17.513400000000001</v>
      </c>
      <c r="F116" s="53">
        <v>13.3683</v>
      </c>
      <c r="G116" s="53">
        <v>10.324199999999999</v>
      </c>
      <c r="H116" s="53">
        <v>20.2073</v>
      </c>
      <c r="I116" s="53">
        <v>20.5352</v>
      </c>
      <c r="J116" s="53">
        <v>19.962700000000002</v>
      </c>
      <c r="K116" s="53">
        <v>20.131799999999998</v>
      </c>
      <c r="L116" s="53">
        <v>19.4407</v>
      </c>
      <c r="M116" s="53">
        <v>19.5</v>
      </c>
      <c r="N116" s="53">
        <v>7.7072000000000003</v>
      </c>
      <c r="O116" s="53">
        <v>0</v>
      </c>
      <c r="P116" s="53">
        <v>7.7072000000000003</v>
      </c>
      <c r="Q116" s="53">
        <v>6.2304000000000004</v>
      </c>
      <c r="R116" s="53">
        <v>8.6007999999999996</v>
      </c>
      <c r="S116" s="53">
        <v>6.5926999999999998</v>
      </c>
      <c r="T116" s="53">
        <v>8.1414000000000009</v>
      </c>
      <c r="U116" s="53">
        <v>0</v>
      </c>
      <c r="V116" s="53">
        <v>8.1414000000000009</v>
      </c>
      <c r="W116" s="53">
        <v>6.6623999999999999</v>
      </c>
      <c r="X116" s="53">
        <v>8.6645000000000003</v>
      </c>
      <c r="Y116" s="53">
        <v>0</v>
      </c>
      <c r="Z116" s="53">
        <v>5.7370999999999999</v>
      </c>
      <c r="AA116" s="53">
        <v>0</v>
      </c>
      <c r="AB116" s="53">
        <v>5.7370999999999999</v>
      </c>
      <c r="AC116" s="53">
        <v>5.5739999999999998</v>
      </c>
      <c r="AD116" s="53">
        <v>5.7878999999999996</v>
      </c>
      <c r="AE116" s="53">
        <v>6.5926999999999998</v>
      </c>
      <c r="AF116" s="53"/>
    </row>
    <row r="117" spans="1:32" hidden="1" outlineLevel="1" collapsed="1">
      <c r="A117" s="16">
        <v>43770</v>
      </c>
      <c r="B117" s="53">
        <v>18.262499999999999</v>
      </c>
      <c r="C117" s="53">
        <v>20.608000000000001</v>
      </c>
      <c r="D117" s="53">
        <v>17.101600000000001</v>
      </c>
      <c r="E117" s="53">
        <v>16.9056</v>
      </c>
      <c r="F117" s="53">
        <v>17.764299999999999</v>
      </c>
      <c r="G117" s="53">
        <v>17.259</v>
      </c>
      <c r="H117" s="53">
        <v>19.877300000000002</v>
      </c>
      <c r="I117" s="53">
        <v>20.608000000000001</v>
      </c>
      <c r="J117" s="53">
        <v>19.438199999999998</v>
      </c>
      <c r="K117" s="53">
        <v>19.667300000000001</v>
      </c>
      <c r="L117" s="53">
        <v>19.492799999999999</v>
      </c>
      <c r="M117" s="53">
        <v>17.2791</v>
      </c>
      <c r="N117" s="53">
        <v>6.1932</v>
      </c>
      <c r="O117" s="53">
        <v>36.5</v>
      </c>
      <c r="P117" s="53">
        <v>6.1932</v>
      </c>
      <c r="Q117" s="53">
        <v>5.9181999999999997</v>
      </c>
      <c r="R117" s="53">
        <v>7.5819000000000001</v>
      </c>
      <c r="S117" s="53">
        <v>6</v>
      </c>
      <c r="T117" s="53">
        <v>6.6077000000000004</v>
      </c>
      <c r="U117" s="53">
        <v>36.5</v>
      </c>
      <c r="V117" s="53">
        <v>6.6077000000000004</v>
      </c>
      <c r="W117" s="53">
        <v>6.2988</v>
      </c>
      <c r="X117" s="53">
        <v>8.0382999999999996</v>
      </c>
      <c r="Y117" s="53">
        <v>0</v>
      </c>
      <c r="Z117" s="53">
        <v>5.3913000000000002</v>
      </c>
      <c r="AA117" s="53">
        <v>0</v>
      </c>
      <c r="AB117" s="53">
        <v>5.3913000000000002</v>
      </c>
      <c r="AC117" s="53">
        <v>5.2112999999999996</v>
      </c>
      <c r="AD117" s="53">
        <v>6.4733000000000001</v>
      </c>
      <c r="AE117" s="53">
        <v>6</v>
      </c>
      <c r="AF117" s="53"/>
    </row>
    <row r="118" spans="1:32" hidden="1" outlineLevel="1" collapsed="1">
      <c r="A118" s="16">
        <v>43800</v>
      </c>
      <c r="B118" s="53">
        <v>17.401800000000001</v>
      </c>
      <c r="C118" s="53">
        <v>20.307200000000002</v>
      </c>
      <c r="D118" s="53">
        <v>16.566299999999998</v>
      </c>
      <c r="E118" s="53">
        <v>17.077000000000002</v>
      </c>
      <c r="F118" s="53">
        <v>14.7972</v>
      </c>
      <c r="G118" s="53">
        <v>16.949000000000002</v>
      </c>
      <c r="H118" s="53">
        <v>19.115100000000002</v>
      </c>
      <c r="I118" s="53">
        <v>20.307200000000002</v>
      </c>
      <c r="J118" s="53">
        <v>18.697700000000001</v>
      </c>
      <c r="K118" s="53">
        <v>18.779599999999999</v>
      </c>
      <c r="L118" s="53">
        <v>19.189599999999999</v>
      </c>
      <c r="M118" s="53">
        <v>16.949000000000002</v>
      </c>
      <c r="N118" s="53">
        <v>6.774</v>
      </c>
      <c r="O118" s="53">
        <v>0</v>
      </c>
      <c r="P118" s="53">
        <v>6.774</v>
      </c>
      <c r="Q118" s="53">
        <v>7.1237000000000004</v>
      </c>
      <c r="R118" s="53">
        <v>6.2897999999999996</v>
      </c>
      <c r="S118" s="53">
        <v>0</v>
      </c>
      <c r="T118" s="53">
        <v>7.7481999999999998</v>
      </c>
      <c r="U118" s="53">
        <v>0</v>
      </c>
      <c r="V118" s="53">
        <v>7.7481999999999998</v>
      </c>
      <c r="W118" s="53">
        <v>7.3682999999999996</v>
      </c>
      <c r="X118" s="53">
        <v>8.4758999999999993</v>
      </c>
      <c r="Y118" s="53">
        <v>0</v>
      </c>
      <c r="Z118" s="53">
        <v>5.4401000000000002</v>
      </c>
      <c r="AA118" s="53">
        <v>0</v>
      </c>
      <c r="AB118" s="53">
        <v>5.4401000000000002</v>
      </c>
      <c r="AC118" s="53">
        <v>6.6616</v>
      </c>
      <c r="AD118" s="53">
        <v>4.3293999999999997</v>
      </c>
      <c r="AE118" s="53">
        <v>0</v>
      </c>
      <c r="AF118" s="53"/>
    </row>
    <row r="119" spans="1:32" hidden="1" outlineLevel="1" collapsed="1">
      <c r="A119" s="16">
        <v>43831</v>
      </c>
      <c r="B119" s="53">
        <v>17.710599999999999</v>
      </c>
      <c r="C119" s="53">
        <v>20.344000000000001</v>
      </c>
      <c r="D119" s="53">
        <v>16.682600000000001</v>
      </c>
      <c r="E119" s="53">
        <v>16.909600000000001</v>
      </c>
      <c r="F119" s="53">
        <v>16.277100000000001</v>
      </c>
      <c r="G119" s="53">
        <v>6.2111000000000001</v>
      </c>
      <c r="H119" s="53">
        <v>19.032699999999998</v>
      </c>
      <c r="I119" s="53">
        <v>20.344000000000001</v>
      </c>
      <c r="J119" s="53">
        <v>18.424800000000001</v>
      </c>
      <c r="K119" s="53">
        <v>18.351099999999999</v>
      </c>
      <c r="L119" s="53">
        <v>18.757300000000001</v>
      </c>
      <c r="M119" s="53">
        <v>6.3970000000000002</v>
      </c>
      <c r="N119" s="53">
        <v>7.4032999999999998</v>
      </c>
      <c r="O119" s="53">
        <v>0</v>
      </c>
      <c r="P119" s="53">
        <v>7.4032999999999998</v>
      </c>
      <c r="Q119" s="53">
        <v>7.4653999999999998</v>
      </c>
      <c r="R119" s="53">
        <v>7.3718000000000004</v>
      </c>
      <c r="S119" s="53">
        <v>6.0895999999999999</v>
      </c>
      <c r="T119" s="53">
        <v>7.4851999999999999</v>
      </c>
      <c r="U119" s="53">
        <v>0</v>
      </c>
      <c r="V119" s="53">
        <v>7.4851999999999999</v>
      </c>
      <c r="W119" s="53">
        <v>7.4760999999999997</v>
      </c>
      <c r="X119" s="53">
        <v>7.5381999999999998</v>
      </c>
      <c r="Y119" s="53">
        <v>6.633</v>
      </c>
      <c r="Z119" s="53">
        <v>7.2313999999999998</v>
      </c>
      <c r="AA119" s="53">
        <v>0</v>
      </c>
      <c r="AB119" s="53">
        <v>7.2313999999999998</v>
      </c>
      <c r="AC119" s="53">
        <v>7.4394</v>
      </c>
      <c r="AD119" s="53">
        <v>7.0824999999999996</v>
      </c>
      <c r="AE119" s="53">
        <v>5.5</v>
      </c>
      <c r="AF119" s="53"/>
    </row>
    <row r="120" spans="1:32" hidden="1" outlineLevel="1" collapsed="1">
      <c r="A120" s="16">
        <v>43862</v>
      </c>
      <c r="B120" s="53">
        <v>16.363099999999999</v>
      </c>
      <c r="C120" s="53">
        <v>19.8565</v>
      </c>
      <c r="D120" s="53">
        <v>15.1486</v>
      </c>
      <c r="E120" s="53">
        <v>15.2996</v>
      </c>
      <c r="F120" s="53">
        <v>15.5395</v>
      </c>
      <c r="G120" s="53">
        <v>7.2644000000000002</v>
      </c>
      <c r="H120" s="53">
        <v>18.207699999999999</v>
      </c>
      <c r="I120" s="53">
        <v>19.8565</v>
      </c>
      <c r="J120" s="53">
        <v>17.4787</v>
      </c>
      <c r="K120" s="53">
        <v>17.291899999999998</v>
      </c>
      <c r="L120" s="53">
        <v>18.3489</v>
      </c>
      <c r="M120" s="53">
        <v>8.6626999999999992</v>
      </c>
      <c r="N120" s="53">
        <v>6.5750000000000002</v>
      </c>
      <c r="O120" s="53">
        <v>0</v>
      </c>
      <c r="P120" s="53">
        <v>6.5750000000000002</v>
      </c>
      <c r="Q120" s="53">
        <v>6.2629000000000001</v>
      </c>
      <c r="R120" s="53">
        <v>7.15</v>
      </c>
      <c r="S120" s="53">
        <v>7.0768000000000004</v>
      </c>
      <c r="T120" s="53">
        <v>7.0397999999999996</v>
      </c>
      <c r="U120" s="53">
        <v>0</v>
      </c>
      <c r="V120" s="53">
        <v>7.0397999999999996</v>
      </c>
      <c r="W120" s="53">
        <v>6.6166999999999998</v>
      </c>
      <c r="X120" s="53">
        <v>7.4444999999999997</v>
      </c>
      <c r="Y120" s="53">
        <v>7.0768000000000004</v>
      </c>
      <c r="Z120" s="53">
        <v>6.0667</v>
      </c>
      <c r="AA120" s="53">
        <v>0</v>
      </c>
      <c r="AB120" s="53">
        <v>6.0667</v>
      </c>
      <c r="AC120" s="53">
        <v>6.0911999999999997</v>
      </c>
      <c r="AD120" s="53">
        <v>5.8421000000000003</v>
      </c>
      <c r="AE120" s="53">
        <v>0</v>
      </c>
      <c r="AF120" s="53"/>
    </row>
    <row r="121" spans="1:32" hidden="1" outlineLevel="1" collapsed="1">
      <c r="A121" s="16">
        <v>43891</v>
      </c>
      <c r="B121" s="53">
        <v>16.819400000000002</v>
      </c>
      <c r="C121" s="53">
        <v>19.4346</v>
      </c>
      <c r="D121" s="53">
        <v>15.8886</v>
      </c>
      <c r="E121" s="53">
        <v>16.229500000000002</v>
      </c>
      <c r="F121" s="53">
        <v>15.412800000000001</v>
      </c>
      <c r="G121" s="53">
        <v>6.8986999999999998</v>
      </c>
      <c r="H121" s="53">
        <v>17.870999999999999</v>
      </c>
      <c r="I121" s="53">
        <v>19.4346</v>
      </c>
      <c r="J121" s="53">
        <v>17.2334</v>
      </c>
      <c r="K121" s="53">
        <v>17.1859</v>
      </c>
      <c r="L121" s="53">
        <v>17.4053</v>
      </c>
      <c r="M121" s="53">
        <v>20.166</v>
      </c>
      <c r="N121" s="53">
        <v>6.6603000000000003</v>
      </c>
      <c r="O121" s="53">
        <v>0</v>
      </c>
      <c r="P121" s="53">
        <v>6.6603000000000003</v>
      </c>
      <c r="Q121" s="53">
        <v>6.9367000000000001</v>
      </c>
      <c r="R121" s="53">
        <v>6.5216000000000003</v>
      </c>
      <c r="S121" s="53">
        <v>5.7933000000000003</v>
      </c>
      <c r="T121" s="53">
        <v>7.1166</v>
      </c>
      <c r="U121" s="53">
        <v>0</v>
      </c>
      <c r="V121" s="53">
        <v>7.1166</v>
      </c>
      <c r="W121" s="53">
        <v>7.1298000000000004</v>
      </c>
      <c r="X121" s="53">
        <v>7.0815999999999999</v>
      </c>
      <c r="Y121" s="53">
        <v>0</v>
      </c>
      <c r="Z121" s="53">
        <v>5.9169</v>
      </c>
      <c r="AA121" s="53">
        <v>0</v>
      </c>
      <c r="AB121" s="53">
        <v>5.9169</v>
      </c>
      <c r="AC121" s="53">
        <v>6.2041000000000004</v>
      </c>
      <c r="AD121" s="53">
        <v>5.7807000000000004</v>
      </c>
      <c r="AE121" s="53">
        <v>5.7933000000000003</v>
      </c>
      <c r="AF121" s="53"/>
    </row>
    <row r="122" spans="1:32" hidden="1" outlineLevel="1" collapsed="1">
      <c r="A122" s="16">
        <v>43922</v>
      </c>
      <c r="B122" s="53">
        <v>16.743300000000001</v>
      </c>
      <c r="C122" s="53">
        <v>19.396599999999999</v>
      </c>
      <c r="D122" s="53">
        <v>15.522500000000001</v>
      </c>
      <c r="E122" s="53">
        <v>15.640499999999999</v>
      </c>
      <c r="F122" s="53">
        <v>16.125900000000001</v>
      </c>
      <c r="G122" s="53">
        <v>7.1428000000000003</v>
      </c>
      <c r="H122" s="53">
        <v>18.180599999999998</v>
      </c>
      <c r="I122" s="53">
        <v>19.396599999999999</v>
      </c>
      <c r="J122" s="53">
        <v>17.499199999999998</v>
      </c>
      <c r="K122" s="53">
        <v>17.305900000000001</v>
      </c>
      <c r="L122" s="53">
        <v>18.477399999999999</v>
      </c>
      <c r="M122" s="53">
        <v>19.5</v>
      </c>
      <c r="N122" s="53">
        <v>6.4565999999999999</v>
      </c>
      <c r="O122" s="53">
        <v>0</v>
      </c>
      <c r="P122" s="53">
        <v>6.4565999999999999</v>
      </c>
      <c r="Q122" s="53">
        <v>6.6826999999999996</v>
      </c>
      <c r="R122" s="53">
        <v>6.3514999999999997</v>
      </c>
      <c r="S122" s="53">
        <v>5.1665000000000001</v>
      </c>
      <c r="T122" s="53">
        <v>6.7815000000000003</v>
      </c>
      <c r="U122" s="53">
        <v>0</v>
      </c>
      <c r="V122" s="53">
        <v>6.7815000000000003</v>
      </c>
      <c r="W122" s="53">
        <v>6.6757</v>
      </c>
      <c r="X122" s="53">
        <v>7.3350999999999997</v>
      </c>
      <c r="Y122" s="53">
        <v>0</v>
      </c>
      <c r="Z122" s="53">
        <v>5.9061000000000003</v>
      </c>
      <c r="AA122" s="53">
        <v>0</v>
      </c>
      <c r="AB122" s="53">
        <v>5.9061000000000003</v>
      </c>
      <c r="AC122" s="53">
        <v>6.7023000000000001</v>
      </c>
      <c r="AD122" s="53">
        <v>4.9954000000000001</v>
      </c>
      <c r="AE122" s="53">
        <v>5.1665000000000001</v>
      </c>
      <c r="AF122" s="53"/>
    </row>
    <row r="123" spans="1:32" hidden="1" outlineLevel="1" collapsed="1">
      <c r="A123" s="16">
        <v>43952</v>
      </c>
      <c r="B123" s="53">
        <v>15.896100000000001</v>
      </c>
      <c r="C123" s="53">
        <v>19.186299999999999</v>
      </c>
      <c r="D123" s="53">
        <v>14.544700000000001</v>
      </c>
      <c r="E123" s="53">
        <v>14.5145</v>
      </c>
      <c r="F123" s="53">
        <v>14.4268</v>
      </c>
      <c r="G123" s="53">
        <v>19.96</v>
      </c>
      <c r="H123" s="53">
        <v>17.134499999999999</v>
      </c>
      <c r="I123" s="53">
        <v>19.186299999999999</v>
      </c>
      <c r="J123" s="53">
        <v>16.1312</v>
      </c>
      <c r="K123" s="53">
        <v>15.9445</v>
      </c>
      <c r="L123" s="53">
        <v>17.46</v>
      </c>
      <c r="M123" s="53">
        <v>19.96</v>
      </c>
      <c r="N123" s="53">
        <v>6.2115</v>
      </c>
      <c r="O123" s="53">
        <v>0</v>
      </c>
      <c r="P123" s="53">
        <v>6.2115</v>
      </c>
      <c r="Q123" s="53">
        <v>6.1285999999999996</v>
      </c>
      <c r="R123" s="53">
        <v>6.5397999999999996</v>
      </c>
      <c r="S123" s="53">
        <v>0</v>
      </c>
      <c r="T123" s="53">
        <v>7.1117999999999997</v>
      </c>
      <c r="U123" s="53">
        <v>0</v>
      </c>
      <c r="V123" s="53">
        <v>7.1117999999999997</v>
      </c>
      <c r="W123" s="53">
        <v>7.0862999999999996</v>
      </c>
      <c r="X123" s="53">
        <v>7.1898</v>
      </c>
      <c r="Y123" s="53">
        <v>0</v>
      </c>
      <c r="Z123" s="53">
        <v>5.6172000000000004</v>
      </c>
      <c r="AA123" s="53">
        <v>0</v>
      </c>
      <c r="AB123" s="53">
        <v>5.6172000000000004</v>
      </c>
      <c r="AC123" s="53">
        <v>5.5530999999999997</v>
      </c>
      <c r="AD123" s="53">
        <v>5.9255000000000004</v>
      </c>
      <c r="AE123" s="53">
        <v>0</v>
      </c>
      <c r="AF123" s="53"/>
    </row>
    <row r="124" spans="1:32" hidden="1" outlineLevel="1" collapsed="1">
      <c r="A124" s="16">
        <v>43983</v>
      </c>
      <c r="B124" s="53">
        <v>15.4932</v>
      </c>
      <c r="C124" s="53">
        <v>19.037199999999999</v>
      </c>
      <c r="D124" s="53">
        <v>14.268000000000001</v>
      </c>
      <c r="E124" s="53">
        <v>14.440799999999999</v>
      </c>
      <c r="F124" s="53">
        <v>14.148</v>
      </c>
      <c r="G124" s="53">
        <v>10.9268</v>
      </c>
      <c r="H124" s="53">
        <v>16.688199999999998</v>
      </c>
      <c r="I124" s="53">
        <v>19.037199999999999</v>
      </c>
      <c r="J124" s="53">
        <v>15.719799999999999</v>
      </c>
      <c r="K124" s="53">
        <v>15.6157</v>
      </c>
      <c r="L124" s="53">
        <v>17.0731</v>
      </c>
      <c r="M124" s="53">
        <v>12.827</v>
      </c>
      <c r="N124" s="53">
        <v>6.7282999999999999</v>
      </c>
      <c r="O124" s="53">
        <v>0</v>
      </c>
      <c r="P124" s="53">
        <v>6.7282999999999999</v>
      </c>
      <c r="Q124" s="53">
        <v>6.4108000000000001</v>
      </c>
      <c r="R124" s="53">
        <v>6.3201000000000001</v>
      </c>
      <c r="S124" s="53">
        <v>9.1587999999999994</v>
      </c>
      <c r="T124" s="53">
        <v>6.9025999999999996</v>
      </c>
      <c r="U124" s="53">
        <v>0</v>
      </c>
      <c r="V124" s="53">
        <v>6.9025999999999996</v>
      </c>
      <c r="W124" s="53">
        <v>7.1532999999999998</v>
      </c>
      <c r="X124" s="53">
        <v>6.4396000000000004</v>
      </c>
      <c r="Y124" s="53">
        <v>0</v>
      </c>
      <c r="Z124" s="53">
        <v>6.5572999999999997</v>
      </c>
      <c r="AA124" s="53">
        <v>0</v>
      </c>
      <c r="AB124" s="53">
        <v>6.5572999999999997</v>
      </c>
      <c r="AC124" s="53">
        <v>5.6997999999999998</v>
      </c>
      <c r="AD124" s="53">
        <v>5.8708999999999998</v>
      </c>
      <c r="AE124" s="53">
        <v>9.1587999999999994</v>
      </c>
      <c r="AF124" s="53"/>
    </row>
    <row r="125" spans="1:32" hidden="1" outlineLevel="1" collapsed="1">
      <c r="A125" s="16">
        <v>44013</v>
      </c>
      <c r="B125" s="53">
        <v>14.707700000000001</v>
      </c>
      <c r="C125" s="53">
        <v>18.422999999999998</v>
      </c>
      <c r="D125" s="53">
        <v>13.5062</v>
      </c>
      <c r="E125" s="53">
        <v>14.3268</v>
      </c>
      <c r="F125" s="53">
        <v>11.4274</v>
      </c>
      <c r="G125" s="53">
        <v>12.642899999999999</v>
      </c>
      <c r="H125" s="53">
        <v>15.928100000000001</v>
      </c>
      <c r="I125" s="53">
        <v>18.422999999999998</v>
      </c>
      <c r="J125" s="53">
        <v>14.965299999999999</v>
      </c>
      <c r="K125" s="53">
        <v>15.011699999999999</v>
      </c>
      <c r="L125" s="53">
        <v>14.9076</v>
      </c>
      <c r="M125" s="53">
        <v>13.2902</v>
      </c>
      <c r="N125" s="53">
        <v>5.9622999999999999</v>
      </c>
      <c r="O125" s="53">
        <v>0</v>
      </c>
      <c r="P125" s="53">
        <v>5.9622999999999999</v>
      </c>
      <c r="Q125" s="53">
        <v>6.6177999999999999</v>
      </c>
      <c r="R125" s="53">
        <v>5.6029999999999998</v>
      </c>
      <c r="S125" s="53">
        <v>4.9442000000000004</v>
      </c>
      <c r="T125" s="53">
        <v>5.5175999999999998</v>
      </c>
      <c r="U125" s="53">
        <v>0</v>
      </c>
      <c r="V125" s="53">
        <v>5.5175999999999998</v>
      </c>
      <c r="W125" s="53">
        <v>5.8010999999999999</v>
      </c>
      <c r="X125" s="53">
        <v>5.4016999999999999</v>
      </c>
      <c r="Y125" s="53">
        <v>0</v>
      </c>
      <c r="Z125" s="53">
        <v>6.9457000000000004</v>
      </c>
      <c r="AA125" s="53">
        <v>0</v>
      </c>
      <c r="AB125" s="53">
        <v>6.9457000000000004</v>
      </c>
      <c r="AC125" s="53">
        <v>7.6489000000000003</v>
      </c>
      <c r="AD125" s="53">
        <v>6.2735000000000003</v>
      </c>
      <c r="AE125" s="53">
        <v>4.9442000000000004</v>
      </c>
      <c r="AF125" s="53"/>
    </row>
    <row r="126" spans="1:32" hidden="1" outlineLevel="1" collapsed="1">
      <c r="A126" s="16">
        <v>44044</v>
      </c>
      <c r="B126" s="53">
        <v>14.715999999999999</v>
      </c>
      <c r="C126" s="53">
        <v>17.424600000000002</v>
      </c>
      <c r="D126" s="53">
        <v>13.5097</v>
      </c>
      <c r="E126" s="53">
        <v>13.616199999999999</v>
      </c>
      <c r="F126" s="53">
        <v>13.0114</v>
      </c>
      <c r="G126" s="53">
        <v>13.9419</v>
      </c>
      <c r="H126" s="53">
        <v>15.411899999999999</v>
      </c>
      <c r="I126" s="53">
        <v>17.424600000000002</v>
      </c>
      <c r="J126" s="53">
        <v>14.3987</v>
      </c>
      <c r="K126" s="53">
        <v>14.216900000000001</v>
      </c>
      <c r="L126" s="53">
        <v>15.2826</v>
      </c>
      <c r="M126" s="53">
        <v>19.303599999999999</v>
      </c>
      <c r="N126" s="53">
        <v>6.6848999999999998</v>
      </c>
      <c r="O126" s="53">
        <v>0</v>
      </c>
      <c r="P126" s="53">
        <v>6.6848999999999998</v>
      </c>
      <c r="Q126" s="53">
        <v>6.7587999999999999</v>
      </c>
      <c r="R126" s="53">
        <v>6.6002999999999998</v>
      </c>
      <c r="S126" s="53">
        <v>6.3650000000000002</v>
      </c>
      <c r="T126" s="53">
        <v>6.1893000000000002</v>
      </c>
      <c r="U126" s="53">
        <v>0</v>
      </c>
      <c r="V126" s="53">
        <v>6.1893000000000002</v>
      </c>
      <c r="W126" s="53">
        <v>5.6224999999999996</v>
      </c>
      <c r="X126" s="53">
        <v>6.7801999999999998</v>
      </c>
      <c r="Y126" s="53">
        <v>0</v>
      </c>
      <c r="Z126" s="53">
        <v>7.8661000000000003</v>
      </c>
      <c r="AA126" s="53">
        <v>0</v>
      </c>
      <c r="AB126" s="53">
        <v>7.8661000000000003</v>
      </c>
      <c r="AC126" s="53">
        <v>8.7108000000000008</v>
      </c>
      <c r="AD126" s="53">
        <v>5.6109</v>
      </c>
      <c r="AE126" s="53">
        <v>6.3650000000000002</v>
      </c>
      <c r="AF126" s="53"/>
    </row>
    <row r="127" spans="1:32" hidden="1" outlineLevel="1" collapsed="1">
      <c r="A127" s="16">
        <v>44075</v>
      </c>
      <c r="B127" s="53">
        <v>13.826499999999999</v>
      </c>
      <c r="C127" s="53">
        <v>17.439499999999999</v>
      </c>
      <c r="D127" s="53">
        <v>12.518000000000001</v>
      </c>
      <c r="E127" s="53">
        <v>12.9221</v>
      </c>
      <c r="F127" s="53">
        <v>11.3024</v>
      </c>
      <c r="G127" s="53">
        <v>9.6843000000000004</v>
      </c>
      <c r="H127" s="53">
        <v>15.202999999999999</v>
      </c>
      <c r="I127" s="53">
        <v>17.439499999999999</v>
      </c>
      <c r="J127" s="53">
        <v>14.193199999999999</v>
      </c>
      <c r="K127" s="53">
        <v>13.910299999999999</v>
      </c>
      <c r="L127" s="53">
        <v>15.673400000000001</v>
      </c>
      <c r="M127" s="53">
        <v>14.5808</v>
      </c>
      <c r="N127" s="53">
        <v>5.7320000000000002</v>
      </c>
      <c r="O127" s="53">
        <v>0</v>
      </c>
      <c r="P127" s="53">
        <v>5.7320000000000002</v>
      </c>
      <c r="Q127" s="53">
        <v>5.8194999999999997</v>
      </c>
      <c r="R127" s="53">
        <v>5.6387999999999998</v>
      </c>
      <c r="S127" s="53">
        <v>5.8651</v>
      </c>
      <c r="T127" s="53">
        <v>5.9790999999999999</v>
      </c>
      <c r="U127" s="53">
        <v>0</v>
      </c>
      <c r="V127" s="53">
        <v>5.9790999999999999</v>
      </c>
      <c r="W127" s="53">
        <v>5.7485999999999997</v>
      </c>
      <c r="X127" s="53">
        <v>6.1707999999999998</v>
      </c>
      <c r="Y127" s="53">
        <v>0</v>
      </c>
      <c r="Z127" s="53">
        <v>5.22</v>
      </c>
      <c r="AA127" s="53">
        <v>0</v>
      </c>
      <c r="AB127" s="53">
        <v>5.22</v>
      </c>
      <c r="AC127" s="53">
        <v>5.9512999999999998</v>
      </c>
      <c r="AD127" s="53">
        <v>4.0728</v>
      </c>
      <c r="AE127" s="53">
        <v>5.8651</v>
      </c>
      <c r="AF127" s="53"/>
    </row>
    <row r="128" spans="1:32" hidden="1" outlineLevel="1" collapsed="1">
      <c r="A128" s="16">
        <v>44105</v>
      </c>
      <c r="B128" s="53">
        <v>12.408099999999999</v>
      </c>
      <c r="C128" s="53">
        <v>16.8432</v>
      </c>
      <c r="D128" s="53">
        <v>11.395099999999999</v>
      </c>
      <c r="E128" s="53">
        <v>12.3027</v>
      </c>
      <c r="F128" s="53">
        <v>13.025399999999999</v>
      </c>
      <c r="G128" s="53">
        <v>6.1368</v>
      </c>
      <c r="H128" s="53">
        <v>14.648999999999999</v>
      </c>
      <c r="I128" s="53">
        <v>16.8432</v>
      </c>
      <c r="J128" s="53">
        <v>13.9055</v>
      </c>
      <c r="K128" s="53">
        <v>13.257899999999999</v>
      </c>
      <c r="L128" s="53">
        <v>15.977399999999999</v>
      </c>
      <c r="M128" s="53">
        <v>15.9899</v>
      </c>
      <c r="N128" s="53">
        <v>6.2053000000000003</v>
      </c>
      <c r="O128" s="53">
        <v>0</v>
      </c>
      <c r="P128" s="53">
        <v>6.2053000000000003</v>
      </c>
      <c r="Q128" s="53">
        <v>8.2651000000000003</v>
      </c>
      <c r="R128" s="53">
        <v>7.1157000000000004</v>
      </c>
      <c r="S128" s="53">
        <v>3.9893000000000001</v>
      </c>
      <c r="T128" s="53">
        <v>6.2385999999999999</v>
      </c>
      <c r="U128" s="53">
        <v>0</v>
      </c>
      <c r="V128" s="53">
        <v>6.2385999999999999</v>
      </c>
      <c r="W128" s="53">
        <v>8.7011000000000003</v>
      </c>
      <c r="X128" s="53">
        <v>8.0094999999999992</v>
      </c>
      <c r="Y128" s="53">
        <v>2.4641999999999999</v>
      </c>
      <c r="Z128" s="53">
        <v>6.133</v>
      </c>
      <c r="AA128" s="53">
        <v>0</v>
      </c>
      <c r="AB128" s="53">
        <v>6.133</v>
      </c>
      <c r="AC128" s="53">
        <v>6.9915000000000003</v>
      </c>
      <c r="AD128" s="53">
        <v>4.0658000000000003</v>
      </c>
      <c r="AE128" s="53">
        <v>6.1997</v>
      </c>
      <c r="AF128" s="53"/>
    </row>
    <row r="129" spans="1:32" hidden="1" outlineLevel="1" collapsed="1">
      <c r="A129" s="16">
        <v>44136</v>
      </c>
      <c r="B129" s="53">
        <v>13.601699999999999</v>
      </c>
      <c r="C129" s="53">
        <v>16.371700000000001</v>
      </c>
      <c r="D129" s="53">
        <v>12.481199999999999</v>
      </c>
      <c r="E129" s="53">
        <v>12.6874</v>
      </c>
      <c r="F129" s="53">
        <v>11.4093</v>
      </c>
      <c r="G129" s="53">
        <v>14.6394</v>
      </c>
      <c r="H129" s="53">
        <v>14.295500000000001</v>
      </c>
      <c r="I129" s="53">
        <v>16.371700000000001</v>
      </c>
      <c r="J129" s="53">
        <v>13.3506</v>
      </c>
      <c r="K129" s="53">
        <v>13.1907</v>
      </c>
      <c r="L129" s="53">
        <v>14.4636</v>
      </c>
      <c r="M129" s="53">
        <v>14.6394</v>
      </c>
      <c r="N129" s="53">
        <v>5.5289000000000001</v>
      </c>
      <c r="O129" s="53">
        <v>0</v>
      </c>
      <c r="P129" s="53">
        <v>5.5289000000000001</v>
      </c>
      <c r="Q129" s="53">
        <v>5.5063000000000004</v>
      </c>
      <c r="R129" s="53">
        <v>5.5507</v>
      </c>
      <c r="S129" s="53">
        <v>0</v>
      </c>
      <c r="T129" s="53">
        <v>5.5716999999999999</v>
      </c>
      <c r="U129" s="53">
        <v>0</v>
      </c>
      <c r="V129" s="53">
        <v>5.5716999999999999</v>
      </c>
      <c r="W129" s="53">
        <v>5.4580000000000002</v>
      </c>
      <c r="X129" s="53">
        <v>5.6550000000000002</v>
      </c>
      <c r="Y129" s="53">
        <v>0</v>
      </c>
      <c r="Z129" s="53">
        <v>5.4074999999999998</v>
      </c>
      <c r="AA129" s="53">
        <v>0</v>
      </c>
      <c r="AB129" s="53">
        <v>5.4074999999999998</v>
      </c>
      <c r="AC129" s="53">
        <v>5.5911</v>
      </c>
      <c r="AD129" s="53">
        <v>5.0126999999999997</v>
      </c>
      <c r="AE129" s="53">
        <v>0</v>
      </c>
      <c r="AF129" s="53"/>
    </row>
    <row r="130" spans="1:32" hidden="1" outlineLevel="1" collapsed="1">
      <c r="A130" s="16">
        <v>44166</v>
      </c>
      <c r="B130" s="53">
        <v>12.930199999999999</v>
      </c>
      <c r="C130" s="53">
        <v>15.8438</v>
      </c>
      <c r="D130" s="53">
        <v>11.976599999999999</v>
      </c>
      <c r="E130" s="53">
        <v>12.206799999999999</v>
      </c>
      <c r="F130" s="53">
        <v>11.6167</v>
      </c>
      <c r="G130" s="53">
        <v>7.6943999999999999</v>
      </c>
      <c r="H130" s="53">
        <v>13.6363</v>
      </c>
      <c r="I130" s="53">
        <v>15.8438</v>
      </c>
      <c r="J130" s="53">
        <v>12.809699999999999</v>
      </c>
      <c r="K130" s="53">
        <v>12.6149</v>
      </c>
      <c r="L130" s="53">
        <v>14.5375</v>
      </c>
      <c r="M130" s="53">
        <v>10.1272</v>
      </c>
      <c r="N130" s="53">
        <v>6.1990999999999996</v>
      </c>
      <c r="O130" s="53">
        <v>0</v>
      </c>
      <c r="P130" s="53">
        <v>6.1990999999999996</v>
      </c>
      <c r="Q130" s="53">
        <v>7.0518999999999998</v>
      </c>
      <c r="R130" s="53">
        <v>5.3978000000000002</v>
      </c>
      <c r="S130" s="53">
        <v>5.5458999999999996</v>
      </c>
      <c r="T130" s="53">
        <v>6.8822000000000001</v>
      </c>
      <c r="U130" s="53">
        <v>0</v>
      </c>
      <c r="V130" s="53">
        <v>6.8822000000000001</v>
      </c>
      <c r="W130" s="53">
        <v>7.2878999999999996</v>
      </c>
      <c r="X130" s="53">
        <v>6.1226000000000003</v>
      </c>
      <c r="Y130" s="53">
        <v>8</v>
      </c>
      <c r="Z130" s="53">
        <v>4.9375</v>
      </c>
      <c r="AA130" s="53">
        <v>0</v>
      </c>
      <c r="AB130" s="53">
        <v>4.9375</v>
      </c>
      <c r="AC130" s="53">
        <v>5.9305000000000003</v>
      </c>
      <c r="AD130" s="53">
        <v>4.3240999999999996</v>
      </c>
      <c r="AE130" s="53">
        <v>5.0937000000000001</v>
      </c>
      <c r="AF130" s="53"/>
    </row>
    <row r="131" spans="1:32" hidden="1" outlineLevel="1" collapsed="1">
      <c r="A131" s="16">
        <v>44197</v>
      </c>
      <c r="B131" s="53">
        <v>12.6762</v>
      </c>
      <c r="C131" s="53">
        <v>15.7948</v>
      </c>
      <c r="D131" s="53">
        <v>11.8187</v>
      </c>
      <c r="E131" s="53">
        <v>11.057399999999999</v>
      </c>
      <c r="F131" s="53">
        <v>13.5494</v>
      </c>
      <c r="G131" s="53">
        <v>14.079499999999999</v>
      </c>
      <c r="H131" s="53">
        <v>13.5512</v>
      </c>
      <c r="I131" s="53">
        <v>15.7948</v>
      </c>
      <c r="J131" s="53">
        <v>12.830500000000001</v>
      </c>
      <c r="K131" s="53">
        <v>11.9011</v>
      </c>
      <c r="L131" s="53">
        <v>14.963200000000001</v>
      </c>
      <c r="M131" s="53">
        <v>16.704799999999999</v>
      </c>
      <c r="N131" s="53">
        <v>5.8090000000000002</v>
      </c>
      <c r="O131" s="53">
        <v>0</v>
      </c>
      <c r="P131" s="53">
        <v>5.8090000000000002</v>
      </c>
      <c r="Q131" s="53">
        <v>5.3956</v>
      </c>
      <c r="R131" s="53">
        <v>5.9901999999999997</v>
      </c>
      <c r="S131" s="53">
        <v>8.2528000000000006</v>
      </c>
      <c r="T131" s="53">
        <v>5.8007999999999997</v>
      </c>
      <c r="U131" s="53">
        <v>0</v>
      </c>
      <c r="V131" s="53">
        <v>5.8007999999999997</v>
      </c>
      <c r="W131" s="53">
        <v>5.3494999999999999</v>
      </c>
      <c r="X131" s="53">
        <v>6.1124000000000001</v>
      </c>
      <c r="Y131" s="53">
        <v>6.7419000000000002</v>
      </c>
      <c r="Z131" s="53">
        <v>5.8196000000000003</v>
      </c>
      <c r="AA131" s="53">
        <v>0</v>
      </c>
      <c r="AB131" s="53">
        <v>5.8196000000000003</v>
      </c>
      <c r="AC131" s="53">
        <v>5.4305000000000003</v>
      </c>
      <c r="AD131" s="53">
        <v>5.1845999999999997</v>
      </c>
      <c r="AE131" s="53">
        <v>10.35</v>
      </c>
      <c r="AF131" s="53"/>
    </row>
    <row r="132" spans="1:32" hidden="1" outlineLevel="1" collapsed="1">
      <c r="A132" s="16">
        <v>44228</v>
      </c>
      <c r="B132" s="53">
        <v>12.657999999999999</v>
      </c>
      <c r="C132" s="53">
        <v>15.270899999999999</v>
      </c>
      <c r="D132" s="53">
        <v>11.794700000000001</v>
      </c>
      <c r="E132" s="53">
        <v>11.642899999999999</v>
      </c>
      <c r="F132" s="53">
        <v>12.501300000000001</v>
      </c>
      <c r="G132" s="53">
        <v>16.129799999999999</v>
      </c>
      <c r="H132" s="53">
        <v>12.9756</v>
      </c>
      <c r="I132" s="53">
        <v>15.270899999999999</v>
      </c>
      <c r="J132" s="53">
        <v>12.167400000000001</v>
      </c>
      <c r="K132" s="53">
        <v>11.920199999999999</v>
      </c>
      <c r="L132" s="53">
        <v>13.565099999999999</v>
      </c>
      <c r="M132" s="53">
        <v>16.129799999999999</v>
      </c>
      <c r="N132" s="53">
        <v>6.1369999999999996</v>
      </c>
      <c r="O132" s="53">
        <v>0</v>
      </c>
      <c r="P132" s="53">
        <v>6.1369999999999996</v>
      </c>
      <c r="Q132" s="53">
        <v>5.9798</v>
      </c>
      <c r="R132" s="53">
        <v>6.4139999999999997</v>
      </c>
      <c r="S132" s="53">
        <v>0</v>
      </c>
      <c r="T132" s="53">
        <v>6.3109000000000002</v>
      </c>
      <c r="U132" s="53">
        <v>0</v>
      </c>
      <c r="V132" s="53">
        <v>6.3109000000000002</v>
      </c>
      <c r="W132" s="53">
        <v>6.2389999999999999</v>
      </c>
      <c r="X132" s="53">
        <v>6.4085999999999999</v>
      </c>
      <c r="Y132" s="53">
        <v>0</v>
      </c>
      <c r="Z132" s="53">
        <v>5.2656000000000001</v>
      </c>
      <c r="AA132" s="53">
        <v>0</v>
      </c>
      <c r="AB132" s="53">
        <v>5.2656000000000001</v>
      </c>
      <c r="AC132" s="53">
        <v>5.1891999999999996</v>
      </c>
      <c r="AD132" s="53">
        <v>6.6281999999999996</v>
      </c>
      <c r="AE132" s="53">
        <v>0</v>
      </c>
      <c r="AF132" s="53"/>
    </row>
    <row r="133" spans="1:32" collapsed="1">
      <c r="A133" s="16">
        <v>44256</v>
      </c>
      <c r="B133" s="53">
        <v>11.776899999999999</v>
      </c>
      <c r="C133" s="53">
        <v>15.516299999999999</v>
      </c>
      <c r="D133" s="53">
        <v>10.8405</v>
      </c>
      <c r="E133" s="53">
        <v>10.9689</v>
      </c>
      <c r="F133" s="53">
        <v>10.4512</v>
      </c>
      <c r="G133" s="53">
        <v>8.3467000000000002</v>
      </c>
      <c r="H133" s="53">
        <v>12.4107</v>
      </c>
      <c r="I133" s="53">
        <v>15.516299999999999</v>
      </c>
      <c r="J133" s="53">
        <v>11.530799999999999</v>
      </c>
      <c r="K133" s="53">
        <v>11.321099999999999</v>
      </c>
      <c r="L133" s="53">
        <v>12.7095</v>
      </c>
      <c r="M133" s="53">
        <v>12.174099999999999</v>
      </c>
      <c r="N133" s="53">
        <v>5.5884999999999998</v>
      </c>
      <c r="O133" s="53">
        <v>0</v>
      </c>
      <c r="P133" s="53">
        <v>5.5884999999999998</v>
      </c>
      <c r="Q133" s="53">
        <v>5.7027000000000001</v>
      </c>
      <c r="R133" s="53">
        <v>5.5959000000000003</v>
      </c>
      <c r="S133" s="53">
        <v>4.5</v>
      </c>
      <c r="T133" s="53">
        <v>5.7154999999999996</v>
      </c>
      <c r="U133" s="53">
        <v>0</v>
      </c>
      <c r="V133" s="53">
        <v>5.7154999999999996</v>
      </c>
      <c r="W133" s="53">
        <v>5.7394999999999996</v>
      </c>
      <c r="X133" s="53">
        <v>5.6787999999999998</v>
      </c>
      <c r="Y133" s="53">
        <v>0</v>
      </c>
      <c r="Z133" s="53">
        <v>5.3723999999999998</v>
      </c>
      <c r="AA133" s="53">
        <v>0</v>
      </c>
      <c r="AB133" s="53">
        <v>5.3723999999999998</v>
      </c>
      <c r="AC133" s="53">
        <v>5.4206000000000003</v>
      </c>
      <c r="AD133" s="53">
        <v>5.5202</v>
      </c>
      <c r="AE133" s="53">
        <v>4.5</v>
      </c>
      <c r="AF133" s="53"/>
    </row>
    <row r="134" spans="1:32">
      <c r="A134" s="16">
        <v>44287</v>
      </c>
      <c r="B134" s="53">
        <v>11.8925</v>
      </c>
      <c r="C134" s="53">
        <v>15.084</v>
      </c>
      <c r="D134" s="53">
        <v>11.1915</v>
      </c>
      <c r="E134" s="53">
        <v>11.215</v>
      </c>
      <c r="F134" s="53">
        <v>12.0891</v>
      </c>
      <c r="G134" s="53">
        <v>4.8281999999999998</v>
      </c>
      <c r="H134" s="53">
        <v>13.0532</v>
      </c>
      <c r="I134" s="53">
        <v>15.084</v>
      </c>
      <c r="J134" s="53">
        <v>12.502800000000001</v>
      </c>
      <c r="K134" s="53">
        <v>12.0982</v>
      </c>
      <c r="L134" s="53">
        <v>14.1225</v>
      </c>
      <c r="M134" s="53">
        <v>12.856</v>
      </c>
      <c r="N134" s="53">
        <v>5.5876000000000001</v>
      </c>
      <c r="O134" s="53">
        <v>0</v>
      </c>
      <c r="P134" s="53">
        <v>5.5876000000000001</v>
      </c>
      <c r="Q134" s="53">
        <v>6.1200999999999999</v>
      </c>
      <c r="R134" s="53">
        <v>5.2140000000000004</v>
      </c>
      <c r="S134" s="53">
        <v>4.1830999999999996</v>
      </c>
      <c r="T134" s="53">
        <v>6.2481</v>
      </c>
      <c r="U134" s="53">
        <v>0</v>
      </c>
      <c r="V134" s="53">
        <v>6.2481</v>
      </c>
      <c r="W134" s="53">
        <v>6.8425000000000002</v>
      </c>
      <c r="X134" s="53">
        <v>4.91</v>
      </c>
      <c r="Y134" s="53">
        <v>10.35</v>
      </c>
      <c r="Z134" s="53">
        <v>4.7771999999999997</v>
      </c>
      <c r="AA134" s="53">
        <v>0</v>
      </c>
      <c r="AB134" s="53">
        <v>4.7771999999999997</v>
      </c>
      <c r="AC134" s="53">
        <v>5.2874999999999996</v>
      </c>
      <c r="AD134" s="53">
        <v>6.8209999999999997</v>
      </c>
      <c r="AE134" s="53">
        <v>3.1253000000000002</v>
      </c>
      <c r="AF134" s="53"/>
    </row>
    <row r="135" spans="1:32">
      <c r="A135" s="16">
        <v>44317</v>
      </c>
      <c r="B135" s="53">
        <v>12.0656</v>
      </c>
      <c r="C135" s="53">
        <v>14.5662</v>
      </c>
      <c r="D135" s="53">
        <v>11.2477</v>
      </c>
      <c r="E135" s="53">
        <v>11.3893</v>
      </c>
      <c r="F135" s="53">
        <v>10.4954</v>
      </c>
      <c r="G135" s="53">
        <v>13.266</v>
      </c>
      <c r="H135" s="53">
        <v>12.7219</v>
      </c>
      <c r="I135" s="53">
        <v>14.5662</v>
      </c>
      <c r="J135" s="53">
        <v>12.044600000000001</v>
      </c>
      <c r="K135" s="53">
        <v>11.8605</v>
      </c>
      <c r="L135" s="53">
        <v>13.137700000000001</v>
      </c>
      <c r="M135" s="53">
        <v>13.3759</v>
      </c>
      <c r="N135" s="53">
        <v>4.7640000000000002</v>
      </c>
      <c r="O135" s="53">
        <v>0</v>
      </c>
      <c r="P135" s="53">
        <v>4.7640000000000002</v>
      </c>
      <c r="Q135" s="53">
        <v>4.8305999999999996</v>
      </c>
      <c r="R135" s="53">
        <v>4.6917</v>
      </c>
      <c r="S135" s="53">
        <v>7</v>
      </c>
      <c r="T135" s="53">
        <v>4.6346999999999996</v>
      </c>
      <c r="U135" s="53">
        <v>0</v>
      </c>
      <c r="V135" s="53">
        <v>4.6346999999999996</v>
      </c>
      <c r="W135" s="53">
        <v>4.6388999999999996</v>
      </c>
      <c r="X135" s="53">
        <v>4.6307</v>
      </c>
      <c r="Y135" s="53">
        <v>0</v>
      </c>
      <c r="Z135" s="53">
        <v>5.8640999999999996</v>
      </c>
      <c r="AA135" s="53">
        <v>0</v>
      </c>
      <c r="AB135" s="53">
        <v>5.8640999999999996</v>
      </c>
      <c r="AC135" s="53">
        <v>6.2830000000000004</v>
      </c>
      <c r="AD135" s="53">
        <v>5.2975000000000003</v>
      </c>
      <c r="AE135" s="53">
        <v>7</v>
      </c>
      <c r="AF135" s="53"/>
    </row>
    <row r="136" spans="1:32">
      <c r="A136" s="16">
        <v>44348</v>
      </c>
      <c r="B136" s="53">
        <v>12.0625</v>
      </c>
      <c r="C136" s="53">
        <v>14.5387</v>
      </c>
      <c r="D136" s="53">
        <v>11.441599999999999</v>
      </c>
      <c r="E136" s="53">
        <v>11.1694</v>
      </c>
      <c r="F136" s="53">
        <v>11.8588</v>
      </c>
      <c r="G136" s="53">
        <v>13.7812</v>
      </c>
      <c r="H136" s="53">
        <v>12.5366</v>
      </c>
      <c r="I136" s="53">
        <v>14.5387</v>
      </c>
      <c r="J136" s="53">
        <v>11.949</v>
      </c>
      <c r="K136" s="53">
        <v>11.6715</v>
      </c>
      <c r="L136" s="53">
        <v>12.496</v>
      </c>
      <c r="M136" s="53">
        <v>14.8583</v>
      </c>
      <c r="N136" s="53">
        <v>8.4655000000000005</v>
      </c>
      <c r="O136" s="53">
        <v>0</v>
      </c>
      <c r="P136" s="53">
        <v>8.4655000000000005</v>
      </c>
      <c r="Q136" s="53">
        <v>4.9997999999999996</v>
      </c>
      <c r="R136" s="53">
        <v>10.67</v>
      </c>
      <c r="S136" s="53">
        <v>8.2529000000000003</v>
      </c>
      <c r="T136" s="53">
        <v>9.6565999999999992</v>
      </c>
      <c r="U136" s="53">
        <v>0</v>
      </c>
      <c r="V136" s="53">
        <v>9.6565999999999992</v>
      </c>
      <c r="W136" s="53">
        <v>5.0719000000000003</v>
      </c>
      <c r="X136" s="53">
        <v>11.4564</v>
      </c>
      <c r="Y136" s="53">
        <v>6.28</v>
      </c>
      <c r="Z136" s="53">
        <v>5.3548</v>
      </c>
      <c r="AA136" s="53">
        <v>0</v>
      </c>
      <c r="AB136" s="53">
        <v>5.3548</v>
      </c>
      <c r="AC136" s="53">
        <v>4.9212999999999996</v>
      </c>
      <c r="AD136" s="53">
        <v>4.7823000000000002</v>
      </c>
      <c r="AE136" s="53">
        <v>9.1219000000000001</v>
      </c>
      <c r="AF136" s="53"/>
    </row>
    <row r="137" spans="1:32">
      <c r="A137" s="16">
        <v>44378</v>
      </c>
      <c r="B137" s="53">
        <v>12.335699999999999</v>
      </c>
      <c r="C137" s="53">
        <v>14.282400000000001</v>
      </c>
      <c r="D137" s="53">
        <v>11.8466</v>
      </c>
      <c r="E137" s="53">
        <v>11.9939</v>
      </c>
      <c r="F137" s="53">
        <v>11.429600000000001</v>
      </c>
      <c r="G137" s="53">
        <v>16.922999999999998</v>
      </c>
      <c r="H137" s="53">
        <v>13.0969</v>
      </c>
      <c r="I137" s="53">
        <v>14.282400000000001</v>
      </c>
      <c r="J137" s="53">
        <v>12.7349</v>
      </c>
      <c r="K137" s="53">
        <v>12.5785</v>
      </c>
      <c r="L137" s="53">
        <v>13.291399999999999</v>
      </c>
      <c r="M137" s="53">
        <v>16.922999999999998</v>
      </c>
      <c r="N137" s="53">
        <v>7.7233000000000001</v>
      </c>
      <c r="O137" s="53">
        <v>0</v>
      </c>
      <c r="P137" s="53">
        <v>7.7233000000000001</v>
      </c>
      <c r="Q137" s="53">
        <v>5.6403999999999996</v>
      </c>
      <c r="R137" s="53">
        <v>8.7958999999999996</v>
      </c>
      <c r="S137" s="53">
        <v>0</v>
      </c>
      <c r="T137" s="53">
        <v>8.1881000000000004</v>
      </c>
      <c r="U137" s="53">
        <v>0</v>
      </c>
      <c r="V137" s="53">
        <v>8.1881000000000004</v>
      </c>
      <c r="W137" s="53">
        <v>4.8582000000000001</v>
      </c>
      <c r="X137" s="53">
        <v>9.8140999999999998</v>
      </c>
      <c r="Y137" s="53">
        <v>0</v>
      </c>
      <c r="Z137" s="53">
        <v>6.8848000000000003</v>
      </c>
      <c r="AA137" s="53">
        <v>0</v>
      </c>
      <c r="AB137" s="53">
        <v>6.8848000000000003</v>
      </c>
      <c r="AC137" s="53">
        <v>6.9223999999999997</v>
      </c>
      <c r="AD137" s="53">
        <v>6.8635999999999999</v>
      </c>
      <c r="AE137" s="53">
        <v>0</v>
      </c>
      <c r="AF137" s="53"/>
    </row>
    <row r="138" spans="1:32">
      <c r="A138" s="16">
        <v>44409</v>
      </c>
      <c r="B138" s="53">
        <v>11.729100000000001</v>
      </c>
      <c r="C138" s="53">
        <v>14.094200000000001</v>
      </c>
      <c r="D138" s="53">
        <v>11.0076</v>
      </c>
      <c r="E138" s="53">
        <v>11.1569</v>
      </c>
      <c r="F138" s="53">
        <v>10.6823</v>
      </c>
      <c r="G138" s="53">
        <v>6.3343999999999996</v>
      </c>
      <c r="H138" s="53">
        <v>12.7171</v>
      </c>
      <c r="I138" s="53">
        <v>14.094200000000001</v>
      </c>
      <c r="J138" s="53">
        <v>12.218</v>
      </c>
      <c r="K138" s="53">
        <v>12.0183</v>
      </c>
      <c r="L138" s="53">
        <v>13.352399999999999</v>
      </c>
      <c r="M138" s="53">
        <v>17.255600000000001</v>
      </c>
      <c r="N138" s="53">
        <v>4.5744999999999996</v>
      </c>
      <c r="O138" s="53">
        <v>0</v>
      </c>
      <c r="P138" s="53">
        <v>4.5744999999999996</v>
      </c>
      <c r="Q138" s="53">
        <v>4.6021999999999998</v>
      </c>
      <c r="R138" s="53">
        <v>4.5411999999999999</v>
      </c>
      <c r="S138" s="53">
        <v>4.5</v>
      </c>
      <c r="T138" s="53">
        <v>4.4611000000000001</v>
      </c>
      <c r="U138" s="53">
        <v>0</v>
      </c>
      <c r="V138" s="53">
        <v>4.4611000000000001</v>
      </c>
      <c r="W138" s="53">
        <v>4.5061</v>
      </c>
      <c r="X138" s="53">
        <v>4.3822999999999999</v>
      </c>
      <c r="Y138" s="53">
        <v>0</v>
      </c>
      <c r="Z138" s="53">
        <v>4.9108999999999998</v>
      </c>
      <c r="AA138" s="53">
        <v>0</v>
      </c>
      <c r="AB138" s="53">
        <v>4.9108999999999998</v>
      </c>
      <c r="AC138" s="53">
        <v>4.9736000000000002</v>
      </c>
      <c r="AD138" s="53">
        <v>5.3765999999999998</v>
      </c>
      <c r="AE138" s="53">
        <v>4.5</v>
      </c>
      <c r="AF138" s="53"/>
    </row>
    <row r="139" spans="1:32">
      <c r="A139" s="16">
        <v>44440</v>
      </c>
      <c r="B139" s="53">
        <v>11.793200000000001</v>
      </c>
      <c r="C139" s="53">
        <v>14.1435</v>
      </c>
      <c r="D139" s="53">
        <v>11.196400000000001</v>
      </c>
      <c r="E139" s="53">
        <v>11.2849</v>
      </c>
      <c r="F139" s="53">
        <v>10.5733</v>
      </c>
      <c r="G139" s="53">
        <v>14.7256</v>
      </c>
      <c r="H139" s="53">
        <v>12.504</v>
      </c>
      <c r="I139" s="53">
        <v>14.1435</v>
      </c>
      <c r="J139" s="53">
        <v>12.0318</v>
      </c>
      <c r="K139" s="53">
        <v>11.9475</v>
      </c>
      <c r="L139" s="53">
        <v>12.4954</v>
      </c>
      <c r="M139" s="53">
        <v>16.14</v>
      </c>
      <c r="N139" s="53">
        <v>4.9748000000000001</v>
      </c>
      <c r="O139" s="53">
        <v>0</v>
      </c>
      <c r="P139" s="53">
        <v>4.9748000000000001</v>
      </c>
      <c r="Q139" s="53">
        <v>4.8688000000000002</v>
      </c>
      <c r="R139" s="53">
        <v>5.1866000000000003</v>
      </c>
      <c r="S139" s="53">
        <v>5.5667</v>
      </c>
      <c r="T139" s="53">
        <v>4.9904000000000002</v>
      </c>
      <c r="U139" s="53">
        <v>0</v>
      </c>
      <c r="V139" s="53">
        <v>4.9904000000000002</v>
      </c>
      <c r="W139" s="53">
        <v>4.8506999999999998</v>
      </c>
      <c r="X139" s="53">
        <v>5.2758000000000003</v>
      </c>
      <c r="Y139" s="53">
        <v>0</v>
      </c>
      <c r="Z139" s="53">
        <v>4.9042000000000003</v>
      </c>
      <c r="AA139" s="53">
        <v>0</v>
      </c>
      <c r="AB139" s="53">
        <v>4.9042000000000003</v>
      </c>
      <c r="AC139" s="53">
        <v>4.9503000000000004</v>
      </c>
      <c r="AD139" s="53">
        <v>4.7389999999999999</v>
      </c>
      <c r="AE139" s="53">
        <v>5.5667</v>
      </c>
      <c r="AF139" s="53"/>
    </row>
    <row r="140" spans="1:32">
      <c r="A140" s="16">
        <v>44470</v>
      </c>
      <c r="B140" s="53">
        <v>11.479799999999999</v>
      </c>
      <c r="C140" s="53">
        <v>13.7494</v>
      </c>
      <c r="D140" s="53">
        <v>10.9361</v>
      </c>
      <c r="E140" s="53">
        <v>11.5688</v>
      </c>
      <c r="F140" s="53">
        <v>11.040699999999999</v>
      </c>
      <c r="G140" s="53">
        <v>3.5276000000000001</v>
      </c>
      <c r="H140" s="53">
        <v>12.5488</v>
      </c>
      <c r="I140" s="53">
        <v>13.7494</v>
      </c>
      <c r="J140" s="53">
        <v>12.208299999999999</v>
      </c>
      <c r="K140" s="53">
        <v>12.1266</v>
      </c>
      <c r="L140" s="53">
        <v>12.454000000000001</v>
      </c>
      <c r="M140" s="53">
        <v>16.586200000000002</v>
      </c>
      <c r="N140" s="53">
        <v>4.0236000000000001</v>
      </c>
      <c r="O140" s="53">
        <v>0</v>
      </c>
      <c r="P140" s="53">
        <v>4.0236000000000001</v>
      </c>
      <c r="Q140" s="53">
        <v>4.8545999999999996</v>
      </c>
      <c r="R140" s="53">
        <v>4.4733999999999998</v>
      </c>
      <c r="S140" s="53">
        <v>3.0076999999999998</v>
      </c>
      <c r="T140" s="53">
        <v>3.9089</v>
      </c>
      <c r="U140" s="53">
        <v>0</v>
      </c>
      <c r="V140" s="53">
        <v>3.9089</v>
      </c>
      <c r="W140" s="53">
        <v>4.8380999999999998</v>
      </c>
      <c r="X140" s="53">
        <v>4.4549000000000003</v>
      </c>
      <c r="Y140" s="53">
        <v>3</v>
      </c>
      <c r="Z140" s="53">
        <v>4.6387999999999998</v>
      </c>
      <c r="AA140" s="53">
        <v>0</v>
      </c>
      <c r="AB140" s="53">
        <v>4.6387999999999998</v>
      </c>
      <c r="AC140" s="53">
        <v>4.9512999999999998</v>
      </c>
      <c r="AD140" s="53">
        <v>4.4992000000000001</v>
      </c>
      <c r="AE140" s="53">
        <v>4</v>
      </c>
      <c r="AF140" s="53"/>
    </row>
    <row r="141" spans="1:32">
      <c r="A141" s="16">
        <v>44501</v>
      </c>
      <c r="B141" s="53">
        <v>11.559200000000001</v>
      </c>
      <c r="C141" s="53">
        <v>13.8353</v>
      </c>
      <c r="D141" s="53">
        <v>10.8536</v>
      </c>
      <c r="E141" s="53">
        <v>10.950699999999999</v>
      </c>
      <c r="F141" s="53">
        <v>10.7621</v>
      </c>
      <c r="G141" s="53">
        <v>6.5561999999999996</v>
      </c>
      <c r="H141" s="53">
        <v>12.367800000000001</v>
      </c>
      <c r="I141" s="53">
        <v>13.8353</v>
      </c>
      <c r="J141" s="53">
        <v>11.8443</v>
      </c>
      <c r="K141" s="53">
        <v>11.657500000000001</v>
      </c>
      <c r="L141" s="53">
        <v>13.29</v>
      </c>
      <c r="M141" s="53">
        <v>16.0152</v>
      </c>
      <c r="N141" s="53">
        <v>4.2843999999999998</v>
      </c>
      <c r="O141" s="53">
        <v>0</v>
      </c>
      <c r="P141" s="53">
        <v>4.2843999999999998</v>
      </c>
      <c r="Q141" s="53">
        <v>4.1220999999999997</v>
      </c>
      <c r="R141" s="53">
        <v>4.4467999999999996</v>
      </c>
      <c r="S141" s="53">
        <v>4.7861000000000002</v>
      </c>
      <c r="T141" s="53">
        <v>4.0989000000000004</v>
      </c>
      <c r="U141" s="53">
        <v>0</v>
      </c>
      <c r="V141" s="53">
        <v>4.0989000000000004</v>
      </c>
      <c r="W141" s="53">
        <v>3.9161000000000001</v>
      </c>
      <c r="X141" s="53">
        <v>4.444</v>
      </c>
      <c r="Y141" s="53">
        <v>0</v>
      </c>
      <c r="Z141" s="53">
        <v>4.5372000000000003</v>
      </c>
      <c r="AA141" s="53">
        <v>0</v>
      </c>
      <c r="AB141" s="53">
        <v>4.5372000000000003</v>
      </c>
      <c r="AC141" s="53">
        <v>4.4538000000000002</v>
      </c>
      <c r="AD141" s="53">
        <v>4.4535</v>
      </c>
      <c r="AE141" s="53">
        <v>4.7861000000000002</v>
      </c>
      <c r="AF141" s="53"/>
    </row>
    <row r="142" spans="1:32">
      <c r="A142" s="16">
        <v>44531</v>
      </c>
      <c r="B142" s="53">
        <v>11.5595</v>
      </c>
      <c r="C142" s="53">
        <v>13.6372</v>
      </c>
      <c r="D142" s="53">
        <v>11.027900000000001</v>
      </c>
      <c r="E142" s="53">
        <v>11.156000000000001</v>
      </c>
      <c r="F142" s="53">
        <v>11.059200000000001</v>
      </c>
      <c r="G142" s="53">
        <v>6.5822000000000003</v>
      </c>
      <c r="H142" s="53">
        <v>12.719900000000001</v>
      </c>
      <c r="I142" s="53">
        <v>13.6372</v>
      </c>
      <c r="J142" s="53">
        <v>12.430300000000001</v>
      </c>
      <c r="K142" s="53">
        <v>12.240399999999999</v>
      </c>
      <c r="L142" s="53">
        <v>13.118499999999999</v>
      </c>
      <c r="M142" s="53">
        <v>14.245100000000001</v>
      </c>
      <c r="N142" s="53">
        <v>5.0227000000000004</v>
      </c>
      <c r="O142" s="53">
        <v>0</v>
      </c>
      <c r="P142" s="53">
        <v>5.0227000000000004</v>
      </c>
      <c r="Q142" s="53">
        <v>4.952</v>
      </c>
      <c r="R142" s="53">
        <v>5.0370999999999997</v>
      </c>
      <c r="S142" s="53">
        <v>5.3754</v>
      </c>
      <c r="T142" s="53">
        <v>5.0190999999999999</v>
      </c>
      <c r="U142" s="53">
        <v>0</v>
      </c>
      <c r="V142" s="53">
        <v>5.0190999999999999</v>
      </c>
      <c r="W142" s="53">
        <v>4.8438999999999997</v>
      </c>
      <c r="X142" s="53">
        <v>5.1970999999999998</v>
      </c>
      <c r="Y142" s="53">
        <v>5.5</v>
      </c>
      <c r="Z142" s="53">
        <v>5.0319000000000003</v>
      </c>
      <c r="AA142" s="53">
        <v>0</v>
      </c>
      <c r="AB142" s="53">
        <v>5.0319000000000003</v>
      </c>
      <c r="AC142" s="53">
        <v>5.2690999999999999</v>
      </c>
      <c r="AD142" s="53">
        <v>4.7925000000000004</v>
      </c>
      <c r="AE142" s="53">
        <v>4.53</v>
      </c>
      <c r="AF142" s="53"/>
    </row>
    <row r="143" spans="1:32">
      <c r="A143" s="16">
        <v>44562</v>
      </c>
      <c r="B143" s="53">
        <v>12.2363</v>
      </c>
      <c r="C143" s="53">
        <v>13.6829</v>
      </c>
      <c r="D143" s="53">
        <v>11.8918</v>
      </c>
      <c r="E143" s="53">
        <v>11.748799999999999</v>
      </c>
      <c r="F143" s="53">
        <v>12.158200000000001</v>
      </c>
      <c r="G143" s="53">
        <v>13.986499999999999</v>
      </c>
      <c r="H143" s="53">
        <v>13.061400000000001</v>
      </c>
      <c r="I143" s="53">
        <v>13.6829</v>
      </c>
      <c r="J143" s="53">
        <v>12.893599999999999</v>
      </c>
      <c r="K143" s="53">
        <v>12.5219</v>
      </c>
      <c r="L143" s="53">
        <v>13.945</v>
      </c>
      <c r="M143" s="53">
        <v>13.986499999999999</v>
      </c>
      <c r="N143" s="53">
        <v>4.4172000000000002</v>
      </c>
      <c r="O143" s="53">
        <v>0</v>
      </c>
      <c r="P143" s="53">
        <v>4.4172000000000002</v>
      </c>
      <c r="Q143" s="53">
        <v>4.0797999999999996</v>
      </c>
      <c r="R143" s="53">
        <v>4.8399000000000001</v>
      </c>
      <c r="S143" s="53" t="s">
        <v>346</v>
      </c>
      <c r="T143" s="53">
        <v>4.4561999999999999</v>
      </c>
      <c r="U143" s="53">
        <v>0</v>
      </c>
      <c r="V143" s="53">
        <v>4.4561999999999999</v>
      </c>
      <c r="W143" s="53">
        <v>4.1254</v>
      </c>
      <c r="X143" s="53">
        <v>5.0105000000000004</v>
      </c>
      <c r="Y143" s="53">
        <v>0</v>
      </c>
      <c r="Z143" s="53">
        <v>4.2575000000000003</v>
      </c>
      <c r="AA143" s="53">
        <v>0</v>
      </c>
      <c r="AB143" s="53">
        <v>4.2575000000000003</v>
      </c>
      <c r="AC143" s="53">
        <v>3.6457999999999999</v>
      </c>
      <c r="AD143" s="53">
        <v>4.4825999999999997</v>
      </c>
      <c r="AE143" s="53">
        <v>0</v>
      </c>
      <c r="AF143" s="53"/>
    </row>
    <row r="144" spans="1:32">
      <c r="A144" s="16">
        <v>44593</v>
      </c>
      <c r="B144" s="53">
        <v>11.9382</v>
      </c>
      <c r="C144" s="53">
        <v>13.596399999999999</v>
      </c>
      <c r="D144" s="53">
        <v>11.525700000000001</v>
      </c>
      <c r="E144" s="53">
        <v>11.9422</v>
      </c>
      <c r="F144" s="53">
        <v>9.2912999999999997</v>
      </c>
      <c r="G144" s="53">
        <v>14.257400000000001</v>
      </c>
      <c r="H144" s="53">
        <v>13.069000000000001</v>
      </c>
      <c r="I144" s="53">
        <v>13.596399999999999</v>
      </c>
      <c r="J144" s="53">
        <v>12.9114</v>
      </c>
      <c r="K144" s="53">
        <v>12.7593</v>
      </c>
      <c r="L144" s="53">
        <v>14.282400000000001</v>
      </c>
      <c r="M144" s="53">
        <v>15.189</v>
      </c>
      <c r="N144" s="53">
        <v>4.6607000000000003</v>
      </c>
      <c r="O144" s="53">
        <v>0</v>
      </c>
      <c r="P144" s="53">
        <v>4.6607000000000003</v>
      </c>
      <c r="Q144" s="53">
        <v>4.3960999999999997</v>
      </c>
      <c r="R144" s="53">
        <v>4.9100999999999999</v>
      </c>
      <c r="S144" s="53">
        <v>4.8</v>
      </c>
      <c r="T144" s="53">
        <v>4.6005000000000003</v>
      </c>
      <c r="U144" s="53">
        <v>0</v>
      </c>
      <c r="V144" s="53">
        <v>4.6005000000000003</v>
      </c>
      <c r="W144" s="53">
        <v>4.2500999999999998</v>
      </c>
      <c r="X144" s="53">
        <v>4.8807</v>
      </c>
      <c r="Y144" s="53">
        <v>0</v>
      </c>
      <c r="Z144" s="53">
        <v>4.9349999999999996</v>
      </c>
      <c r="AA144" s="53">
        <v>0</v>
      </c>
      <c r="AB144" s="53">
        <v>4.9349999999999996</v>
      </c>
      <c r="AC144" s="53">
        <v>4.8384999999999998</v>
      </c>
      <c r="AD144" s="53">
        <v>5.1456999999999997</v>
      </c>
      <c r="AE144" s="53">
        <v>4.8</v>
      </c>
      <c r="AF144" s="53"/>
    </row>
    <row r="145" spans="1:32">
      <c r="A145" s="16">
        <v>44621</v>
      </c>
      <c r="B145" s="53">
        <v>13.9017</v>
      </c>
      <c r="C145" s="53">
        <v>13.1828</v>
      </c>
      <c r="D145" s="53">
        <v>14.4512</v>
      </c>
      <c r="E145" s="53">
        <v>14.517799999999999</v>
      </c>
      <c r="F145" s="53">
        <v>12.655799999999999</v>
      </c>
      <c r="G145" s="53">
        <v>0</v>
      </c>
      <c r="H145" s="53">
        <v>13.914400000000001</v>
      </c>
      <c r="I145" s="53">
        <v>13.1921</v>
      </c>
      <c r="J145" s="53">
        <v>14.4671</v>
      </c>
      <c r="K145" s="53">
        <v>14.520799999999999</v>
      </c>
      <c r="L145" s="53">
        <v>12.953099999999999</v>
      </c>
      <c r="M145" s="53">
        <v>0</v>
      </c>
      <c r="N145" s="53">
        <v>5.0838000000000001</v>
      </c>
      <c r="O145" s="53">
        <v>0</v>
      </c>
      <c r="P145" s="53">
        <v>6.4596</v>
      </c>
      <c r="Q145" s="53">
        <v>7.4253</v>
      </c>
      <c r="R145" s="53">
        <v>6.2084999999999999</v>
      </c>
      <c r="S145" s="53">
        <v>0</v>
      </c>
      <c r="T145" s="53">
        <v>6.9866999999999999</v>
      </c>
      <c r="U145" s="53">
        <v>0</v>
      </c>
      <c r="V145" s="53">
        <v>6.9866999999999999</v>
      </c>
      <c r="W145" s="53">
        <v>7.4253</v>
      </c>
      <c r="X145" s="53">
        <v>6.6086</v>
      </c>
      <c r="Y145" s="53">
        <v>0</v>
      </c>
      <c r="Z145" s="53">
        <v>4.0555000000000003</v>
      </c>
      <c r="AA145" s="53">
        <v>0</v>
      </c>
      <c r="AB145" s="53">
        <v>6.0357000000000003</v>
      </c>
      <c r="AC145" s="53">
        <v>0</v>
      </c>
      <c r="AD145" s="53">
        <v>6.0357000000000003</v>
      </c>
      <c r="AE145" s="53">
        <v>0</v>
      </c>
      <c r="AF145" s="53"/>
    </row>
  </sheetData>
  <mergeCells count="12">
    <mergeCell ref="T7:Y7"/>
    <mergeCell ref="Z7:AE7"/>
    <mergeCell ref="H6:AE6"/>
    <mergeCell ref="B6:B8"/>
    <mergeCell ref="A3:S3"/>
    <mergeCell ref="C7:C8"/>
    <mergeCell ref="D7:D8"/>
    <mergeCell ref="E7:G7"/>
    <mergeCell ref="C6:G6"/>
    <mergeCell ref="H7:M7"/>
    <mergeCell ref="N7:S7"/>
    <mergeCell ref="A6:A8"/>
  </mergeCells>
  <hyperlinks>
    <hyperlink ref="A1" location="Зміст!A1" display="Зміст"/>
    <hyperlink ref="A3" location="'зміст'!A1" display="'зміст'!A1"/>
    <hyperlink ref="A3:S3" location="'на звітну дату'!A1" display="'на звітну дату'!A1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63" orientation="landscape" horizontalDpi="429496729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>
    <tabColor rgb="FF92D050"/>
  </sheetPr>
  <dimension ref="A1:S145"/>
  <sheetViews>
    <sheetView showGridLines="0" zoomScaleNormal="100" zoomScaleSheetLayoutView="98" workbookViewId="0">
      <selection activeCell="A2" sqref="A2"/>
    </sheetView>
  </sheetViews>
  <sheetFormatPr defaultColWidth="9.109375" defaultRowHeight="13.8" outlineLevelRow="1"/>
  <cols>
    <col min="1" max="1" width="8.6640625" style="6" customWidth="1"/>
    <col min="2" max="2" width="9.109375" style="5"/>
    <col min="3" max="3" width="6.44140625" style="5" customWidth="1"/>
    <col min="4" max="4" width="7.109375" style="5" customWidth="1"/>
    <col min="5" max="9" width="6.44140625" style="5" customWidth="1"/>
    <col min="10" max="10" width="7.109375" style="5" customWidth="1"/>
    <col min="11" max="15" width="6.44140625" style="5" customWidth="1"/>
    <col min="16" max="16" width="7.109375" style="5" customWidth="1"/>
    <col min="17" max="19" width="6.44140625" style="5" customWidth="1"/>
    <col min="20" max="20" width="10" style="5" bestFit="1" customWidth="1"/>
    <col min="21" max="16384" width="9.109375" style="5"/>
  </cols>
  <sheetData>
    <row r="1" spans="1:19" s="27" customFormat="1" ht="14.4">
      <c r="A1" s="11" t="s">
        <v>132</v>
      </c>
    </row>
    <row r="2" spans="1:19" s="27" customFormat="1" ht="5.25" customHeight="1"/>
    <row r="3" spans="1:19" s="51" customFormat="1" ht="28.5" customHeight="1">
      <c r="A3" s="225" t="s">
        <v>109</v>
      </c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</row>
    <row r="4" spans="1:19" s="51" customFormat="1" ht="12.75" customHeight="1">
      <c r="A4" s="19" t="s">
        <v>131</v>
      </c>
    </row>
    <row r="5" spans="1:19" s="51" customFormat="1" ht="12.75" customHeight="1">
      <c r="A5" s="20" t="s">
        <v>54</v>
      </c>
    </row>
    <row r="6" spans="1:19" s="52" customFormat="1" ht="12.75" customHeight="1">
      <c r="A6" s="202" t="s">
        <v>0</v>
      </c>
      <c r="B6" s="255" t="s">
        <v>16</v>
      </c>
      <c r="C6" s="205" t="s">
        <v>2</v>
      </c>
      <c r="D6" s="205"/>
      <c r="E6" s="205"/>
      <c r="F6" s="205"/>
      <c r="G6" s="205"/>
      <c r="H6" s="207" t="s">
        <v>3</v>
      </c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9"/>
    </row>
    <row r="7" spans="1:19" s="52" customFormat="1" ht="12.75" customHeight="1">
      <c r="A7" s="203"/>
      <c r="B7" s="256"/>
      <c r="C7" s="254" t="s">
        <v>70</v>
      </c>
      <c r="D7" s="254" t="s">
        <v>6</v>
      </c>
      <c r="E7" s="205" t="s">
        <v>7</v>
      </c>
      <c r="F7" s="253"/>
      <c r="G7" s="253"/>
      <c r="H7" s="205" t="s">
        <v>8</v>
      </c>
      <c r="I7" s="205"/>
      <c r="J7" s="205"/>
      <c r="K7" s="253"/>
      <c r="L7" s="253"/>
      <c r="M7" s="253"/>
      <c r="N7" s="205" t="s">
        <v>9</v>
      </c>
      <c r="O7" s="205"/>
      <c r="P7" s="205"/>
      <c r="Q7" s="253"/>
      <c r="R7" s="253"/>
      <c r="S7" s="253"/>
    </row>
    <row r="8" spans="1:19" s="52" customFormat="1" ht="88.5" customHeight="1">
      <c r="A8" s="204"/>
      <c r="B8" s="257"/>
      <c r="C8" s="254"/>
      <c r="D8" s="254"/>
      <c r="E8" s="26" t="s">
        <v>10</v>
      </c>
      <c r="F8" s="26" t="s">
        <v>11</v>
      </c>
      <c r="G8" s="26" t="s">
        <v>12</v>
      </c>
      <c r="H8" s="26" t="s">
        <v>13</v>
      </c>
      <c r="I8" s="26" t="s">
        <v>70</v>
      </c>
      <c r="J8" s="26" t="s">
        <v>6</v>
      </c>
      <c r="K8" s="26" t="s">
        <v>10</v>
      </c>
      <c r="L8" s="26" t="s">
        <v>11</v>
      </c>
      <c r="M8" s="26" t="s">
        <v>12</v>
      </c>
      <c r="N8" s="26" t="s">
        <v>13</v>
      </c>
      <c r="O8" s="26" t="s">
        <v>70</v>
      </c>
      <c r="P8" s="26" t="s">
        <v>6</v>
      </c>
      <c r="Q8" s="26" t="s">
        <v>10</v>
      </c>
      <c r="R8" s="26" t="s">
        <v>11</v>
      </c>
      <c r="S8" s="26" t="s">
        <v>12</v>
      </c>
    </row>
    <row r="9" spans="1:19" s="52" customFormat="1" ht="14.4" hidden="1">
      <c r="A9" s="120"/>
      <c r="B9" s="128"/>
      <c r="C9" s="127"/>
      <c r="D9" s="127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</row>
    <row r="10" spans="1:19" s="52" customFormat="1" ht="14.4">
      <c r="A10" s="35">
        <v>1</v>
      </c>
      <c r="B10" s="23">
        <v>2</v>
      </c>
      <c r="C10" s="35">
        <v>3</v>
      </c>
      <c r="D10" s="23">
        <v>4</v>
      </c>
      <c r="E10" s="35">
        <v>5</v>
      </c>
      <c r="F10" s="23">
        <v>6</v>
      </c>
      <c r="G10" s="35">
        <v>7</v>
      </c>
      <c r="H10" s="23">
        <v>8</v>
      </c>
      <c r="I10" s="35">
        <v>9</v>
      </c>
      <c r="J10" s="23">
        <v>10</v>
      </c>
      <c r="K10" s="35">
        <v>11</v>
      </c>
      <c r="L10" s="23">
        <v>12</v>
      </c>
      <c r="M10" s="35">
        <v>13</v>
      </c>
      <c r="N10" s="23">
        <v>14</v>
      </c>
      <c r="O10" s="35">
        <v>15</v>
      </c>
      <c r="P10" s="23">
        <v>16</v>
      </c>
      <c r="Q10" s="35">
        <v>17</v>
      </c>
      <c r="R10" s="23">
        <v>18</v>
      </c>
      <c r="S10" s="35">
        <v>19</v>
      </c>
    </row>
    <row r="11" spans="1:19" s="51" customFormat="1" ht="15" hidden="1" customHeight="1" outlineLevel="1">
      <c r="A11" s="16">
        <v>40544</v>
      </c>
      <c r="B11" s="53">
        <v>25.896899999999999</v>
      </c>
      <c r="C11" s="53">
        <v>33.297899999999998</v>
      </c>
      <c r="D11" s="53">
        <v>19.8081</v>
      </c>
      <c r="E11" s="53">
        <v>21.892700000000001</v>
      </c>
      <c r="F11" s="53">
        <v>18.5595</v>
      </c>
      <c r="G11" s="53">
        <v>16.547999999999998</v>
      </c>
      <c r="H11" s="53">
        <v>27.006499999999999</v>
      </c>
      <c r="I11" s="53">
        <v>33.312899999999999</v>
      </c>
      <c r="J11" s="53">
        <v>20.853999999999999</v>
      </c>
      <c r="K11" s="53">
        <v>22.013000000000002</v>
      </c>
      <c r="L11" s="53">
        <v>19.710899999999999</v>
      </c>
      <c r="M11" s="53">
        <v>18.6858</v>
      </c>
      <c r="N11" s="53">
        <v>14.4056</v>
      </c>
      <c r="O11" s="53">
        <v>26.726900000000001</v>
      </c>
      <c r="P11" s="53">
        <v>14.2606</v>
      </c>
      <c r="Q11" s="53">
        <v>19.573899999999998</v>
      </c>
      <c r="R11" s="53">
        <v>12.182700000000001</v>
      </c>
      <c r="S11" s="53">
        <v>13.9778</v>
      </c>
    </row>
    <row r="12" spans="1:19" s="51" customFormat="1" ht="15" hidden="1" customHeight="1" outlineLevel="1">
      <c r="A12" s="16">
        <v>40575</v>
      </c>
      <c r="B12" s="53">
        <v>20.4269</v>
      </c>
      <c r="C12" s="53">
        <v>33.0625</v>
      </c>
      <c r="D12" s="53">
        <v>16.453299999999999</v>
      </c>
      <c r="E12" s="53">
        <v>16.289300000000001</v>
      </c>
      <c r="F12" s="53">
        <v>16.691199999999998</v>
      </c>
      <c r="G12" s="53">
        <v>16.8125</v>
      </c>
      <c r="H12" s="53">
        <v>22.432300000000001</v>
      </c>
      <c r="I12" s="53">
        <v>33.108800000000002</v>
      </c>
      <c r="J12" s="53">
        <v>18.182400000000001</v>
      </c>
      <c r="K12" s="53">
        <v>17.564</v>
      </c>
      <c r="L12" s="53">
        <v>19.851900000000001</v>
      </c>
      <c r="M12" s="53">
        <v>18.013400000000001</v>
      </c>
      <c r="N12" s="53">
        <v>10.125400000000001</v>
      </c>
      <c r="O12" s="53">
        <v>20.953299999999999</v>
      </c>
      <c r="P12" s="53">
        <v>10.064500000000001</v>
      </c>
      <c r="Q12" s="53">
        <v>10.24</v>
      </c>
      <c r="R12" s="53">
        <v>8.4992999999999999</v>
      </c>
      <c r="S12" s="53">
        <v>13.6363</v>
      </c>
    </row>
    <row r="13" spans="1:19" s="51" customFormat="1" ht="15" hidden="1" customHeight="1" outlineLevel="1">
      <c r="A13" s="16">
        <v>40603</v>
      </c>
      <c r="B13" s="53">
        <v>26.478400000000001</v>
      </c>
      <c r="C13" s="53">
        <v>32.546799999999998</v>
      </c>
      <c r="D13" s="53">
        <v>21.082999999999998</v>
      </c>
      <c r="E13" s="53">
        <v>25.8079</v>
      </c>
      <c r="F13" s="53">
        <v>18.534500000000001</v>
      </c>
      <c r="G13" s="53">
        <v>15.8932</v>
      </c>
      <c r="H13" s="53">
        <v>27.999300000000002</v>
      </c>
      <c r="I13" s="53">
        <v>32.613500000000002</v>
      </c>
      <c r="J13" s="53">
        <v>23.295100000000001</v>
      </c>
      <c r="K13" s="53">
        <v>25.928000000000001</v>
      </c>
      <c r="L13" s="53">
        <v>21.5914</v>
      </c>
      <c r="M13" s="53">
        <v>18.915700000000001</v>
      </c>
      <c r="N13" s="53">
        <v>7.0990000000000002</v>
      </c>
      <c r="O13" s="53">
        <v>20.3308</v>
      </c>
      <c r="P13" s="53">
        <v>6.6177000000000001</v>
      </c>
      <c r="Q13" s="53">
        <v>16.205500000000001</v>
      </c>
      <c r="R13" s="53">
        <v>3.1044</v>
      </c>
      <c r="S13" s="53">
        <v>10.5427</v>
      </c>
    </row>
    <row r="14" spans="1:19" s="51" customFormat="1" ht="15" hidden="1" customHeight="1" outlineLevel="1">
      <c r="A14" s="16">
        <v>40634</v>
      </c>
      <c r="B14" s="53">
        <v>26.2211</v>
      </c>
      <c r="C14" s="53">
        <v>34.257399999999997</v>
      </c>
      <c r="D14" s="53">
        <v>18.106100000000001</v>
      </c>
      <c r="E14" s="53">
        <v>21.627300000000002</v>
      </c>
      <c r="F14" s="53">
        <v>19.089200000000002</v>
      </c>
      <c r="G14" s="53">
        <v>11.152200000000001</v>
      </c>
      <c r="H14" s="53">
        <v>27.718399999999999</v>
      </c>
      <c r="I14" s="53">
        <v>34.273899999999998</v>
      </c>
      <c r="J14" s="53">
        <v>19.913599999999999</v>
      </c>
      <c r="K14" s="53">
        <v>21.6722</v>
      </c>
      <c r="L14" s="53">
        <v>19.768799999999999</v>
      </c>
      <c r="M14" s="53">
        <v>15.205299999999999</v>
      </c>
      <c r="N14" s="53">
        <v>8.2642000000000007</v>
      </c>
      <c r="O14" s="53">
        <v>23.485700000000001</v>
      </c>
      <c r="P14" s="53">
        <v>8.1105999999999998</v>
      </c>
      <c r="Q14" s="53">
        <v>17.7851</v>
      </c>
      <c r="R14" s="53">
        <v>11.1351</v>
      </c>
      <c r="S14" s="53">
        <v>6.9554</v>
      </c>
    </row>
    <row r="15" spans="1:19" s="51" customFormat="1" ht="15" hidden="1" customHeight="1" outlineLevel="1">
      <c r="A15" s="16">
        <v>40664</v>
      </c>
      <c r="B15" s="53">
        <v>30.723600000000001</v>
      </c>
      <c r="C15" s="53">
        <v>34.610599999999998</v>
      </c>
      <c r="D15" s="53">
        <v>24.468499999999999</v>
      </c>
      <c r="E15" s="53">
        <v>28.447199999999999</v>
      </c>
      <c r="F15" s="53">
        <v>22.1493</v>
      </c>
      <c r="G15" s="53">
        <v>17.8096</v>
      </c>
      <c r="H15" s="53">
        <v>30.987300000000001</v>
      </c>
      <c r="I15" s="53">
        <v>34.631</v>
      </c>
      <c r="J15" s="53">
        <v>24.898299999999999</v>
      </c>
      <c r="K15" s="53">
        <v>28.8734</v>
      </c>
      <c r="L15" s="53">
        <v>22.530799999999999</v>
      </c>
      <c r="M15" s="53">
        <v>18.192399999999999</v>
      </c>
      <c r="N15" s="53">
        <v>13.865500000000001</v>
      </c>
      <c r="O15" s="53">
        <v>18.101900000000001</v>
      </c>
      <c r="P15" s="53">
        <v>13.6457</v>
      </c>
      <c r="Q15" s="53">
        <v>14.742599999999999</v>
      </c>
      <c r="R15" s="53">
        <v>14.355399999999999</v>
      </c>
      <c r="S15" s="53">
        <v>9.0031999999999996</v>
      </c>
    </row>
    <row r="16" spans="1:19" s="51" customFormat="1" ht="15" hidden="1" customHeight="1" outlineLevel="1">
      <c r="A16" s="16">
        <v>40695</v>
      </c>
      <c r="B16" s="53">
        <v>29.459499999999998</v>
      </c>
      <c r="C16" s="53">
        <v>34.513399999999997</v>
      </c>
      <c r="D16" s="53">
        <v>22.216799999999999</v>
      </c>
      <c r="E16" s="53">
        <v>31.412700000000001</v>
      </c>
      <c r="F16" s="53">
        <v>23.1616</v>
      </c>
      <c r="G16" s="53">
        <v>12.8398</v>
      </c>
      <c r="H16" s="53">
        <v>31.031400000000001</v>
      </c>
      <c r="I16" s="53">
        <v>34.535699999999999</v>
      </c>
      <c r="J16" s="53">
        <v>24.9849</v>
      </c>
      <c r="K16" s="53">
        <v>32.817900000000002</v>
      </c>
      <c r="L16" s="53">
        <v>23.489699999999999</v>
      </c>
      <c r="M16" s="53">
        <v>16.848600000000001</v>
      </c>
      <c r="N16" s="53">
        <v>8.8653999999999993</v>
      </c>
      <c r="O16" s="53">
        <v>18.1951</v>
      </c>
      <c r="P16" s="53">
        <v>8.7589000000000006</v>
      </c>
      <c r="Q16" s="53">
        <v>14.069000000000001</v>
      </c>
      <c r="R16" s="53">
        <v>15.0261</v>
      </c>
      <c r="S16" s="53">
        <v>7.1948999999999996</v>
      </c>
    </row>
    <row r="17" spans="1:19" s="51" customFormat="1" ht="15" hidden="1" customHeight="1" outlineLevel="1">
      <c r="A17" s="16">
        <v>40725</v>
      </c>
      <c r="B17" s="53">
        <v>25.1662</v>
      </c>
      <c r="C17" s="53">
        <v>32.872</v>
      </c>
      <c r="D17" s="53">
        <v>20.07</v>
      </c>
      <c r="E17" s="53">
        <v>20.8599</v>
      </c>
      <c r="F17" s="53">
        <v>20.559200000000001</v>
      </c>
      <c r="G17" s="53">
        <v>18.0382</v>
      </c>
      <c r="H17" s="53">
        <v>25.477</v>
      </c>
      <c r="I17" s="53">
        <v>32.89</v>
      </c>
      <c r="J17" s="53">
        <v>20.3794</v>
      </c>
      <c r="K17" s="53">
        <v>20.870699999999999</v>
      </c>
      <c r="L17" s="53">
        <v>21.094000000000001</v>
      </c>
      <c r="M17" s="53">
        <v>18.372299999999999</v>
      </c>
      <c r="N17" s="53">
        <v>13.435700000000001</v>
      </c>
      <c r="O17" s="53">
        <v>26.562100000000001</v>
      </c>
      <c r="P17" s="53">
        <v>12.8363</v>
      </c>
      <c r="Q17" s="53">
        <v>18.241900000000001</v>
      </c>
      <c r="R17" s="53">
        <v>13.5444</v>
      </c>
      <c r="S17" s="53">
        <v>9.5189000000000004</v>
      </c>
    </row>
    <row r="18" spans="1:19" s="51" customFormat="1" ht="15" hidden="1" customHeight="1" outlineLevel="1">
      <c r="A18" s="16">
        <v>40756</v>
      </c>
      <c r="B18" s="53">
        <v>23.514600000000002</v>
      </c>
      <c r="C18" s="53">
        <v>32.534700000000001</v>
      </c>
      <c r="D18" s="53">
        <v>18.9131</v>
      </c>
      <c r="E18" s="53">
        <v>21.015599999999999</v>
      </c>
      <c r="F18" s="53">
        <v>20.455300000000001</v>
      </c>
      <c r="G18" s="53">
        <v>14.160399999999999</v>
      </c>
      <c r="H18" s="53">
        <v>24.7272</v>
      </c>
      <c r="I18" s="53">
        <v>32.551299999999998</v>
      </c>
      <c r="J18" s="53">
        <v>20.1782</v>
      </c>
      <c r="K18" s="53">
        <v>21.4862</v>
      </c>
      <c r="L18" s="53">
        <v>20.814800000000002</v>
      </c>
      <c r="M18" s="53">
        <v>16.853400000000001</v>
      </c>
      <c r="N18" s="53">
        <v>10.0237</v>
      </c>
      <c r="O18" s="53">
        <v>20.730899999999998</v>
      </c>
      <c r="P18" s="53">
        <v>9.9617000000000004</v>
      </c>
      <c r="Q18" s="53">
        <v>15.3165</v>
      </c>
      <c r="R18" s="53">
        <v>12.014799999999999</v>
      </c>
      <c r="S18" s="53">
        <v>8.0018999999999991</v>
      </c>
    </row>
    <row r="19" spans="1:19" s="51" customFormat="1" ht="15" hidden="1" customHeight="1" outlineLevel="1">
      <c r="A19" s="16">
        <v>40787</v>
      </c>
      <c r="B19" s="53">
        <v>22.492799999999999</v>
      </c>
      <c r="C19" s="53">
        <v>31.420100000000001</v>
      </c>
      <c r="D19" s="53">
        <v>18.7331</v>
      </c>
      <c r="E19" s="53">
        <v>19.399100000000001</v>
      </c>
      <c r="F19" s="53">
        <v>21.625499999999999</v>
      </c>
      <c r="G19" s="53">
        <v>14.267200000000001</v>
      </c>
      <c r="H19" s="53">
        <v>23.221399999999999</v>
      </c>
      <c r="I19" s="53">
        <v>31.477499999999999</v>
      </c>
      <c r="J19" s="53">
        <v>19.447500000000002</v>
      </c>
      <c r="K19" s="53">
        <v>20.1172</v>
      </c>
      <c r="L19" s="53">
        <v>21.919699999999999</v>
      </c>
      <c r="M19" s="53">
        <v>14.9038</v>
      </c>
      <c r="N19" s="53">
        <v>10.662000000000001</v>
      </c>
      <c r="O19" s="53">
        <v>11.218</v>
      </c>
      <c r="P19" s="53">
        <v>10.6538</v>
      </c>
      <c r="Q19" s="53">
        <v>9.5353999999999992</v>
      </c>
      <c r="R19" s="53">
        <v>11.9025</v>
      </c>
      <c r="S19" s="53">
        <v>11.005100000000001</v>
      </c>
    </row>
    <row r="20" spans="1:19" s="51" customFormat="1" ht="15" hidden="1" customHeight="1" outlineLevel="1">
      <c r="A20" s="16">
        <v>40817</v>
      </c>
      <c r="B20" s="53">
        <v>23.153300000000002</v>
      </c>
      <c r="C20" s="53">
        <v>31.314599999999999</v>
      </c>
      <c r="D20" s="53">
        <v>19.753399999999999</v>
      </c>
      <c r="E20" s="53">
        <v>21.8325</v>
      </c>
      <c r="F20" s="53">
        <v>19.838000000000001</v>
      </c>
      <c r="G20" s="53">
        <v>16.190899999999999</v>
      </c>
      <c r="H20" s="53">
        <v>23.453199999999999</v>
      </c>
      <c r="I20" s="53">
        <v>31.347999999999999</v>
      </c>
      <c r="J20" s="53">
        <v>20.045500000000001</v>
      </c>
      <c r="K20" s="53">
        <v>21.852499999999999</v>
      </c>
      <c r="L20" s="53">
        <v>20.246400000000001</v>
      </c>
      <c r="M20" s="53">
        <v>16.5259</v>
      </c>
      <c r="N20" s="53">
        <v>12.567600000000001</v>
      </c>
      <c r="O20" s="53">
        <v>20.302099999999999</v>
      </c>
      <c r="P20" s="53">
        <v>12.309100000000001</v>
      </c>
      <c r="Q20" s="53">
        <v>16.047699999999999</v>
      </c>
      <c r="R20" s="53">
        <v>12.248200000000001</v>
      </c>
      <c r="S20" s="53">
        <v>12.0846</v>
      </c>
    </row>
    <row r="21" spans="1:19" s="51" customFormat="1" ht="15" hidden="1" customHeight="1" outlineLevel="1">
      <c r="A21" s="16">
        <v>40848</v>
      </c>
      <c r="B21" s="53">
        <v>22.6111</v>
      </c>
      <c r="C21" s="53">
        <v>30.473099999999999</v>
      </c>
      <c r="D21" s="53">
        <v>19.6266</v>
      </c>
      <c r="E21" s="53">
        <v>22.289300000000001</v>
      </c>
      <c r="F21" s="53">
        <v>19.565899999999999</v>
      </c>
      <c r="G21" s="53">
        <v>15.946999999999999</v>
      </c>
      <c r="H21" s="53">
        <v>23.1005</v>
      </c>
      <c r="I21" s="53">
        <v>30.495200000000001</v>
      </c>
      <c r="J21" s="53">
        <v>20.1111</v>
      </c>
      <c r="K21" s="53">
        <v>22.2971</v>
      </c>
      <c r="L21" s="53">
        <v>20.485399999999998</v>
      </c>
      <c r="M21" s="53">
        <v>16.203099999999999</v>
      </c>
      <c r="N21" s="53">
        <v>12.421799999999999</v>
      </c>
      <c r="O21" s="53">
        <v>17.6145</v>
      </c>
      <c r="P21" s="53">
        <v>12.367599999999999</v>
      </c>
      <c r="Q21" s="53">
        <v>16.883900000000001</v>
      </c>
      <c r="R21" s="53">
        <v>12.209199999999999</v>
      </c>
      <c r="S21" s="53">
        <v>12.6309</v>
      </c>
    </row>
    <row r="22" spans="1:19" s="51" customFormat="1" ht="15" hidden="1" customHeight="1" outlineLevel="1">
      <c r="A22" s="16">
        <v>40878</v>
      </c>
      <c r="B22" s="53">
        <v>21.484500000000001</v>
      </c>
      <c r="C22" s="53">
        <v>31.6541</v>
      </c>
      <c r="D22" s="53">
        <v>17.770700000000001</v>
      </c>
      <c r="E22" s="53">
        <v>16.328299999999999</v>
      </c>
      <c r="F22" s="53">
        <v>20.855</v>
      </c>
      <c r="G22" s="53">
        <v>15.8466</v>
      </c>
      <c r="H22" s="53">
        <v>22.308700000000002</v>
      </c>
      <c r="I22" s="53">
        <v>31.654299999999999</v>
      </c>
      <c r="J22" s="53">
        <v>18.5489</v>
      </c>
      <c r="K22" s="53">
        <v>17.282399999999999</v>
      </c>
      <c r="L22" s="53">
        <v>21.4496</v>
      </c>
      <c r="M22" s="53">
        <v>16.3233</v>
      </c>
      <c r="N22" s="53">
        <v>10.134600000000001</v>
      </c>
      <c r="O22" s="53">
        <v>29.519100000000002</v>
      </c>
      <c r="P22" s="53">
        <v>10.126200000000001</v>
      </c>
      <c r="Q22" s="53">
        <v>8.5635999999999992</v>
      </c>
      <c r="R22" s="53">
        <v>12.3352</v>
      </c>
      <c r="S22" s="53">
        <v>11.539</v>
      </c>
    </row>
    <row r="23" spans="1:19" s="51" customFormat="1" ht="15" hidden="1" customHeight="1" outlineLevel="1">
      <c r="A23" s="16">
        <v>40909</v>
      </c>
      <c r="B23" s="53">
        <v>25.2791</v>
      </c>
      <c r="C23" s="53">
        <v>32.562199999999997</v>
      </c>
      <c r="D23" s="53">
        <v>19.775400000000001</v>
      </c>
      <c r="E23" s="53">
        <v>19.8294</v>
      </c>
      <c r="F23" s="53">
        <v>23.061299999999999</v>
      </c>
      <c r="G23" s="53">
        <v>14.6981</v>
      </c>
      <c r="H23" s="53">
        <v>26.288499999999999</v>
      </c>
      <c r="I23" s="53">
        <v>32.563800000000001</v>
      </c>
      <c r="J23" s="53">
        <v>20.8935</v>
      </c>
      <c r="K23" s="53">
        <v>20.150500000000001</v>
      </c>
      <c r="L23" s="53">
        <v>23.860600000000002</v>
      </c>
      <c r="M23" s="53">
        <v>16.7547</v>
      </c>
      <c r="N23" s="53">
        <v>11.6846</v>
      </c>
      <c r="O23" s="53">
        <v>24.730599999999999</v>
      </c>
      <c r="P23" s="53">
        <v>11.668200000000001</v>
      </c>
      <c r="Q23" s="53">
        <v>13.2685</v>
      </c>
      <c r="R23" s="53">
        <v>13.3047</v>
      </c>
      <c r="S23" s="53">
        <v>10.674899999999999</v>
      </c>
    </row>
    <row r="24" spans="1:19" s="51" customFormat="1" ht="15" hidden="1" customHeight="1" outlineLevel="1">
      <c r="A24" s="16">
        <v>40940</v>
      </c>
      <c r="B24" s="53">
        <v>22.8231</v>
      </c>
      <c r="C24" s="53">
        <v>30.9176</v>
      </c>
      <c r="D24" s="53">
        <v>20.642399999999999</v>
      </c>
      <c r="E24" s="53">
        <v>17.178999999999998</v>
      </c>
      <c r="F24" s="53">
        <v>30.430299999999999</v>
      </c>
      <c r="G24" s="53">
        <v>18.812899999999999</v>
      </c>
      <c r="H24" s="53">
        <v>24.736599999999999</v>
      </c>
      <c r="I24" s="53">
        <v>30.904699999999998</v>
      </c>
      <c r="J24" s="53">
        <v>22.755800000000001</v>
      </c>
      <c r="K24" s="53">
        <v>19.3568</v>
      </c>
      <c r="L24" s="53">
        <v>32.064100000000003</v>
      </c>
      <c r="M24" s="53">
        <v>19.1692</v>
      </c>
      <c r="N24" s="53">
        <v>9.7578999999999994</v>
      </c>
      <c r="O24" s="53">
        <v>44.290500000000002</v>
      </c>
      <c r="P24" s="53">
        <v>9.7024000000000008</v>
      </c>
      <c r="Q24" s="53">
        <v>8.7274999999999991</v>
      </c>
      <c r="R24" s="53">
        <v>14.514900000000001</v>
      </c>
      <c r="S24" s="53">
        <v>12.8558</v>
      </c>
    </row>
    <row r="25" spans="1:19" s="51" customFormat="1" ht="15" hidden="1" customHeight="1" outlineLevel="1">
      <c r="A25" s="16">
        <v>40969</v>
      </c>
      <c r="B25" s="53">
        <v>21.572299999999998</v>
      </c>
      <c r="C25" s="53">
        <v>29.719200000000001</v>
      </c>
      <c r="D25" s="53">
        <v>18.982500000000002</v>
      </c>
      <c r="E25" s="53">
        <v>16.581099999999999</v>
      </c>
      <c r="F25" s="53">
        <v>24.965399999999999</v>
      </c>
      <c r="G25" s="53">
        <v>18.263000000000002</v>
      </c>
      <c r="H25" s="53">
        <v>22.779</v>
      </c>
      <c r="I25" s="53">
        <v>29.723700000000001</v>
      </c>
      <c r="J25" s="53">
        <v>20.196100000000001</v>
      </c>
      <c r="K25" s="53">
        <v>17.784400000000002</v>
      </c>
      <c r="L25" s="53">
        <v>25.799499999999998</v>
      </c>
      <c r="M25" s="53">
        <v>18.797499999999999</v>
      </c>
      <c r="N25" s="53">
        <v>11.9519</v>
      </c>
      <c r="O25" s="53">
        <v>26.3444</v>
      </c>
      <c r="P25" s="53">
        <v>11.9101</v>
      </c>
      <c r="Q25" s="53">
        <v>11.6577</v>
      </c>
      <c r="R25" s="53">
        <v>14.388199999999999</v>
      </c>
      <c r="S25" s="53">
        <v>9.6753999999999998</v>
      </c>
    </row>
    <row r="26" spans="1:19" s="51" customFormat="1" ht="15" hidden="1" customHeight="1" outlineLevel="1">
      <c r="A26" s="16">
        <v>41000</v>
      </c>
      <c r="B26" s="53">
        <v>20.6252</v>
      </c>
      <c r="C26" s="53">
        <v>30.9558</v>
      </c>
      <c r="D26" s="53">
        <v>17.1418</v>
      </c>
      <c r="E26" s="53">
        <v>14.2959</v>
      </c>
      <c r="F26" s="53">
        <v>23.811699999999998</v>
      </c>
      <c r="G26" s="53">
        <v>15.4223</v>
      </c>
      <c r="H26" s="53">
        <v>22.061</v>
      </c>
      <c r="I26" s="53">
        <v>30.9529</v>
      </c>
      <c r="J26" s="53">
        <v>18.494599999999998</v>
      </c>
      <c r="K26" s="53">
        <v>15.4369</v>
      </c>
      <c r="L26" s="53">
        <v>24.787600000000001</v>
      </c>
      <c r="M26" s="53">
        <v>16.843499999999999</v>
      </c>
      <c r="N26" s="53">
        <v>10.2034</v>
      </c>
      <c r="O26" s="53">
        <v>32.275599999999997</v>
      </c>
      <c r="P26" s="53">
        <v>10.100899999999999</v>
      </c>
      <c r="Q26" s="53">
        <v>9.5482999999999993</v>
      </c>
      <c r="R26" s="53">
        <v>14.0038</v>
      </c>
      <c r="S26" s="53">
        <v>8.4094999999999995</v>
      </c>
    </row>
    <row r="27" spans="1:19" s="51" customFormat="1" ht="15" hidden="1" customHeight="1" outlineLevel="1">
      <c r="A27" s="16">
        <v>41030</v>
      </c>
      <c r="B27" s="53">
        <v>21.7804</v>
      </c>
      <c r="C27" s="53">
        <v>32.7149</v>
      </c>
      <c r="D27" s="53">
        <v>17.107600000000001</v>
      </c>
      <c r="E27" s="53">
        <v>13.4918</v>
      </c>
      <c r="F27" s="53">
        <v>25.0977</v>
      </c>
      <c r="G27" s="53">
        <v>16.574100000000001</v>
      </c>
      <c r="H27" s="53">
        <v>23.305</v>
      </c>
      <c r="I27" s="53">
        <v>32.716099999999997</v>
      </c>
      <c r="J27" s="53">
        <v>18.695</v>
      </c>
      <c r="K27" s="53">
        <v>15.469900000000001</v>
      </c>
      <c r="L27" s="53">
        <v>25.282599999999999</v>
      </c>
      <c r="M27" s="53">
        <v>16.916899999999998</v>
      </c>
      <c r="N27" s="53">
        <v>6.2748999999999997</v>
      </c>
      <c r="O27" s="53">
        <v>24.7469</v>
      </c>
      <c r="P27" s="53">
        <v>6.2652999999999999</v>
      </c>
      <c r="Q27" s="53">
        <v>5.1529999999999996</v>
      </c>
      <c r="R27" s="53">
        <v>14.2698</v>
      </c>
      <c r="S27" s="53">
        <v>12.841799999999999</v>
      </c>
    </row>
    <row r="28" spans="1:19" s="51" customFormat="1" ht="15" hidden="1" customHeight="1" outlineLevel="1">
      <c r="A28" s="16">
        <v>41061</v>
      </c>
      <c r="B28" s="53">
        <v>21.8291</v>
      </c>
      <c r="C28" s="53">
        <v>32.864400000000003</v>
      </c>
      <c r="D28" s="53">
        <v>17.944500000000001</v>
      </c>
      <c r="E28" s="53">
        <v>15.4529</v>
      </c>
      <c r="F28" s="53">
        <v>23.9131</v>
      </c>
      <c r="G28" s="53">
        <v>15.1143</v>
      </c>
      <c r="H28" s="53">
        <v>24.287299999999998</v>
      </c>
      <c r="I28" s="53">
        <v>32.866100000000003</v>
      </c>
      <c r="J28" s="53">
        <v>20.501300000000001</v>
      </c>
      <c r="K28" s="53">
        <v>17.585899999999999</v>
      </c>
      <c r="L28" s="53">
        <v>24.982800000000001</v>
      </c>
      <c r="M28" s="53">
        <v>19.576599999999999</v>
      </c>
      <c r="N28" s="53">
        <v>7.9202000000000004</v>
      </c>
      <c r="O28" s="53">
        <v>29.975200000000001</v>
      </c>
      <c r="P28" s="53">
        <v>7.8971</v>
      </c>
      <c r="Q28" s="53">
        <v>8.5838999999999999</v>
      </c>
      <c r="R28" s="53">
        <v>11.0839</v>
      </c>
      <c r="S28" s="53">
        <v>5.2606000000000002</v>
      </c>
    </row>
    <row r="29" spans="1:19" s="51" customFormat="1" ht="15" hidden="1" customHeight="1" outlineLevel="1">
      <c r="A29" s="16">
        <v>41091</v>
      </c>
      <c r="B29" s="53">
        <v>25.382200000000001</v>
      </c>
      <c r="C29" s="53">
        <v>32.632300000000001</v>
      </c>
      <c r="D29" s="53">
        <v>21.381799999999998</v>
      </c>
      <c r="E29" s="53">
        <v>18.168500000000002</v>
      </c>
      <c r="F29" s="53">
        <v>25.069600000000001</v>
      </c>
      <c r="G29" s="53">
        <v>18.736899999999999</v>
      </c>
      <c r="H29" s="53">
        <v>25.639800000000001</v>
      </c>
      <c r="I29" s="53">
        <v>32.671999999999997</v>
      </c>
      <c r="J29" s="53">
        <v>21.665400000000002</v>
      </c>
      <c r="K29" s="53">
        <v>18.217099999999999</v>
      </c>
      <c r="L29" s="53">
        <v>25.661799999999999</v>
      </c>
      <c r="M29" s="53">
        <v>18.887499999999999</v>
      </c>
      <c r="N29" s="53">
        <v>12.279</v>
      </c>
      <c r="O29" s="53">
        <v>22.903099999999998</v>
      </c>
      <c r="P29" s="53">
        <v>11.4177</v>
      </c>
      <c r="Q29" s="53">
        <v>15.462</v>
      </c>
      <c r="R29" s="53">
        <v>9.3962000000000003</v>
      </c>
      <c r="S29" s="53">
        <v>12.993600000000001</v>
      </c>
    </row>
    <row r="30" spans="1:19" s="51" customFormat="1" ht="15" hidden="1" customHeight="1" outlineLevel="1">
      <c r="A30" s="16">
        <v>41122</v>
      </c>
      <c r="B30" s="53">
        <v>25.734400000000001</v>
      </c>
      <c r="C30" s="53">
        <v>33.723300000000002</v>
      </c>
      <c r="D30" s="53">
        <v>20.234200000000001</v>
      </c>
      <c r="E30" s="53">
        <v>18.368500000000001</v>
      </c>
      <c r="F30" s="53">
        <v>22.525300000000001</v>
      </c>
      <c r="G30" s="53">
        <v>18.132200000000001</v>
      </c>
      <c r="H30" s="53">
        <v>26.145199999999999</v>
      </c>
      <c r="I30" s="53">
        <v>33.730600000000003</v>
      </c>
      <c r="J30" s="53">
        <v>20.629799999999999</v>
      </c>
      <c r="K30" s="53">
        <v>18.4422</v>
      </c>
      <c r="L30" s="53">
        <v>23.233899999999998</v>
      </c>
      <c r="M30" s="53">
        <v>18.407699999999998</v>
      </c>
      <c r="N30" s="53">
        <v>13.798500000000001</v>
      </c>
      <c r="O30" s="53">
        <v>29.8111</v>
      </c>
      <c r="P30" s="53">
        <v>13.4222</v>
      </c>
      <c r="Q30" s="53">
        <v>17.0549</v>
      </c>
      <c r="R30" s="53">
        <v>11.549899999999999</v>
      </c>
      <c r="S30" s="53">
        <v>12.296099999999999</v>
      </c>
    </row>
    <row r="31" spans="1:19" s="51" customFormat="1" ht="15" hidden="1" customHeight="1" outlineLevel="1">
      <c r="A31" s="16">
        <v>41153</v>
      </c>
      <c r="B31" s="53">
        <v>25.280899999999999</v>
      </c>
      <c r="C31" s="53">
        <v>32.945599999999999</v>
      </c>
      <c r="D31" s="53">
        <v>21.004100000000001</v>
      </c>
      <c r="E31" s="53">
        <v>22.296299999999999</v>
      </c>
      <c r="F31" s="53">
        <v>22.706099999999999</v>
      </c>
      <c r="G31" s="53">
        <v>17.2864</v>
      </c>
      <c r="H31" s="53">
        <v>25.555800000000001</v>
      </c>
      <c r="I31" s="53">
        <v>32.9422</v>
      </c>
      <c r="J31" s="53">
        <v>21.287500000000001</v>
      </c>
      <c r="K31" s="53">
        <v>22.374300000000002</v>
      </c>
      <c r="L31" s="53">
        <v>23.079799999999999</v>
      </c>
      <c r="M31" s="53">
        <v>17.551300000000001</v>
      </c>
      <c r="N31" s="53">
        <v>13.618399999999999</v>
      </c>
      <c r="O31" s="53">
        <v>36.373199999999997</v>
      </c>
      <c r="P31" s="53">
        <v>13.2676</v>
      </c>
      <c r="Q31" s="53">
        <v>16.478400000000001</v>
      </c>
      <c r="R31" s="53">
        <v>13.4625</v>
      </c>
      <c r="S31" s="53">
        <v>12.272399999999999</v>
      </c>
    </row>
    <row r="32" spans="1:19" s="51" customFormat="1" ht="15" hidden="1" customHeight="1" outlineLevel="1">
      <c r="A32" s="16">
        <v>41183</v>
      </c>
      <c r="B32" s="53">
        <v>25.092600000000001</v>
      </c>
      <c r="C32" s="53">
        <v>32.7455</v>
      </c>
      <c r="D32" s="53">
        <v>21.161300000000001</v>
      </c>
      <c r="E32" s="53">
        <v>23.163499999999999</v>
      </c>
      <c r="F32" s="53">
        <v>20.8874</v>
      </c>
      <c r="G32" s="53">
        <v>17.883600000000001</v>
      </c>
      <c r="H32" s="53">
        <v>25.637899999999998</v>
      </c>
      <c r="I32" s="53">
        <v>32.726700000000001</v>
      </c>
      <c r="J32" s="53">
        <v>21.687999999999999</v>
      </c>
      <c r="K32" s="53">
        <v>23.547000000000001</v>
      </c>
      <c r="L32" s="53">
        <v>21.2789</v>
      </c>
      <c r="M32" s="53">
        <v>18.638999999999999</v>
      </c>
      <c r="N32" s="53">
        <v>15.294</v>
      </c>
      <c r="O32" s="53">
        <v>48.284999999999997</v>
      </c>
      <c r="P32" s="53">
        <v>15.036099999999999</v>
      </c>
      <c r="Q32" s="53">
        <v>15.829800000000001</v>
      </c>
      <c r="R32" s="53">
        <v>14.926600000000001</v>
      </c>
      <c r="S32" s="53">
        <v>14.7226</v>
      </c>
    </row>
    <row r="33" spans="1:19" s="51" customFormat="1" ht="15" hidden="1" customHeight="1" outlineLevel="1">
      <c r="A33" s="16">
        <v>41214</v>
      </c>
      <c r="B33" s="53">
        <v>26.004799999999999</v>
      </c>
      <c r="C33" s="53">
        <v>32.718600000000002</v>
      </c>
      <c r="D33" s="53">
        <v>20.9971</v>
      </c>
      <c r="E33" s="53">
        <v>19.710100000000001</v>
      </c>
      <c r="F33" s="53">
        <v>22.120799999999999</v>
      </c>
      <c r="G33" s="53">
        <v>20.2059</v>
      </c>
      <c r="H33" s="53">
        <v>26.2974</v>
      </c>
      <c r="I33" s="53">
        <v>32.718899999999998</v>
      </c>
      <c r="J33" s="53">
        <v>21.299700000000001</v>
      </c>
      <c r="K33" s="53">
        <v>19.754999999999999</v>
      </c>
      <c r="L33" s="53">
        <v>22.654599999999999</v>
      </c>
      <c r="M33" s="53">
        <v>20.479199999999999</v>
      </c>
      <c r="N33" s="53">
        <v>14.087</v>
      </c>
      <c r="O33" s="53">
        <v>29.947199999999999</v>
      </c>
      <c r="P33" s="53">
        <v>14.0503</v>
      </c>
      <c r="Q33" s="53">
        <v>17.130800000000001</v>
      </c>
      <c r="R33" s="53">
        <v>13.667199999999999</v>
      </c>
      <c r="S33" s="53">
        <v>13.172700000000001</v>
      </c>
    </row>
    <row r="34" spans="1:19" s="51" customFormat="1" ht="15" hidden="1" customHeight="1" outlineLevel="1">
      <c r="A34" s="16">
        <v>41244</v>
      </c>
      <c r="B34" s="53">
        <v>23.795300000000001</v>
      </c>
      <c r="C34" s="53">
        <v>33.187600000000003</v>
      </c>
      <c r="D34" s="53">
        <v>18.5563</v>
      </c>
      <c r="E34" s="53">
        <v>18.4711</v>
      </c>
      <c r="F34" s="53">
        <v>18.7209</v>
      </c>
      <c r="G34" s="53">
        <v>18.086600000000001</v>
      </c>
      <c r="H34" s="53">
        <v>24.296900000000001</v>
      </c>
      <c r="I34" s="53">
        <v>33.188800000000001</v>
      </c>
      <c r="J34" s="53">
        <v>19.004899999999999</v>
      </c>
      <c r="K34" s="53">
        <v>18.5139</v>
      </c>
      <c r="L34" s="53">
        <v>18.8963</v>
      </c>
      <c r="M34" s="53">
        <v>21.441700000000001</v>
      </c>
      <c r="N34" s="53">
        <v>11.911799999999999</v>
      </c>
      <c r="O34" s="53">
        <v>27.7529</v>
      </c>
      <c r="P34" s="53">
        <v>11.8803</v>
      </c>
      <c r="Q34" s="53">
        <v>16.888100000000001</v>
      </c>
      <c r="R34" s="53">
        <v>13.2624</v>
      </c>
      <c r="S34" s="53">
        <v>10.075900000000001</v>
      </c>
    </row>
    <row r="35" spans="1:19" s="51" customFormat="1" ht="15" hidden="1" customHeight="1" outlineLevel="1">
      <c r="A35" s="16">
        <v>41275</v>
      </c>
      <c r="B35" s="53">
        <v>26.404599999999999</v>
      </c>
      <c r="C35" s="53">
        <v>33.484299999999998</v>
      </c>
      <c r="D35" s="53">
        <v>21.160499999999999</v>
      </c>
      <c r="E35" s="53">
        <v>21.574999999999999</v>
      </c>
      <c r="F35" s="53">
        <v>21.1648</v>
      </c>
      <c r="G35" s="53">
        <v>19.6708</v>
      </c>
      <c r="H35" s="53">
        <v>26.676100000000002</v>
      </c>
      <c r="I35" s="53">
        <v>33.479799999999997</v>
      </c>
      <c r="J35" s="53">
        <v>21.457000000000001</v>
      </c>
      <c r="K35" s="53">
        <v>22.199200000000001</v>
      </c>
      <c r="L35" s="53">
        <v>21.302399999999999</v>
      </c>
      <c r="M35" s="53">
        <v>19.750900000000001</v>
      </c>
      <c r="N35" s="53">
        <v>13.3779</v>
      </c>
      <c r="O35" s="53">
        <v>40.076900000000002</v>
      </c>
      <c r="P35" s="53">
        <v>12.995100000000001</v>
      </c>
      <c r="Q35" s="53">
        <v>12.342000000000001</v>
      </c>
      <c r="R35" s="53">
        <v>14.2996</v>
      </c>
      <c r="S35" s="53">
        <v>14.0364</v>
      </c>
    </row>
    <row r="36" spans="1:19" s="51" customFormat="1" ht="15" hidden="1" customHeight="1" outlineLevel="1">
      <c r="A36" s="16">
        <v>41306</v>
      </c>
      <c r="B36" s="53">
        <v>25.113099999999999</v>
      </c>
      <c r="C36" s="53">
        <v>32.2821</v>
      </c>
      <c r="D36" s="53">
        <v>20.438800000000001</v>
      </c>
      <c r="E36" s="53">
        <v>21.7165</v>
      </c>
      <c r="F36" s="53">
        <v>22.251200000000001</v>
      </c>
      <c r="G36" s="53">
        <v>13.7193</v>
      </c>
      <c r="H36" s="53">
        <v>25.348800000000001</v>
      </c>
      <c r="I36" s="53">
        <v>32.283000000000001</v>
      </c>
      <c r="J36" s="53">
        <v>20.6755</v>
      </c>
      <c r="K36" s="53">
        <v>21.7165</v>
      </c>
      <c r="L36" s="53">
        <v>22.782699999999998</v>
      </c>
      <c r="M36" s="53">
        <v>13.7418</v>
      </c>
      <c r="N36" s="53">
        <v>13.707000000000001</v>
      </c>
      <c r="O36" s="53">
        <v>30.705400000000001</v>
      </c>
      <c r="P36" s="53">
        <v>13.523400000000001</v>
      </c>
      <c r="Q36" s="53">
        <v>0</v>
      </c>
      <c r="R36" s="53">
        <v>13.6439</v>
      </c>
      <c r="S36" s="53">
        <v>12.5451</v>
      </c>
    </row>
    <row r="37" spans="1:19" s="51" customFormat="1" ht="15" hidden="1" customHeight="1" outlineLevel="1">
      <c r="A37" s="16">
        <v>41334</v>
      </c>
      <c r="B37" s="53">
        <v>25.9893</v>
      </c>
      <c r="C37" s="53">
        <v>33.363999999999997</v>
      </c>
      <c r="D37" s="53">
        <v>21.2166</v>
      </c>
      <c r="E37" s="53">
        <v>21.783999999999999</v>
      </c>
      <c r="F37" s="53">
        <v>22.5535</v>
      </c>
      <c r="G37" s="53">
        <v>19.080500000000001</v>
      </c>
      <c r="H37" s="53">
        <v>27.3034</v>
      </c>
      <c r="I37" s="53">
        <v>33.368499999999997</v>
      </c>
      <c r="J37" s="53">
        <v>22.498000000000001</v>
      </c>
      <c r="K37" s="53">
        <v>22.6782</v>
      </c>
      <c r="L37" s="53">
        <v>23.139800000000001</v>
      </c>
      <c r="M37" s="53">
        <v>21.141300000000001</v>
      </c>
      <c r="N37" s="53">
        <v>15.501200000000001</v>
      </c>
      <c r="O37" s="53">
        <v>4.7836999999999996</v>
      </c>
      <c r="P37" s="53">
        <v>15.507199999999999</v>
      </c>
      <c r="Q37" s="53">
        <v>17.935600000000001</v>
      </c>
      <c r="R37" s="53">
        <v>13.8985</v>
      </c>
      <c r="S37" s="53">
        <v>15.093999999999999</v>
      </c>
    </row>
    <row r="38" spans="1:19" s="51" customFormat="1" ht="15" hidden="1" customHeight="1" outlineLevel="1">
      <c r="A38" s="16">
        <v>41365</v>
      </c>
      <c r="B38" s="53">
        <v>24.462700000000002</v>
      </c>
      <c r="C38" s="53">
        <v>31.047899999999998</v>
      </c>
      <c r="D38" s="53">
        <v>21.469799999999999</v>
      </c>
      <c r="E38" s="53">
        <v>22.944500000000001</v>
      </c>
      <c r="F38" s="53">
        <v>23.004899999999999</v>
      </c>
      <c r="G38" s="53">
        <v>17.879799999999999</v>
      </c>
      <c r="H38" s="53">
        <v>25.6496</v>
      </c>
      <c r="I38" s="53">
        <v>31.0685</v>
      </c>
      <c r="J38" s="53">
        <v>22.755600000000001</v>
      </c>
      <c r="K38" s="53">
        <v>23.683700000000002</v>
      </c>
      <c r="L38" s="53">
        <v>23.453099999999999</v>
      </c>
      <c r="M38" s="53">
        <v>20.153700000000001</v>
      </c>
      <c r="N38" s="53">
        <v>14.138400000000001</v>
      </c>
      <c r="O38" s="53">
        <v>2.9662000000000002</v>
      </c>
      <c r="P38" s="53">
        <v>14.1633</v>
      </c>
      <c r="Q38" s="53">
        <v>17.4436</v>
      </c>
      <c r="R38" s="53">
        <v>12.5548</v>
      </c>
      <c r="S38" s="53">
        <v>13.523400000000001</v>
      </c>
    </row>
    <row r="39" spans="1:19" s="51" customFormat="1" ht="15" hidden="1" customHeight="1" outlineLevel="1">
      <c r="A39" s="16">
        <v>41395</v>
      </c>
      <c r="B39" s="53">
        <v>25.484300000000001</v>
      </c>
      <c r="C39" s="53">
        <v>30.9345</v>
      </c>
      <c r="D39" s="53">
        <v>22.111699999999999</v>
      </c>
      <c r="E39" s="53">
        <v>22.458400000000001</v>
      </c>
      <c r="F39" s="53">
        <v>23.290600000000001</v>
      </c>
      <c r="G39" s="53">
        <v>19.6311</v>
      </c>
      <c r="H39" s="53">
        <v>26.444199999999999</v>
      </c>
      <c r="I39" s="53">
        <v>30.983699999999999</v>
      </c>
      <c r="J39" s="53">
        <v>23.1798</v>
      </c>
      <c r="K39" s="53">
        <v>23.472999999999999</v>
      </c>
      <c r="L39" s="53">
        <v>23.760400000000001</v>
      </c>
      <c r="M39" s="53">
        <v>21.4312</v>
      </c>
      <c r="N39" s="53">
        <v>15.4894</v>
      </c>
      <c r="O39" s="53">
        <v>0.316</v>
      </c>
      <c r="P39" s="53">
        <v>15.596399999999999</v>
      </c>
      <c r="Q39" s="53">
        <v>17.4557</v>
      </c>
      <c r="R39" s="53">
        <v>13.4191</v>
      </c>
      <c r="S39" s="53">
        <v>15.277699999999999</v>
      </c>
    </row>
    <row r="40" spans="1:19" s="51" customFormat="1" ht="15" hidden="1" customHeight="1" outlineLevel="1">
      <c r="A40" s="16">
        <v>41426</v>
      </c>
      <c r="B40" s="53">
        <v>22.383500000000002</v>
      </c>
      <c r="C40" s="53">
        <v>26.748100000000001</v>
      </c>
      <c r="D40" s="53">
        <v>21.0365</v>
      </c>
      <c r="E40" s="53">
        <v>19.884799999999998</v>
      </c>
      <c r="F40" s="53">
        <v>22.921900000000001</v>
      </c>
      <c r="G40" s="53">
        <v>18.8538</v>
      </c>
      <c r="H40" s="53">
        <v>23.6418</v>
      </c>
      <c r="I40" s="53">
        <v>26.745799999999999</v>
      </c>
      <c r="J40" s="53">
        <v>22.4635</v>
      </c>
      <c r="K40" s="53">
        <v>23.380800000000001</v>
      </c>
      <c r="L40" s="53">
        <v>23.174399999999999</v>
      </c>
      <c r="M40" s="53">
        <v>20.113499999999998</v>
      </c>
      <c r="N40" s="53">
        <v>14.8468</v>
      </c>
      <c r="O40" s="53">
        <v>36.128900000000002</v>
      </c>
      <c r="P40" s="53">
        <v>14.838200000000001</v>
      </c>
      <c r="Q40" s="53">
        <v>14.8172</v>
      </c>
      <c r="R40" s="53">
        <v>12.2521</v>
      </c>
      <c r="S40" s="53">
        <v>15.271800000000001</v>
      </c>
    </row>
    <row r="41" spans="1:19" s="51" customFormat="1" ht="15" hidden="1" customHeight="1" outlineLevel="1">
      <c r="A41" s="16">
        <v>41456</v>
      </c>
      <c r="B41" s="53">
        <v>23.290299999999998</v>
      </c>
      <c r="C41" s="53">
        <v>27.924900000000001</v>
      </c>
      <c r="D41" s="53">
        <v>21.829899999999999</v>
      </c>
      <c r="E41" s="53">
        <v>21.524000000000001</v>
      </c>
      <c r="F41" s="53">
        <v>23.196200000000001</v>
      </c>
      <c r="G41" s="53">
        <v>19.7011</v>
      </c>
      <c r="H41" s="53">
        <v>24.137</v>
      </c>
      <c r="I41" s="53">
        <v>27.929600000000001</v>
      </c>
      <c r="J41" s="53">
        <v>22.767499999999998</v>
      </c>
      <c r="K41" s="53">
        <v>22.018699999999999</v>
      </c>
      <c r="L41" s="53">
        <v>23.855399999999999</v>
      </c>
      <c r="M41" s="53">
        <v>21.220700000000001</v>
      </c>
      <c r="N41" s="53">
        <v>15.434100000000001</v>
      </c>
      <c r="O41" s="53">
        <v>18.035799999999998</v>
      </c>
      <c r="P41" s="53">
        <v>15.431100000000001</v>
      </c>
      <c r="Q41" s="53">
        <v>17.761600000000001</v>
      </c>
      <c r="R41" s="53">
        <v>13.1837</v>
      </c>
      <c r="S41" s="53">
        <v>15.321099999999999</v>
      </c>
    </row>
    <row r="42" spans="1:19" s="51" customFormat="1" ht="15" hidden="1" customHeight="1" outlineLevel="1">
      <c r="A42" s="16">
        <v>41487</v>
      </c>
      <c r="B42" s="53">
        <v>22.6477</v>
      </c>
      <c r="C42" s="53">
        <v>27.375</v>
      </c>
      <c r="D42" s="53">
        <v>20.956299999999999</v>
      </c>
      <c r="E42" s="53">
        <v>21.195</v>
      </c>
      <c r="F42" s="53">
        <v>21.715800000000002</v>
      </c>
      <c r="G42" s="53">
        <v>19.336500000000001</v>
      </c>
      <c r="H42" s="53">
        <v>23.323</v>
      </c>
      <c r="I42" s="53">
        <v>27.374199999999998</v>
      </c>
      <c r="J42" s="53">
        <v>21.698899999999998</v>
      </c>
      <c r="K42" s="53">
        <v>21.8871</v>
      </c>
      <c r="L42" s="53">
        <v>21.983799999999999</v>
      </c>
      <c r="M42" s="53">
        <v>20.822299999999998</v>
      </c>
      <c r="N42" s="53">
        <v>14.7973</v>
      </c>
      <c r="O42" s="53">
        <v>43.607100000000003</v>
      </c>
      <c r="P42" s="53">
        <v>14.7925</v>
      </c>
      <c r="Q42" s="53">
        <v>15.464399999999999</v>
      </c>
      <c r="R42" s="53">
        <v>11.6318</v>
      </c>
      <c r="S42" s="53">
        <v>15.2098</v>
      </c>
    </row>
    <row r="43" spans="1:19" s="51" customFormat="1" ht="15" hidden="1" customHeight="1" outlineLevel="1">
      <c r="A43" s="16">
        <v>41518</v>
      </c>
      <c r="B43" s="53">
        <v>23.203099999999999</v>
      </c>
      <c r="C43" s="53">
        <v>26.135400000000001</v>
      </c>
      <c r="D43" s="53">
        <v>22.1204</v>
      </c>
      <c r="E43" s="53">
        <v>18.928000000000001</v>
      </c>
      <c r="F43" s="53">
        <v>24.894400000000001</v>
      </c>
      <c r="G43" s="53">
        <v>18.990500000000001</v>
      </c>
      <c r="H43" s="53">
        <v>24.297599999999999</v>
      </c>
      <c r="I43" s="53">
        <v>26.135400000000001</v>
      </c>
      <c r="J43" s="53">
        <v>23.522200000000002</v>
      </c>
      <c r="K43" s="53">
        <v>21.1069</v>
      </c>
      <c r="L43" s="53">
        <v>25.446000000000002</v>
      </c>
      <c r="M43" s="53">
        <v>20.608000000000001</v>
      </c>
      <c r="N43" s="53">
        <v>12.3</v>
      </c>
      <c r="O43" s="53">
        <v>26.511399999999998</v>
      </c>
      <c r="P43" s="53">
        <v>12.297599999999999</v>
      </c>
      <c r="Q43" s="53">
        <v>0.01</v>
      </c>
      <c r="R43" s="53">
        <v>11.955500000000001</v>
      </c>
      <c r="S43" s="53">
        <v>15.120699999999999</v>
      </c>
    </row>
    <row r="44" spans="1:19" s="51" customFormat="1" ht="15" hidden="1" customHeight="1" outlineLevel="1">
      <c r="A44" s="16">
        <v>41548</v>
      </c>
      <c r="B44" s="53">
        <v>22.720800000000001</v>
      </c>
      <c r="C44" s="53">
        <v>27.1555</v>
      </c>
      <c r="D44" s="53">
        <v>20.628499999999999</v>
      </c>
      <c r="E44" s="53">
        <v>18.073799999999999</v>
      </c>
      <c r="F44" s="53">
        <v>22.784300000000002</v>
      </c>
      <c r="G44" s="53">
        <v>19.354299999999999</v>
      </c>
      <c r="H44" s="53">
        <v>23.373100000000001</v>
      </c>
      <c r="I44" s="53">
        <v>27.145</v>
      </c>
      <c r="J44" s="53">
        <v>21.371500000000001</v>
      </c>
      <c r="K44" s="53">
        <v>18.1403</v>
      </c>
      <c r="L44" s="53">
        <v>23.2471</v>
      </c>
      <c r="M44" s="53">
        <v>20.7455</v>
      </c>
      <c r="N44" s="53">
        <v>14.7789</v>
      </c>
      <c r="O44" s="53">
        <v>47.407200000000003</v>
      </c>
      <c r="P44" s="53">
        <v>14.706899999999999</v>
      </c>
      <c r="Q44" s="53">
        <v>15.068199999999999</v>
      </c>
      <c r="R44" s="53">
        <v>11.5992</v>
      </c>
      <c r="S44" s="53">
        <v>15.3078</v>
      </c>
    </row>
    <row r="45" spans="1:19" s="51" customFormat="1" ht="15" hidden="1" customHeight="1" outlineLevel="1">
      <c r="A45" s="16">
        <v>41579</v>
      </c>
      <c r="B45" s="53">
        <v>23.8752</v>
      </c>
      <c r="C45" s="53">
        <v>26.765699999999999</v>
      </c>
      <c r="D45" s="53">
        <v>22.564299999999999</v>
      </c>
      <c r="E45" s="53">
        <v>22.171900000000001</v>
      </c>
      <c r="F45" s="53">
        <v>24.3551</v>
      </c>
      <c r="G45" s="53">
        <v>19.091899999999999</v>
      </c>
      <c r="H45" s="53">
        <v>24.5289</v>
      </c>
      <c r="I45" s="53">
        <v>26.770099999999999</v>
      </c>
      <c r="J45" s="53">
        <v>23.405000000000001</v>
      </c>
      <c r="K45" s="53">
        <v>22.639500000000002</v>
      </c>
      <c r="L45" s="53">
        <v>24.563199999999998</v>
      </c>
      <c r="M45" s="53">
        <v>20.721800000000002</v>
      </c>
      <c r="N45" s="53">
        <v>14.6457</v>
      </c>
      <c r="O45" s="53">
        <v>13.5749</v>
      </c>
      <c r="P45" s="53">
        <v>14.647399999999999</v>
      </c>
      <c r="Q45" s="53">
        <v>13.356999999999999</v>
      </c>
      <c r="R45" s="53">
        <v>11.6111</v>
      </c>
      <c r="S45" s="53">
        <v>15.139699999999999</v>
      </c>
    </row>
    <row r="46" spans="1:19" s="51" customFormat="1" ht="15" hidden="1" customHeight="1" outlineLevel="1">
      <c r="A46" s="16">
        <v>41609</v>
      </c>
      <c r="B46" s="53">
        <v>21.5745</v>
      </c>
      <c r="C46" s="53">
        <v>26.722000000000001</v>
      </c>
      <c r="D46" s="53">
        <v>19.3339</v>
      </c>
      <c r="E46" s="53">
        <v>20.191400000000002</v>
      </c>
      <c r="F46" s="53">
        <v>18.991099999999999</v>
      </c>
      <c r="G46" s="53">
        <v>19.771999999999998</v>
      </c>
      <c r="H46" s="53">
        <v>22.117899999999999</v>
      </c>
      <c r="I46" s="53">
        <v>26.721900000000002</v>
      </c>
      <c r="J46" s="53">
        <v>19.9529</v>
      </c>
      <c r="K46" s="53">
        <v>20.598400000000002</v>
      </c>
      <c r="L46" s="53">
        <v>19.7545</v>
      </c>
      <c r="M46" s="53">
        <v>19.795200000000001</v>
      </c>
      <c r="N46" s="53">
        <v>11.630800000000001</v>
      </c>
      <c r="O46" s="53">
        <v>30.071400000000001</v>
      </c>
      <c r="P46" s="53">
        <v>11.6294</v>
      </c>
      <c r="Q46" s="53">
        <v>13.601100000000001</v>
      </c>
      <c r="R46" s="53">
        <v>11.214600000000001</v>
      </c>
      <c r="S46" s="53">
        <v>8.0030000000000001</v>
      </c>
    </row>
    <row r="47" spans="1:19" s="51" customFormat="1" ht="15" hidden="1" customHeight="1" outlineLevel="1">
      <c r="A47" s="16">
        <v>41640</v>
      </c>
      <c r="B47" s="53">
        <v>23.831499999999998</v>
      </c>
      <c r="C47" s="53">
        <v>27.563500000000001</v>
      </c>
      <c r="D47" s="53">
        <v>21.8247</v>
      </c>
      <c r="E47" s="53">
        <v>23.385100000000001</v>
      </c>
      <c r="F47" s="53">
        <v>21.63</v>
      </c>
      <c r="G47" s="53">
        <v>19.2818</v>
      </c>
      <c r="H47" s="53">
        <v>23.947199999999999</v>
      </c>
      <c r="I47" s="53">
        <v>27.563099999999999</v>
      </c>
      <c r="J47" s="53">
        <v>21.973500000000001</v>
      </c>
      <c r="K47" s="53">
        <v>23.385100000000001</v>
      </c>
      <c r="L47" s="53">
        <v>21.772099999999998</v>
      </c>
      <c r="M47" s="53">
        <v>19.690000000000001</v>
      </c>
      <c r="N47" s="53">
        <v>12.0136</v>
      </c>
      <c r="O47" s="53">
        <v>37.888199999999998</v>
      </c>
      <c r="P47" s="53">
        <v>11.9758</v>
      </c>
      <c r="Q47" s="53">
        <v>0</v>
      </c>
      <c r="R47" s="53">
        <v>11.2334</v>
      </c>
      <c r="S47" s="53">
        <v>13.104100000000001</v>
      </c>
    </row>
    <row r="48" spans="1:19" s="51" customFormat="1" ht="15" hidden="1" customHeight="1" outlineLevel="1">
      <c r="A48" s="16">
        <v>41671</v>
      </c>
      <c r="B48" s="53">
        <v>24.112500000000001</v>
      </c>
      <c r="C48" s="53">
        <v>28.457699999999999</v>
      </c>
      <c r="D48" s="53">
        <v>22.523900000000001</v>
      </c>
      <c r="E48" s="53">
        <v>24.509</v>
      </c>
      <c r="F48" s="53">
        <v>21.570499999999999</v>
      </c>
      <c r="G48" s="53">
        <v>18.336500000000001</v>
      </c>
      <c r="H48" s="53">
        <v>24.348099999999999</v>
      </c>
      <c r="I48" s="53">
        <v>28.3079</v>
      </c>
      <c r="J48" s="53">
        <v>22.870699999999999</v>
      </c>
      <c r="K48" s="53">
        <v>24.618400000000001</v>
      </c>
      <c r="L48" s="53">
        <v>21.942499999999999</v>
      </c>
      <c r="M48" s="53">
        <v>19.4528</v>
      </c>
      <c r="N48" s="53">
        <v>13.4404</v>
      </c>
      <c r="O48" s="53">
        <v>49.783499999999997</v>
      </c>
      <c r="P48" s="53">
        <v>10.0024</v>
      </c>
      <c r="Q48" s="53">
        <v>15.091200000000001</v>
      </c>
      <c r="R48" s="53">
        <v>10.9217</v>
      </c>
      <c r="S48" s="53">
        <v>1.9331</v>
      </c>
    </row>
    <row r="49" spans="1:19" s="51" customFormat="1" ht="15" hidden="1" customHeight="1" outlineLevel="1">
      <c r="A49" s="16">
        <v>41699</v>
      </c>
      <c r="B49" s="53">
        <v>23.773399999999999</v>
      </c>
      <c r="C49" s="53">
        <v>26.7453</v>
      </c>
      <c r="D49" s="53">
        <v>20.780100000000001</v>
      </c>
      <c r="E49" s="53">
        <v>20.569199999999999</v>
      </c>
      <c r="F49" s="53">
        <v>20.950600000000001</v>
      </c>
      <c r="G49" s="53">
        <v>20.200800000000001</v>
      </c>
      <c r="H49" s="53">
        <v>23.851299999999998</v>
      </c>
      <c r="I49" s="53">
        <v>26.744499999999999</v>
      </c>
      <c r="J49" s="53">
        <v>20.897200000000002</v>
      </c>
      <c r="K49" s="53">
        <v>20.569199999999999</v>
      </c>
      <c r="L49" s="53">
        <v>21.108699999999999</v>
      </c>
      <c r="M49" s="53">
        <v>20.63</v>
      </c>
      <c r="N49" s="53">
        <v>12.726599999999999</v>
      </c>
      <c r="O49" s="53">
        <v>30.2088</v>
      </c>
      <c r="P49" s="53">
        <v>12.4345</v>
      </c>
      <c r="Q49" s="53">
        <v>0</v>
      </c>
      <c r="R49" s="53">
        <v>12.348699999999999</v>
      </c>
      <c r="S49" s="53">
        <v>12.755599999999999</v>
      </c>
    </row>
    <row r="50" spans="1:19" s="51" customFormat="1" ht="15" hidden="1" customHeight="1" outlineLevel="1">
      <c r="A50" s="16">
        <v>41730</v>
      </c>
      <c r="B50" s="53">
        <v>22.923400000000001</v>
      </c>
      <c r="C50" s="53">
        <v>27.897600000000001</v>
      </c>
      <c r="D50" s="53">
        <v>19.605599999999999</v>
      </c>
      <c r="E50" s="53">
        <v>19.6753</v>
      </c>
      <c r="F50" s="53">
        <v>22.490300000000001</v>
      </c>
      <c r="G50" s="53">
        <v>13.1464</v>
      </c>
      <c r="H50" s="53">
        <v>24.425999999999998</v>
      </c>
      <c r="I50" s="53">
        <v>27.896899999999999</v>
      </c>
      <c r="J50" s="53">
        <v>21.6554</v>
      </c>
      <c r="K50" s="53">
        <v>19.6753</v>
      </c>
      <c r="L50" s="53">
        <v>22.563500000000001</v>
      </c>
      <c r="M50" s="53">
        <v>22.090800000000002</v>
      </c>
      <c r="N50" s="53">
        <v>9.2041000000000004</v>
      </c>
      <c r="O50" s="53">
        <v>34.631999999999998</v>
      </c>
      <c r="P50" s="53">
        <v>9.1925000000000008</v>
      </c>
      <c r="Q50" s="53">
        <v>0</v>
      </c>
      <c r="R50" s="53">
        <v>12</v>
      </c>
      <c r="S50" s="53">
        <v>9.1301000000000005</v>
      </c>
    </row>
    <row r="51" spans="1:19" s="51" customFormat="1" ht="15" hidden="1" customHeight="1" outlineLevel="1">
      <c r="A51" s="16">
        <v>41760</v>
      </c>
      <c r="B51" s="53">
        <v>25.828299999999999</v>
      </c>
      <c r="C51" s="53">
        <v>27.928000000000001</v>
      </c>
      <c r="D51" s="53">
        <v>24.440300000000001</v>
      </c>
      <c r="E51" s="53">
        <v>25.501200000000001</v>
      </c>
      <c r="F51" s="53">
        <v>24.636800000000001</v>
      </c>
      <c r="G51" s="53">
        <v>18.667200000000001</v>
      </c>
      <c r="H51" s="53">
        <v>26.0549</v>
      </c>
      <c r="I51" s="53">
        <v>27.925899999999999</v>
      </c>
      <c r="J51" s="53">
        <v>24.792000000000002</v>
      </c>
      <c r="K51" s="53">
        <v>25.501200000000001</v>
      </c>
      <c r="L51" s="53">
        <v>24.6662</v>
      </c>
      <c r="M51" s="53">
        <v>22.067499999999999</v>
      </c>
      <c r="N51" s="53">
        <v>8.0447000000000006</v>
      </c>
      <c r="O51" s="53">
        <v>40.334000000000003</v>
      </c>
      <c r="P51" s="53">
        <v>7.8761000000000001</v>
      </c>
      <c r="Q51" s="53">
        <v>0</v>
      </c>
      <c r="R51" s="53">
        <v>12.661899999999999</v>
      </c>
      <c r="S51" s="53">
        <v>7.5301999999999998</v>
      </c>
    </row>
    <row r="52" spans="1:19" s="51" customFormat="1" ht="15" hidden="1" customHeight="1" outlineLevel="1">
      <c r="A52" s="16">
        <v>41791</v>
      </c>
      <c r="B52" s="53">
        <v>24.691800000000001</v>
      </c>
      <c r="C52" s="53">
        <v>28.183599999999998</v>
      </c>
      <c r="D52" s="53">
        <v>22.633700000000001</v>
      </c>
      <c r="E52" s="53">
        <v>20.607700000000001</v>
      </c>
      <c r="F52" s="53">
        <v>24.090699999999998</v>
      </c>
      <c r="G52" s="53">
        <v>22.8186</v>
      </c>
      <c r="H52" s="53">
        <v>26.5428</v>
      </c>
      <c r="I52" s="53">
        <v>28.182500000000001</v>
      </c>
      <c r="J52" s="53">
        <v>25.3093</v>
      </c>
      <c r="K52" s="53">
        <v>24.791799999999999</v>
      </c>
      <c r="L52" s="53">
        <v>26.0427</v>
      </c>
      <c r="M52" s="53">
        <v>23.008700000000001</v>
      </c>
      <c r="N52" s="53">
        <v>12.9686</v>
      </c>
      <c r="O52" s="53">
        <v>34.753399999999999</v>
      </c>
      <c r="P52" s="53">
        <v>12.958399999999999</v>
      </c>
      <c r="Q52" s="53">
        <v>14</v>
      </c>
      <c r="R52" s="53">
        <v>10.6568</v>
      </c>
      <c r="S52" s="53">
        <v>11.214600000000001</v>
      </c>
    </row>
    <row r="53" spans="1:19" s="51" customFormat="1" ht="15" hidden="1" customHeight="1" outlineLevel="1">
      <c r="A53" s="16">
        <v>41821</v>
      </c>
      <c r="B53" s="53">
        <v>27.297999999999998</v>
      </c>
      <c r="C53" s="53">
        <v>28.802499999999998</v>
      </c>
      <c r="D53" s="53">
        <v>26.089700000000001</v>
      </c>
      <c r="E53" s="53">
        <v>25.803799999999999</v>
      </c>
      <c r="F53" s="53">
        <v>28.858499999999999</v>
      </c>
      <c r="G53" s="53">
        <v>19.184999999999999</v>
      </c>
      <c r="H53" s="53">
        <v>27.2713</v>
      </c>
      <c r="I53" s="53">
        <v>28.580300000000001</v>
      </c>
      <c r="J53" s="53">
        <v>26.2209</v>
      </c>
      <c r="K53" s="53">
        <v>25.965399999999999</v>
      </c>
      <c r="L53" s="53">
        <v>29.039000000000001</v>
      </c>
      <c r="M53" s="53">
        <v>19.207699999999999</v>
      </c>
      <c r="N53" s="53">
        <v>29.960899999999999</v>
      </c>
      <c r="O53" s="53">
        <v>49.898099999999999</v>
      </c>
      <c r="P53" s="53">
        <v>12.429</v>
      </c>
      <c r="Q53" s="53">
        <v>12.7516</v>
      </c>
      <c r="R53" s="53">
        <v>12.536799999999999</v>
      </c>
      <c r="S53" s="53">
        <v>8.4359999999999999</v>
      </c>
    </row>
    <row r="54" spans="1:19" s="51" customFormat="1" ht="14.4" hidden="1" outlineLevel="1" collapsed="1">
      <c r="A54" s="16">
        <v>41852</v>
      </c>
      <c r="B54" s="53">
        <v>27.3004</v>
      </c>
      <c r="C54" s="53">
        <v>27.708200000000001</v>
      </c>
      <c r="D54" s="53">
        <v>26.924199999999999</v>
      </c>
      <c r="E54" s="53">
        <v>26.649699999999999</v>
      </c>
      <c r="F54" s="53">
        <v>29.026700000000002</v>
      </c>
      <c r="G54" s="53">
        <v>16.1572</v>
      </c>
      <c r="H54" s="53">
        <v>27.833500000000001</v>
      </c>
      <c r="I54" s="53">
        <v>27.631799999999998</v>
      </c>
      <c r="J54" s="53">
        <v>28.032499999999999</v>
      </c>
      <c r="K54" s="53">
        <v>28.376799999999999</v>
      </c>
      <c r="L54" s="53">
        <v>29.216999999999999</v>
      </c>
      <c r="M54" s="53">
        <v>18.324400000000001</v>
      </c>
      <c r="N54" s="53">
        <v>13.305</v>
      </c>
      <c r="O54" s="53">
        <v>49.599499999999999</v>
      </c>
      <c r="P54" s="53">
        <v>11.5764</v>
      </c>
      <c r="Q54" s="53">
        <v>12.757</v>
      </c>
      <c r="R54" s="53">
        <v>11.9976</v>
      </c>
      <c r="S54" s="53">
        <v>10.3764</v>
      </c>
    </row>
    <row r="55" spans="1:19" s="51" customFormat="1" ht="14.4" hidden="1" outlineLevel="1" collapsed="1">
      <c r="A55" s="16">
        <v>41883</v>
      </c>
      <c r="B55" s="53">
        <v>26.046700000000001</v>
      </c>
      <c r="C55" s="53">
        <v>26.3385</v>
      </c>
      <c r="D55" s="53">
        <v>25.793500000000002</v>
      </c>
      <c r="E55" s="53">
        <v>29.133500000000002</v>
      </c>
      <c r="F55" s="53">
        <v>26.880299999999998</v>
      </c>
      <c r="G55" s="53">
        <v>16.0124</v>
      </c>
      <c r="H55" s="53">
        <v>26.6205</v>
      </c>
      <c r="I55" s="53">
        <v>26.3384</v>
      </c>
      <c r="J55" s="53">
        <v>26.8809</v>
      </c>
      <c r="K55" s="53">
        <v>29.133500000000002</v>
      </c>
      <c r="L55" s="53">
        <v>26.880299999999998</v>
      </c>
      <c r="M55" s="53">
        <v>21.078600000000002</v>
      </c>
      <c r="N55" s="53">
        <v>8.9055</v>
      </c>
      <c r="O55" s="53">
        <v>26.5046</v>
      </c>
      <c r="P55" s="53">
        <v>8.7787000000000006</v>
      </c>
      <c r="Q55" s="53">
        <v>0</v>
      </c>
      <c r="R55" s="53">
        <v>0</v>
      </c>
      <c r="S55" s="53">
        <v>8.7787000000000006</v>
      </c>
    </row>
    <row r="56" spans="1:19" s="51" customFormat="1" ht="14.4" hidden="1" outlineLevel="1" collapsed="1">
      <c r="A56" s="16">
        <v>41913</v>
      </c>
      <c r="B56" s="53">
        <v>25.316400000000002</v>
      </c>
      <c r="C56" s="53">
        <v>26.272300000000001</v>
      </c>
      <c r="D56" s="53">
        <v>24.375</v>
      </c>
      <c r="E56" s="53">
        <v>22.702500000000001</v>
      </c>
      <c r="F56" s="53">
        <v>26.142099999999999</v>
      </c>
      <c r="G56" s="53">
        <v>21.527799999999999</v>
      </c>
      <c r="H56" s="53">
        <v>25.7561</v>
      </c>
      <c r="I56" s="53">
        <v>26.1844</v>
      </c>
      <c r="J56" s="53">
        <v>25.311499999999999</v>
      </c>
      <c r="K56" s="53">
        <v>25.259799999999998</v>
      </c>
      <c r="L56" s="53">
        <v>26.142099999999999</v>
      </c>
      <c r="M56" s="53">
        <v>21.7288</v>
      </c>
      <c r="N56" s="53">
        <v>10.964399999999999</v>
      </c>
      <c r="O56" s="53">
        <v>48.2102</v>
      </c>
      <c r="P56" s="53">
        <v>8.3033999999999999</v>
      </c>
      <c r="Q56" s="53">
        <v>8</v>
      </c>
      <c r="R56" s="53">
        <v>0</v>
      </c>
      <c r="S56" s="53">
        <v>13.59</v>
      </c>
    </row>
    <row r="57" spans="1:19" s="51" customFormat="1" ht="14.4" hidden="1" outlineLevel="1" collapsed="1">
      <c r="A57" s="16">
        <v>41944</v>
      </c>
      <c r="B57" s="53">
        <v>25.291599999999999</v>
      </c>
      <c r="C57" s="53">
        <v>26.680099999999999</v>
      </c>
      <c r="D57" s="53">
        <v>23.978400000000001</v>
      </c>
      <c r="E57" s="53">
        <v>27.9452</v>
      </c>
      <c r="F57" s="53">
        <v>25.2882</v>
      </c>
      <c r="G57" s="53">
        <v>15.8485</v>
      </c>
      <c r="H57" s="53">
        <v>25.976500000000001</v>
      </c>
      <c r="I57" s="53">
        <v>26.6051</v>
      </c>
      <c r="J57" s="53">
        <v>25.339600000000001</v>
      </c>
      <c r="K57" s="53">
        <v>27.9452</v>
      </c>
      <c r="L57" s="53">
        <v>25.2882</v>
      </c>
      <c r="M57" s="53">
        <v>21.1233</v>
      </c>
      <c r="N57" s="53">
        <v>8.0078999999999994</v>
      </c>
      <c r="O57" s="53">
        <v>45.265300000000003</v>
      </c>
      <c r="P57" s="53">
        <v>5.9958</v>
      </c>
      <c r="Q57" s="53">
        <v>0</v>
      </c>
      <c r="R57" s="53">
        <v>0</v>
      </c>
      <c r="S57" s="53">
        <v>5.9958</v>
      </c>
    </row>
    <row r="58" spans="1:19" s="51" customFormat="1" ht="14.4" hidden="1" outlineLevel="1" collapsed="1">
      <c r="A58" s="16">
        <v>41974</v>
      </c>
      <c r="B58" s="53">
        <v>25.416</v>
      </c>
      <c r="C58" s="53">
        <v>27.640699999999999</v>
      </c>
      <c r="D58" s="53">
        <v>23.367899999999999</v>
      </c>
      <c r="E58" s="53">
        <v>25.161100000000001</v>
      </c>
      <c r="F58" s="53">
        <v>24.8185</v>
      </c>
      <c r="G58" s="53">
        <v>16.192</v>
      </c>
      <c r="H58" s="53">
        <v>25.5639</v>
      </c>
      <c r="I58" s="53">
        <v>27.603300000000001</v>
      </c>
      <c r="J58" s="53">
        <v>23.644600000000001</v>
      </c>
      <c r="K58" s="53">
        <v>25.161100000000001</v>
      </c>
      <c r="L58" s="53">
        <v>25.249400000000001</v>
      </c>
      <c r="M58" s="53">
        <v>16.244299999999999</v>
      </c>
      <c r="N58" s="53">
        <v>14.1614</v>
      </c>
      <c r="O58" s="53">
        <v>49.834600000000002</v>
      </c>
      <c r="P58" s="53">
        <v>11.7934</v>
      </c>
      <c r="Q58" s="53">
        <v>0</v>
      </c>
      <c r="R58" s="53">
        <v>11.744999999999999</v>
      </c>
      <c r="S58" s="53">
        <v>12.24</v>
      </c>
    </row>
    <row r="59" spans="1:19" s="51" customFormat="1" ht="14.4" hidden="1" outlineLevel="1" collapsed="1">
      <c r="A59" s="16">
        <v>42005</v>
      </c>
      <c r="B59" s="53">
        <v>23.735900000000001</v>
      </c>
      <c r="C59" s="53">
        <v>27.426100000000002</v>
      </c>
      <c r="D59" s="53">
        <v>21.73</v>
      </c>
      <c r="E59" s="53">
        <v>27.648800000000001</v>
      </c>
      <c r="F59" s="53">
        <v>27.183199999999999</v>
      </c>
      <c r="G59" s="53">
        <v>11.634399999999999</v>
      </c>
      <c r="H59" s="53">
        <v>23.932400000000001</v>
      </c>
      <c r="I59" s="53">
        <v>27.4056</v>
      </c>
      <c r="J59" s="53">
        <v>22.015999999999998</v>
      </c>
      <c r="K59" s="53">
        <v>27.648800000000001</v>
      </c>
      <c r="L59" s="53">
        <v>27.183199999999999</v>
      </c>
      <c r="M59" s="53">
        <v>11.9916</v>
      </c>
      <c r="N59" s="53">
        <v>5.4363000000000001</v>
      </c>
      <c r="O59" s="53">
        <v>47.966099999999997</v>
      </c>
      <c r="P59" s="53">
        <v>3.984</v>
      </c>
      <c r="Q59" s="53">
        <v>0</v>
      </c>
      <c r="R59" s="53">
        <v>0</v>
      </c>
      <c r="S59" s="53">
        <v>3.984</v>
      </c>
    </row>
    <row r="60" spans="1:19" s="51" customFormat="1" ht="14.4" hidden="1" outlineLevel="1" collapsed="1">
      <c r="A60" s="16">
        <v>42036</v>
      </c>
      <c r="B60" s="53">
        <v>22.895099999999999</v>
      </c>
      <c r="C60" s="53">
        <v>29.0442</v>
      </c>
      <c r="D60" s="53">
        <v>19.963200000000001</v>
      </c>
      <c r="E60" s="53">
        <v>29.4636</v>
      </c>
      <c r="F60" s="53">
        <v>25.6492</v>
      </c>
      <c r="G60" s="53">
        <v>13.976699999999999</v>
      </c>
      <c r="H60" s="53">
        <v>22.930299999999999</v>
      </c>
      <c r="I60" s="53">
        <v>29.035299999999999</v>
      </c>
      <c r="J60" s="53">
        <v>19.998100000000001</v>
      </c>
      <c r="K60" s="53">
        <v>29.4636</v>
      </c>
      <c r="L60" s="53">
        <v>25.6859</v>
      </c>
      <c r="M60" s="53">
        <v>13.9468</v>
      </c>
      <c r="N60" s="53">
        <v>16.423300000000001</v>
      </c>
      <c r="O60" s="53">
        <v>47.532499999999999</v>
      </c>
      <c r="P60" s="53">
        <v>15.510300000000001</v>
      </c>
      <c r="Q60" s="53">
        <v>0</v>
      </c>
      <c r="R60" s="53">
        <v>10</v>
      </c>
      <c r="S60" s="53">
        <v>16.2088</v>
      </c>
    </row>
    <row r="61" spans="1:19" s="51" customFormat="1" ht="14.4" hidden="1" outlineLevel="1" collapsed="1">
      <c r="A61" s="16">
        <v>42064</v>
      </c>
      <c r="B61" s="53">
        <v>22.253</v>
      </c>
      <c r="C61" s="53">
        <v>30.875699999999998</v>
      </c>
      <c r="D61" s="53">
        <v>18.815300000000001</v>
      </c>
      <c r="E61" s="53">
        <v>28.580200000000001</v>
      </c>
      <c r="F61" s="53">
        <v>25.952300000000001</v>
      </c>
      <c r="G61" s="53">
        <v>10.9336</v>
      </c>
      <c r="H61" s="53">
        <v>22.5441</v>
      </c>
      <c r="I61" s="53">
        <v>30.870899999999999</v>
      </c>
      <c r="J61" s="53">
        <v>19.136500000000002</v>
      </c>
      <c r="K61" s="53">
        <v>28.580200000000001</v>
      </c>
      <c r="L61" s="53">
        <v>26.450800000000001</v>
      </c>
      <c r="M61" s="53">
        <v>11.174899999999999</v>
      </c>
      <c r="N61" s="53">
        <v>7.1670999999999996</v>
      </c>
      <c r="O61" s="53">
        <v>40.227800000000002</v>
      </c>
      <c r="P61" s="53">
        <v>6.9109999999999996</v>
      </c>
      <c r="Q61" s="53">
        <v>0</v>
      </c>
      <c r="R61" s="53">
        <v>11.744999999999999</v>
      </c>
      <c r="S61" s="53">
        <v>2.0506000000000002</v>
      </c>
    </row>
    <row r="62" spans="1:19" s="51" customFormat="1" ht="14.4" hidden="1" outlineLevel="1" collapsed="1">
      <c r="A62" s="16">
        <v>42095</v>
      </c>
      <c r="B62" s="53">
        <v>24.362500000000001</v>
      </c>
      <c r="C62" s="53">
        <v>32.671399999999998</v>
      </c>
      <c r="D62" s="53">
        <v>20.9848</v>
      </c>
      <c r="E62" s="53">
        <v>31.130700000000001</v>
      </c>
      <c r="F62" s="53">
        <v>27.3888</v>
      </c>
      <c r="G62" s="53">
        <v>9.1865000000000006</v>
      </c>
      <c r="H62" s="53">
        <v>24.4755</v>
      </c>
      <c r="I62" s="53">
        <v>32.668700000000001</v>
      </c>
      <c r="J62" s="53">
        <v>21.107399999999998</v>
      </c>
      <c r="K62" s="53">
        <v>31.130700000000001</v>
      </c>
      <c r="L62" s="53">
        <v>27.396899999999999</v>
      </c>
      <c r="M62" s="53">
        <v>9.1468000000000007</v>
      </c>
      <c r="N62" s="53">
        <v>10.778600000000001</v>
      </c>
      <c r="O62" s="53">
        <v>40.351100000000002</v>
      </c>
      <c r="P62" s="53">
        <v>10.4137</v>
      </c>
      <c r="Q62" s="53">
        <v>0</v>
      </c>
      <c r="R62" s="53">
        <v>6.7690000000000001</v>
      </c>
      <c r="S62" s="53">
        <v>10.4771</v>
      </c>
    </row>
    <row r="63" spans="1:19" s="51" customFormat="1" ht="14.4" hidden="1" outlineLevel="1" collapsed="1">
      <c r="A63" s="16">
        <v>42125</v>
      </c>
      <c r="B63" s="53">
        <v>25.592500000000001</v>
      </c>
      <c r="C63" s="53">
        <v>33.311700000000002</v>
      </c>
      <c r="D63" s="53">
        <v>22.715599999999998</v>
      </c>
      <c r="E63" s="53">
        <v>31.6632</v>
      </c>
      <c r="F63" s="53">
        <v>27.900600000000001</v>
      </c>
      <c r="G63" s="53">
        <v>9.4920000000000009</v>
      </c>
      <c r="H63" s="53">
        <v>25.8765</v>
      </c>
      <c r="I63" s="53">
        <v>33.302599999999998</v>
      </c>
      <c r="J63" s="53">
        <v>23.0243</v>
      </c>
      <c r="K63" s="53">
        <v>31.6632</v>
      </c>
      <c r="L63" s="53">
        <v>28.117999999999999</v>
      </c>
      <c r="M63" s="53">
        <v>9.2063000000000006</v>
      </c>
      <c r="N63" s="53">
        <v>13.086</v>
      </c>
      <c r="O63" s="53">
        <v>47.298099999999998</v>
      </c>
      <c r="P63" s="53">
        <v>12.8126</v>
      </c>
      <c r="Q63" s="53">
        <v>0</v>
      </c>
      <c r="R63" s="53">
        <v>12</v>
      </c>
      <c r="S63" s="53">
        <v>13.0968</v>
      </c>
    </row>
    <row r="64" spans="1:19" s="51" customFormat="1" ht="14.4" hidden="1" outlineLevel="1" collapsed="1">
      <c r="A64" s="16">
        <v>42156</v>
      </c>
      <c r="B64" s="53">
        <v>24.9649</v>
      </c>
      <c r="C64" s="53">
        <v>34.4617</v>
      </c>
      <c r="D64" s="53">
        <v>21.091799999999999</v>
      </c>
      <c r="E64" s="53">
        <v>30.12</v>
      </c>
      <c r="F64" s="53">
        <v>27.116199999999999</v>
      </c>
      <c r="G64" s="53">
        <v>8.4654000000000007</v>
      </c>
      <c r="H64" s="53">
        <v>25.179099999999998</v>
      </c>
      <c r="I64" s="53">
        <v>34.4587</v>
      </c>
      <c r="J64" s="53">
        <v>21.3</v>
      </c>
      <c r="K64" s="53">
        <v>30.12</v>
      </c>
      <c r="L64" s="53">
        <v>27.637699999999999</v>
      </c>
      <c r="M64" s="53">
        <v>8.2986000000000004</v>
      </c>
      <c r="N64" s="53">
        <v>13.3285</v>
      </c>
      <c r="O64" s="53">
        <v>38.486199999999997</v>
      </c>
      <c r="P64" s="53">
        <v>13.022</v>
      </c>
      <c r="Q64" s="53">
        <v>0</v>
      </c>
      <c r="R64" s="53">
        <v>11.744999999999999</v>
      </c>
      <c r="S64" s="53">
        <v>16.213200000000001</v>
      </c>
    </row>
    <row r="65" spans="1:19" s="51" customFormat="1" ht="14.4" hidden="1" outlineLevel="1" collapsed="1">
      <c r="A65" s="16">
        <v>42186</v>
      </c>
      <c r="B65" s="53">
        <v>27.0243</v>
      </c>
      <c r="C65" s="53">
        <v>33.960799999999999</v>
      </c>
      <c r="D65" s="53">
        <v>24.674099999999999</v>
      </c>
      <c r="E65" s="53">
        <v>29.2302</v>
      </c>
      <c r="F65" s="53">
        <v>27.565200000000001</v>
      </c>
      <c r="G65" s="53">
        <v>14.207800000000001</v>
      </c>
      <c r="H65" s="53">
        <v>27.1173</v>
      </c>
      <c r="I65" s="53">
        <v>33.959800000000001</v>
      </c>
      <c r="J65" s="53">
        <v>24.776599999999998</v>
      </c>
      <c r="K65" s="53">
        <v>29.2302</v>
      </c>
      <c r="L65" s="53">
        <v>27.819299999999998</v>
      </c>
      <c r="M65" s="53">
        <v>14.207800000000001</v>
      </c>
      <c r="N65" s="53">
        <v>14.357799999999999</v>
      </c>
      <c r="O65" s="53">
        <v>39.307299999999998</v>
      </c>
      <c r="P65" s="53">
        <v>14.194000000000001</v>
      </c>
      <c r="Q65" s="53">
        <v>0</v>
      </c>
      <c r="R65" s="53">
        <v>14.194000000000001</v>
      </c>
      <c r="S65" s="53">
        <v>0</v>
      </c>
    </row>
    <row r="66" spans="1:19" s="51" customFormat="1" ht="14.4" hidden="1" outlineLevel="1" collapsed="1">
      <c r="A66" s="16">
        <v>42217</v>
      </c>
      <c r="B66" s="53">
        <v>25.811900000000001</v>
      </c>
      <c r="C66" s="53">
        <v>32.144799999999996</v>
      </c>
      <c r="D66" s="53">
        <v>23.367799999999999</v>
      </c>
      <c r="E66" s="53">
        <v>30.732199999999999</v>
      </c>
      <c r="F66" s="53">
        <v>28.8231</v>
      </c>
      <c r="G66" s="53">
        <v>8.7431999999999999</v>
      </c>
      <c r="H66" s="53">
        <v>25.808499999999999</v>
      </c>
      <c r="I66" s="53">
        <v>32.136000000000003</v>
      </c>
      <c r="J66" s="53">
        <v>23.367799999999999</v>
      </c>
      <c r="K66" s="53">
        <v>30.732199999999999</v>
      </c>
      <c r="L66" s="53">
        <v>28.8231</v>
      </c>
      <c r="M66" s="53">
        <v>8.7431999999999999</v>
      </c>
      <c r="N66" s="53">
        <v>47.634300000000003</v>
      </c>
      <c r="O66" s="53">
        <v>47.634300000000003</v>
      </c>
      <c r="P66" s="53">
        <v>0</v>
      </c>
      <c r="Q66" s="53">
        <v>0</v>
      </c>
      <c r="R66" s="53">
        <v>0</v>
      </c>
      <c r="S66" s="53">
        <v>0</v>
      </c>
    </row>
    <row r="67" spans="1:19" s="51" customFormat="1" ht="14.4" hidden="1" outlineLevel="1" collapsed="1">
      <c r="A67" s="16">
        <v>42248</v>
      </c>
      <c r="B67" s="53">
        <v>26.057600000000001</v>
      </c>
      <c r="C67" s="53">
        <v>31.982600000000001</v>
      </c>
      <c r="D67" s="53">
        <v>23.981100000000001</v>
      </c>
      <c r="E67" s="53">
        <v>30.7728</v>
      </c>
      <c r="F67" s="53">
        <v>28.262899999999998</v>
      </c>
      <c r="G67" s="53">
        <v>10.305300000000001</v>
      </c>
      <c r="H67" s="53">
        <v>26.63</v>
      </c>
      <c r="I67" s="53">
        <v>31.9801</v>
      </c>
      <c r="J67" s="53">
        <v>24.677499999999998</v>
      </c>
      <c r="K67" s="53">
        <v>30.7728</v>
      </c>
      <c r="L67" s="53">
        <v>28.846399999999999</v>
      </c>
      <c r="M67" s="53">
        <v>10.9353</v>
      </c>
      <c r="N67" s="53">
        <v>7.3365</v>
      </c>
      <c r="O67" s="53">
        <v>41.668399999999998</v>
      </c>
      <c r="P67" s="53">
        <v>7.258</v>
      </c>
      <c r="Q67" s="53">
        <v>0</v>
      </c>
      <c r="R67" s="53">
        <v>11.7563</v>
      </c>
      <c r="S67" s="53">
        <v>2.702</v>
      </c>
    </row>
    <row r="68" spans="1:19" ht="14.4" hidden="1" outlineLevel="1" collapsed="1">
      <c r="A68" s="16">
        <v>42278</v>
      </c>
      <c r="B68" s="53">
        <v>26.714500000000001</v>
      </c>
      <c r="C68" s="53">
        <v>33.687100000000001</v>
      </c>
      <c r="D68" s="53">
        <v>24.2394</v>
      </c>
      <c r="E68" s="53">
        <v>29.344999999999999</v>
      </c>
      <c r="F68" s="53">
        <v>28.9194</v>
      </c>
      <c r="G68" s="53">
        <v>10.4735</v>
      </c>
      <c r="H68" s="53">
        <v>26.979299999999999</v>
      </c>
      <c r="I68" s="53">
        <v>33.679699999999997</v>
      </c>
      <c r="J68" s="53">
        <v>24.5685</v>
      </c>
      <c r="K68" s="53">
        <v>29.344999999999999</v>
      </c>
      <c r="L68" s="53">
        <v>28.991</v>
      </c>
      <c r="M68" s="53">
        <v>10.992100000000001</v>
      </c>
      <c r="N68" s="53">
        <v>3.0325000000000002</v>
      </c>
      <c r="O68" s="53">
        <v>40.068399999999997</v>
      </c>
      <c r="P68" s="53">
        <v>1.9954000000000001</v>
      </c>
      <c r="Q68" s="53">
        <v>0</v>
      </c>
      <c r="R68" s="53">
        <v>12</v>
      </c>
      <c r="S68" s="53">
        <v>0</v>
      </c>
    </row>
    <row r="69" spans="1:19" ht="14.4" hidden="1" outlineLevel="1" collapsed="1">
      <c r="A69" s="16">
        <v>42309</v>
      </c>
      <c r="B69" s="53">
        <v>25.652999999999999</v>
      </c>
      <c r="C69" s="53">
        <v>32.153399999999998</v>
      </c>
      <c r="D69" s="53">
        <v>23.653500000000001</v>
      </c>
      <c r="E69" s="53">
        <v>27.591100000000001</v>
      </c>
      <c r="F69" s="53">
        <v>28.125499999999999</v>
      </c>
      <c r="G69" s="53">
        <v>13.026300000000001</v>
      </c>
      <c r="H69" s="53">
        <v>25.7713</v>
      </c>
      <c r="I69" s="53">
        <v>31.932600000000001</v>
      </c>
      <c r="J69" s="53">
        <v>23.899799999999999</v>
      </c>
      <c r="K69" s="53">
        <v>27.591100000000001</v>
      </c>
      <c r="L69" s="53">
        <v>28.125499999999999</v>
      </c>
      <c r="M69" s="53">
        <v>13.3574</v>
      </c>
      <c r="N69" s="53">
        <v>18.885999999999999</v>
      </c>
      <c r="O69" s="53">
        <v>40.224499999999999</v>
      </c>
      <c r="P69" s="53">
        <v>6.6448999999999998</v>
      </c>
      <c r="Q69" s="53">
        <v>0</v>
      </c>
      <c r="R69" s="53">
        <v>0</v>
      </c>
      <c r="S69" s="53">
        <v>6.6448999999999998</v>
      </c>
    </row>
    <row r="70" spans="1:19" ht="14.4" hidden="1" outlineLevel="1" collapsed="1">
      <c r="A70" s="16">
        <v>42339</v>
      </c>
      <c r="B70" s="53">
        <v>14.7119</v>
      </c>
      <c r="C70" s="53">
        <v>31.707100000000001</v>
      </c>
      <c r="D70" s="53">
        <v>11.850899999999999</v>
      </c>
      <c r="E70" s="53">
        <v>28.628900000000002</v>
      </c>
      <c r="F70" s="53">
        <v>27.305199999999999</v>
      </c>
      <c r="G70" s="53">
        <v>2.4041000000000001</v>
      </c>
      <c r="H70" s="53">
        <v>14.8073</v>
      </c>
      <c r="I70" s="53">
        <v>31.671900000000001</v>
      </c>
      <c r="J70" s="53">
        <v>11.908799999999999</v>
      </c>
      <c r="K70" s="53">
        <v>29.2942</v>
      </c>
      <c r="L70" s="53">
        <v>27.7788</v>
      </c>
      <c r="M70" s="53">
        <v>2.3462999999999998</v>
      </c>
      <c r="N70" s="53">
        <v>9.9830000000000005</v>
      </c>
      <c r="O70" s="53">
        <v>47.2958</v>
      </c>
      <c r="P70" s="53">
        <v>9.3606999999999996</v>
      </c>
      <c r="Q70" s="53">
        <v>13.6</v>
      </c>
      <c r="R70" s="53">
        <v>11.744999999999999</v>
      </c>
      <c r="S70" s="53">
        <v>5.8182</v>
      </c>
    </row>
    <row r="71" spans="1:19" ht="14.4" hidden="1" outlineLevel="1" collapsed="1">
      <c r="A71" s="16">
        <v>42370</v>
      </c>
      <c r="B71" s="53">
        <v>29.1281</v>
      </c>
      <c r="C71" s="53">
        <v>31.005400000000002</v>
      </c>
      <c r="D71" s="53">
        <v>27.892499999999998</v>
      </c>
      <c r="E71" s="53">
        <v>33.759500000000003</v>
      </c>
      <c r="F71" s="53">
        <v>28.451000000000001</v>
      </c>
      <c r="G71" s="53">
        <v>16.924499999999998</v>
      </c>
      <c r="H71" s="53">
        <v>29.2364</v>
      </c>
      <c r="I71" s="53">
        <v>30.951899999999998</v>
      </c>
      <c r="J71" s="53">
        <v>28.097799999999999</v>
      </c>
      <c r="K71" s="53">
        <v>33.759500000000003</v>
      </c>
      <c r="L71" s="53">
        <v>28.451000000000001</v>
      </c>
      <c r="M71" s="53">
        <v>17.501999999999999</v>
      </c>
      <c r="N71" s="53">
        <v>15.6313</v>
      </c>
      <c r="O71" s="53">
        <v>49.067599999999999</v>
      </c>
      <c r="P71" s="53">
        <v>9.8520000000000003</v>
      </c>
      <c r="Q71" s="53">
        <v>0</v>
      </c>
      <c r="R71" s="53">
        <v>0</v>
      </c>
      <c r="S71" s="53">
        <v>9.8520000000000003</v>
      </c>
    </row>
    <row r="72" spans="1:19" ht="14.4" hidden="1" outlineLevel="1" collapsed="1">
      <c r="A72" s="16">
        <v>42401</v>
      </c>
      <c r="B72" s="53">
        <v>25.116399999999999</v>
      </c>
      <c r="C72" s="53">
        <v>30.942799999999998</v>
      </c>
      <c r="D72" s="53">
        <v>22.1707</v>
      </c>
      <c r="E72" s="53">
        <v>33.503399999999999</v>
      </c>
      <c r="F72" s="53">
        <v>26.901299999999999</v>
      </c>
      <c r="G72" s="53">
        <v>6.6898</v>
      </c>
      <c r="H72" s="53">
        <v>25.268000000000001</v>
      </c>
      <c r="I72" s="53">
        <v>30.8657</v>
      </c>
      <c r="J72" s="53">
        <v>22.411200000000001</v>
      </c>
      <c r="K72" s="53">
        <v>33.503399999999999</v>
      </c>
      <c r="L72" s="53">
        <v>26.972100000000001</v>
      </c>
      <c r="M72" s="53">
        <v>6.8550000000000004</v>
      </c>
      <c r="N72" s="53">
        <v>10.58</v>
      </c>
      <c r="O72" s="53">
        <v>49.384900000000002</v>
      </c>
      <c r="P72" s="53">
        <v>4.5004999999999997</v>
      </c>
      <c r="Q72" s="53">
        <v>0</v>
      </c>
      <c r="R72" s="53">
        <v>12.8429</v>
      </c>
      <c r="S72" s="53">
        <v>2.3906000000000001</v>
      </c>
    </row>
    <row r="73" spans="1:19" ht="14.4" hidden="1" outlineLevel="1" collapsed="1">
      <c r="A73" s="16">
        <v>42430</v>
      </c>
      <c r="B73" s="53">
        <v>26.640499999999999</v>
      </c>
      <c r="C73" s="53">
        <v>30.6205</v>
      </c>
      <c r="D73" s="53">
        <v>24.721399999999999</v>
      </c>
      <c r="E73" s="53">
        <v>30.2331</v>
      </c>
      <c r="F73" s="53">
        <v>26.420200000000001</v>
      </c>
      <c r="G73" s="53">
        <v>14.512700000000001</v>
      </c>
      <c r="H73" s="53">
        <v>26.943200000000001</v>
      </c>
      <c r="I73" s="53">
        <v>30.5505</v>
      </c>
      <c r="J73" s="53">
        <v>25.162299999999998</v>
      </c>
      <c r="K73" s="53">
        <v>30.2331</v>
      </c>
      <c r="L73" s="53">
        <v>26.9589</v>
      </c>
      <c r="M73" s="53">
        <v>14.979799999999999</v>
      </c>
      <c r="N73" s="53">
        <v>11.6798</v>
      </c>
      <c r="O73" s="53">
        <v>47.3767</v>
      </c>
      <c r="P73" s="53">
        <v>9.0655000000000001</v>
      </c>
      <c r="Q73" s="53">
        <v>0</v>
      </c>
      <c r="R73" s="53">
        <v>11.8979</v>
      </c>
      <c r="S73" s="53">
        <v>0</v>
      </c>
    </row>
    <row r="74" spans="1:19" ht="14.4" hidden="1" outlineLevel="1" collapsed="1">
      <c r="A74" s="16">
        <v>42461</v>
      </c>
      <c r="B74" s="53">
        <v>27.178899999999999</v>
      </c>
      <c r="C74" s="53">
        <v>30.706499999999998</v>
      </c>
      <c r="D74" s="53">
        <v>25.666799999999999</v>
      </c>
      <c r="E74" s="53">
        <v>27.0794</v>
      </c>
      <c r="F74" s="53">
        <v>27.169799999999999</v>
      </c>
      <c r="G74" s="53">
        <v>16.017099999999999</v>
      </c>
      <c r="H74" s="53">
        <v>27.222899999999999</v>
      </c>
      <c r="I74" s="53">
        <v>30.680700000000002</v>
      </c>
      <c r="J74" s="53">
        <v>25.734999999999999</v>
      </c>
      <c r="K74" s="53">
        <v>27.0794</v>
      </c>
      <c r="L74" s="53">
        <v>27.2913</v>
      </c>
      <c r="M74" s="53">
        <v>16.017099999999999</v>
      </c>
      <c r="N74" s="53">
        <v>16.660799999999998</v>
      </c>
      <c r="O74" s="53">
        <v>48.527900000000002</v>
      </c>
      <c r="P74" s="53">
        <v>12.9613</v>
      </c>
      <c r="Q74" s="53">
        <v>0</v>
      </c>
      <c r="R74" s="53">
        <v>12.9613</v>
      </c>
      <c r="S74" s="53" t="s">
        <v>346</v>
      </c>
    </row>
    <row r="75" spans="1:19" ht="14.4" hidden="1" outlineLevel="1" collapsed="1">
      <c r="A75" s="16">
        <v>42491</v>
      </c>
      <c r="B75" s="53">
        <v>29.8262</v>
      </c>
      <c r="C75" s="53">
        <v>30.0657</v>
      </c>
      <c r="D75" s="53">
        <v>29.679600000000001</v>
      </c>
      <c r="E75" s="53">
        <v>37.427900000000001</v>
      </c>
      <c r="F75" s="53">
        <v>29.585899999999999</v>
      </c>
      <c r="G75" s="53">
        <v>16.234300000000001</v>
      </c>
      <c r="H75" s="53">
        <v>29.848800000000001</v>
      </c>
      <c r="I75" s="53">
        <v>30.061800000000002</v>
      </c>
      <c r="J75" s="53">
        <v>29.7182</v>
      </c>
      <c r="K75" s="53">
        <v>37.543100000000003</v>
      </c>
      <c r="L75" s="53">
        <v>29.6188</v>
      </c>
      <c r="M75" s="53">
        <v>16.234300000000001</v>
      </c>
      <c r="N75" s="53">
        <v>15.193</v>
      </c>
      <c r="O75" s="53">
        <v>43.690100000000001</v>
      </c>
      <c r="P75" s="53">
        <v>13.0297</v>
      </c>
      <c r="Q75" s="53">
        <v>13.042400000000001</v>
      </c>
      <c r="R75" s="53">
        <v>13.0206</v>
      </c>
      <c r="S75" s="53" t="s">
        <v>346</v>
      </c>
    </row>
    <row r="76" spans="1:19" ht="14.4" hidden="1" outlineLevel="1" collapsed="1">
      <c r="A76" s="16">
        <v>42522</v>
      </c>
      <c r="B76" s="53">
        <v>29.735399999999998</v>
      </c>
      <c r="C76" s="53">
        <v>30.299499999999998</v>
      </c>
      <c r="D76" s="53">
        <v>29.483499999999999</v>
      </c>
      <c r="E76" s="53">
        <v>28.593399999999999</v>
      </c>
      <c r="F76" s="53">
        <v>30.7135</v>
      </c>
      <c r="G76" s="53">
        <v>18.748699999999999</v>
      </c>
      <c r="H76" s="53">
        <v>29.7883</v>
      </c>
      <c r="I76" s="53">
        <v>30.213699999999999</v>
      </c>
      <c r="J76" s="53">
        <v>29.597999999999999</v>
      </c>
      <c r="K76" s="53">
        <v>28.593399999999999</v>
      </c>
      <c r="L76" s="53">
        <v>30.8874</v>
      </c>
      <c r="M76" s="53">
        <v>18.748699999999999</v>
      </c>
      <c r="N76" s="53">
        <v>20.763100000000001</v>
      </c>
      <c r="O76" s="53">
        <v>48.756399999999999</v>
      </c>
      <c r="P76" s="53">
        <v>11.744999999999999</v>
      </c>
      <c r="Q76" s="53">
        <v>0</v>
      </c>
      <c r="R76" s="53">
        <v>11.744999999999999</v>
      </c>
      <c r="S76" s="53">
        <v>0</v>
      </c>
    </row>
    <row r="77" spans="1:19" ht="14.4" hidden="1" outlineLevel="1" collapsed="1">
      <c r="A77" s="16">
        <v>42552</v>
      </c>
      <c r="B77" s="53">
        <v>30.656500000000001</v>
      </c>
      <c r="C77" s="53">
        <v>30.677600000000002</v>
      </c>
      <c r="D77" s="53">
        <v>30.646100000000001</v>
      </c>
      <c r="E77" s="53">
        <v>36.008800000000001</v>
      </c>
      <c r="F77" s="53">
        <v>31.443899999999999</v>
      </c>
      <c r="G77" s="53">
        <v>16.814399999999999</v>
      </c>
      <c r="H77" s="53">
        <v>30.731999999999999</v>
      </c>
      <c r="I77" s="53">
        <v>30.625</v>
      </c>
      <c r="J77" s="53">
        <v>30.785</v>
      </c>
      <c r="K77" s="53">
        <v>36.008800000000001</v>
      </c>
      <c r="L77" s="53">
        <v>31.653099999999998</v>
      </c>
      <c r="M77" s="53">
        <v>16.814399999999999</v>
      </c>
      <c r="N77" s="53">
        <v>17.898</v>
      </c>
      <c r="O77" s="53">
        <v>48.005699999999997</v>
      </c>
      <c r="P77" s="53">
        <v>11.744999999999999</v>
      </c>
      <c r="Q77" s="53">
        <v>0</v>
      </c>
      <c r="R77" s="53">
        <v>11.744999999999999</v>
      </c>
      <c r="S77" s="53" t="s">
        <v>346</v>
      </c>
    </row>
    <row r="78" spans="1:19" ht="14.4" hidden="1" outlineLevel="1" collapsed="1">
      <c r="A78" s="16">
        <v>42583</v>
      </c>
      <c r="B78" s="53">
        <v>26.147300000000001</v>
      </c>
      <c r="C78" s="53">
        <v>30.4755</v>
      </c>
      <c r="D78" s="53">
        <v>23.763300000000001</v>
      </c>
      <c r="E78" s="53">
        <v>13.1585</v>
      </c>
      <c r="F78" s="53">
        <v>31.320799999999998</v>
      </c>
      <c r="G78" s="53">
        <v>17.773199999999999</v>
      </c>
      <c r="H78" s="53">
        <v>30.2288</v>
      </c>
      <c r="I78" s="53">
        <v>30.437799999999999</v>
      </c>
      <c r="J78" s="53">
        <v>30.083300000000001</v>
      </c>
      <c r="K78" s="53">
        <v>31.992000000000001</v>
      </c>
      <c r="L78" s="53">
        <v>31.320799999999998</v>
      </c>
      <c r="M78" s="53">
        <v>17.773199999999999</v>
      </c>
      <c r="N78" s="53">
        <v>0.39960000000000001</v>
      </c>
      <c r="O78" s="53">
        <v>45.161700000000003</v>
      </c>
      <c r="P78" s="53">
        <v>0.1</v>
      </c>
      <c r="Q78" s="53">
        <v>0.1</v>
      </c>
      <c r="R78" s="53">
        <v>0</v>
      </c>
      <c r="S78" s="53" t="s">
        <v>346</v>
      </c>
    </row>
    <row r="79" spans="1:19" ht="14.4" hidden="1" outlineLevel="1" collapsed="1">
      <c r="A79" s="16">
        <v>42614</v>
      </c>
      <c r="B79" s="53">
        <v>29.543299999999999</v>
      </c>
      <c r="C79" s="53">
        <v>30.232099999999999</v>
      </c>
      <c r="D79" s="53">
        <v>29.224499999999999</v>
      </c>
      <c r="E79" s="53">
        <v>29.004999999999999</v>
      </c>
      <c r="F79" s="53">
        <v>30.878299999999999</v>
      </c>
      <c r="G79" s="53">
        <v>17.5808</v>
      </c>
      <c r="H79" s="53">
        <v>29.520199999999999</v>
      </c>
      <c r="I79" s="53">
        <v>30.162400000000002</v>
      </c>
      <c r="J79" s="53">
        <v>29.224499999999999</v>
      </c>
      <c r="K79" s="53">
        <v>29.004999999999999</v>
      </c>
      <c r="L79" s="53">
        <v>30.878299999999999</v>
      </c>
      <c r="M79" s="53">
        <v>17.5808</v>
      </c>
      <c r="N79" s="53">
        <v>43.022100000000002</v>
      </c>
      <c r="O79" s="53">
        <v>43.022100000000002</v>
      </c>
      <c r="P79" s="53">
        <v>0</v>
      </c>
      <c r="Q79" s="53">
        <v>0</v>
      </c>
      <c r="R79" s="53">
        <v>0</v>
      </c>
      <c r="S79" s="53" t="s">
        <v>346</v>
      </c>
    </row>
    <row r="80" spans="1:19" ht="14.4" hidden="1" outlineLevel="1" collapsed="1">
      <c r="A80" s="16">
        <v>42644</v>
      </c>
      <c r="B80" s="53">
        <v>30.210999999999999</v>
      </c>
      <c r="C80" s="53">
        <v>31.457100000000001</v>
      </c>
      <c r="D80" s="53">
        <v>29.616800000000001</v>
      </c>
      <c r="E80" s="53">
        <v>31.3384</v>
      </c>
      <c r="F80" s="53">
        <v>30.435199999999998</v>
      </c>
      <c r="G80" s="53">
        <v>18.9162</v>
      </c>
      <c r="H80" s="53">
        <v>30.173500000000001</v>
      </c>
      <c r="I80" s="53">
        <v>31.3507</v>
      </c>
      <c r="J80" s="53">
        <v>29.616800000000001</v>
      </c>
      <c r="K80" s="53">
        <v>31.3384</v>
      </c>
      <c r="L80" s="53">
        <v>30.435199999999998</v>
      </c>
      <c r="M80" s="53">
        <v>18.9162</v>
      </c>
      <c r="N80" s="53">
        <v>44.052599999999998</v>
      </c>
      <c r="O80" s="53">
        <v>44.052599999999998</v>
      </c>
      <c r="P80" s="53">
        <v>0</v>
      </c>
      <c r="Q80" s="53">
        <v>0</v>
      </c>
      <c r="R80" s="53">
        <v>0</v>
      </c>
      <c r="S80" s="53" t="s">
        <v>346</v>
      </c>
    </row>
    <row r="81" spans="1:19" ht="14.4" hidden="1" outlineLevel="1" collapsed="1">
      <c r="A81" s="16">
        <v>42675</v>
      </c>
      <c r="B81" s="53">
        <v>29.5458</v>
      </c>
      <c r="C81" s="53">
        <v>30.2042</v>
      </c>
      <c r="D81" s="53">
        <v>29.091000000000001</v>
      </c>
      <c r="E81" s="53">
        <v>31.142399999999999</v>
      </c>
      <c r="F81" s="53">
        <v>30.424600000000002</v>
      </c>
      <c r="G81" s="53">
        <v>19.0852</v>
      </c>
      <c r="H81" s="53">
        <v>29.616299999999999</v>
      </c>
      <c r="I81" s="53">
        <v>30.1721</v>
      </c>
      <c r="J81" s="53">
        <v>29.230399999999999</v>
      </c>
      <c r="K81" s="53">
        <v>31.142399999999999</v>
      </c>
      <c r="L81" s="53">
        <v>30.6374</v>
      </c>
      <c r="M81" s="53">
        <v>19.0852</v>
      </c>
      <c r="N81" s="53">
        <v>14.416</v>
      </c>
      <c r="O81" s="53">
        <v>49.1967</v>
      </c>
      <c r="P81" s="53">
        <v>8.3533000000000008</v>
      </c>
      <c r="Q81" s="53">
        <v>0</v>
      </c>
      <c r="R81" s="53">
        <v>8.3533000000000008</v>
      </c>
      <c r="S81" s="53" t="s">
        <v>346</v>
      </c>
    </row>
    <row r="82" spans="1:19" ht="14.4" hidden="1" outlineLevel="1" collapsed="1">
      <c r="A82" s="16">
        <v>42705</v>
      </c>
      <c r="B82" s="53">
        <v>29.213200000000001</v>
      </c>
      <c r="C82" s="53">
        <v>31.199200000000001</v>
      </c>
      <c r="D82" s="53">
        <v>28.0228</v>
      </c>
      <c r="E82" s="53">
        <v>29.9908</v>
      </c>
      <c r="F82" s="53">
        <v>29.2044</v>
      </c>
      <c r="G82" s="53">
        <v>17.88</v>
      </c>
      <c r="H82" s="53">
        <v>29.364899999999999</v>
      </c>
      <c r="I82" s="53">
        <v>31.089600000000001</v>
      </c>
      <c r="J82" s="53">
        <v>28.321300000000001</v>
      </c>
      <c r="K82" s="53">
        <v>30.801500000000001</v>
      </c>
      <c r="L82" s="53">
        <v>29.448399999999999</v>
      </c>
      <c r="M82" s="53">
        <v>17.88</v>
      </c>
      <c r="N82" s="53">
        <v>16.3673</v>
      </c>
      <c r="O82" s="53">
        <v>49.799500000000002</v>
      </c>
      <c r="P82" s="53">
        <v>8.6175999999999995</v>
      </c>
      <c r="Q82" s="53">
        <v>8.9177999999999997</v>
      </c>
      <c r="R82" s="53">
        <v>8.3466000000000005</v>
      </c>
      <c r="S82" s="53" t="s">
        <v>346</v>
      </c>
    </row>
    <row r="83" spans="1:19" ht="14.4" hidden="1" outlineLevel="1" collapsed="1">
      <c r="A83" s="16">
        <v>42736</v>
      </c>
      <c r="B83" s="53">
        <v>30.0185</v>
      </c>
      <c r="C83" s="53">
        <v>31.028400000000001</v>
      </c>
      <c r="D83" s="53">
        <v>29.251799999999999</v>
      </c>
      <c r="E83" s="53">
        <v>33.299700000000001</v>
      </c>
      <c r="F83" s="53">
        <v>30.894600000000001</v>
      </c>
      <c r="G83" s="53">
        <v>12.7066</v>
      </c>
      <c r="H83" s="53">
        <v>30.038699999999999</v>
      </c>
      <c r="I83" s="53">
        <v>31.013100000000001</v>
      </c>
      <c r="J83" s="53">
        <v>29.297899999999998</v>
      </c>
      <c r="K83" s="53">
        <v>33.299700000000001</v>
      </c>
      <c r="L83" s="53">
        <v>30.894600000000001</v>
      </c>
      <c r="M83" s="53">
        <v>12.7211</v>
      </c>
      <c r="N83" s="53">
        <v>20.170000000000002</v>
      </c>
      <c r="O83" s="53">
        <v>43.585299999999997</v>
      </c>
      <c r="P83" s="53">
        <v>12.1</v>
      </c>
      <c r="Q83" s="53">
        <v>0</v>
      </c>
      <c r="R83" s="53">
        <v>0</v>
      </c>
      <c r="S83" s="53">
        <v>12.1</v>
      </c>
    </row>
    <row r="84" spans="1:19" ht="14.4" hidden="1" outlineLevel="1" collapsed="1">
      <c r="A84" s="16">
        <v>42767</v>
      </c>
      <c r="B84" s="53">
        <v>29.319800000000001</v>
      </c>
      <c r="C84" s="53">
        <v>30.0686</v>
      </c>
      <c r="D84" s="53">
        <v>28.088799999999999</v>
      </c>
      <c r="E84" s="53">
        <v>25.416</v>
      </c>
      <c r="F84" s="53">
        <v>31.029499999999999</v>
      </c>
      <c r="G84" s="53">
        <v>15.008100000000001</v>
      </c>
      <c r="H84" s="53">
        <v>29.317699999999999</v>
      </c>
      <c r="I84" s="53">
        <v>30.065300000000001</v>
      </c>
      <c r="J84" s="53">
        <v>28.088799999999999</v>
      </c>
      <c r="K84" s="53">
        <v>25.416</v>
      </c>
      <c r="L84" s="53">
        <v>31.029499999999999</v>
      </c>
      <c r="M84" s="53">
        <v>15.008100000000001</v>
      </c>
      <c r="N84" s="53">
        <v>47.124200000000002</v>
      </c>
      <c r="O84" s="53">
        <v>47.124200000000002</v>
      </c>
      <c r="P84" s="53">
        <v>0</v>
      </c>
      <c r="Q84" s="53">
        <v>0</v>
      </c>
      <c r="R84" s="53">
        <v>0</v>
      </c>
      <c r="S84" s="53" t="s">
        <v>346</v>
      </c>
    </row>
    <row r="85" spans="1:19" ht="14.4" hidden="1" outlineLevel="1" collapsed="1">
      <c r="A85" s="16">
        <v>42795</v>
      </c>
      <c r="B85" s="53">
        <v>28.860499999999998</v>
      </c>
      <c r="C85" s="53">
        <v>30.387799999999999</v>
      </c>
      <c r="D85" s="53">
        <v>27.5747</v>
      </c>
      <c r="E85" s="53">
        <v>30.751300000000001</v>
      </c>
      <c r="F85" s="53">
        <v>27.642499999999998</v>
      </c>
      <c r="G85" s="53">
        <v>19.484100000000002</v>
      </c>
      <c r="H85" s="53">
        <v>29.23</v>
      </c>
      <c r="I85" s="53">
        <v>30.340699999999998</v>
      </c>
      <c r="J85" s="53">
        <v>28.2591</v>
      </c>
      <c r="K85" s="53">
        <v>30.751300000000001</v>
      </c>
      <c r="L85" s="53">
        <v>28.593599999999999</v>
      </c>
      <c r="M85" s="53">
        <v>19.484100000000002</v>
      </c>
      <c r="N85" s="53">
        <v>14.2369</v>
      </c>
      <c r="O85" s="53">
        <v>40.3508</v>
      </c>
      <c r="P85" s="53">
        <v>11.744999999999999</v>
      </c>
      <c r="Q85" s="53">
        <v>0</v>
      </c>
      <c r="R85" s="53">
        <v>11.744999999999999</v>
      </c>
      <c r="S85" s="53">
        <v>0</v>
      </c>
    </row>
    <row r="86" spans="1:19" ht="14.4" hidden="1" outlineLevel="1" collapsed="1">
      <c r="A86" s="16">
        <v>42826</v>
      </c>
      <c r="B86" s="53">
        <v>28.629799999999999</v>
      </c>
      <c r="C86" s="53">
        <v>29.7514</v>
      </c>
      <c r="D86" s="53">
        <v>28.063400000000001</v>
      </c>
      <c r="E86" s="53">
        <v>29.506599999999999</v>
      </c>
      <c r="F86" s="53">
        <v>29.658999999999999</v>
      </c>
      <c r="G86" s="53">
        <v>16.811299999999999</v>
      </c>
      <c r="H86" s="53">
        <v>28.6233</v>
      </c>
      <c r="I86" s="53">
        <v>29.7332</v>
      </c>
      <c r="J86" s="53">
        <v>28.063400000000001</v>
      </c>
      <c r="K86" s="53">
        <v>29.506599999999999</v>
      </c>
      <c r="L86" s="53">
        <v>29.658999999999999</v>
      </c>
      <c r="M86" s="53">
        <v>16.811299999999999</v>
      </c>
      <c r="N86" s="53">
        <v>48.480600000000003</v>
      </c>
      <c r="O86" s="53">
        <v>48.480600000000003</v>
      </c>
      <c r="P86" s="53">
        <v>0</v>
      </c>
      <c r="Q86" s="53">
        <v>0</v>
      </c>
      <c r="R86" s="53">
        <v>0</v>
      </c>
      <c r="S86" s="53">
        <v>0</v>
      </c>
    </row>
    <row r="87" spans="1:19" ht="14.4" hidden="1" outlineLevel="1" collapsed="1">
      <c r="A87" s="16">
        <v>42856</v>
      </c>
      <c r="B87" s="53">
        <v>28.604700000000001</v>
      </c>
      <c r="C87" s="53">
        <v>30.21</v>
      </c>
      <c r="D87" s="53">
        <v>27.697900000000001</v>
      </c>
      <c r="E87" s="53">
        <v>31.488099999999999</v>
      </c>
      <c r="F87" s="53">
        <v>27.639600000000002</v>
      </c>
      <c r="G87" s="53">
        <v>20.627700000000001</v>
      </c>
      <c r="H87" s="53">
        <v>28.603999999999999</v>
      </c>
      <c r="I87" s="53">
        <v>30.208400000000001</v>
      </c>
      <c r="J87" s="53">
        <v>27.697900000000001</v>
      </c>
      <c r="K87" s="53">
        <v>31.488099999999999</v>
      </c>
      <c r="L87" s="53">
        <v>27.639600000000002</v>
      </c>
      <c r="M87" s="53">
        <v>20.627700000000001</v>
      </c>
      <c r="N87" s="53">
        <v>45.849200000000003</v>
      </c>
      <c r="O87" s="53">
        <v>45.849200000000003</v>
      </c>
      <c r="P87" s="53">
        <v>0</v>
      </c>
      <c r="Q87" s="53">
        <v>0</v>
      </c>
      <c r="R87" s="53">
        <v>0</v>
      </c>
      <c r="S87" s="53" t="s">
        <v>346</v>
      </c>
    </row>
    <row r="88" spans="1:19" ht="14.4" hidden="1" outlineLevel="1" collapsed="1">
      <c r="A88" s="16">
        <v>42887</v>
      </c>
      <c r="B88" s="53">
        <v>29.0639</v>
      </c>
      <c r="C88" s="53">
        <v>29.927099999999999</v>
      </c>
      <c r="D88" s="53">
        <v>28.515999999999998</v>
      </c>
      <c r="E88" s="53">
        <v>29.593</v>
      </c>
      <c r="F88" s="53">
        <v>29.0748</v>
      </c>
      <c r="G88" s="53">
        <v>22.526299999999999</v>
      </c>
      <c r="H88" s="53">
        <v>29.063700000000001</v>
      </c>
      <c r="I88" s="53">
        <v>29.926600000000001</v>
      </c>
      <c r="J88" s="53">
        <v>28.515999999999998</v>
      </c>
      <c r="K88" s="53">
        <v>29.593</v>
      </c>
      <c r="L88" s="53">
        <v>29.0748</v>
      </c>
      <c r="M88" s="53">
        <v>22.526299999999999</v>
      </c>
      <c r="N88" s="53">
        <v>37.725700000000003</v>
      </c>
      <c r="O88" s="53">
        <v>37.725700000000003</v>
      </c>
      <c r="P88" s="53">
        <v>0</v>
      </c>
      <c r="Q88" s="53">
        <v>0</v>
      </c>
      <c r="R88" s="53">
        <v>0</v>
      </c>
      <c r="S88" s="53">
        <v>0</v>
      </c>
    </row>
    <row r="89" spans="1:19" ht="14.4" hidden="1" outlineLevel="1" collapsed="1">
      <c r="A89" s="16">
        <v>42917</v>
      </c>
      <c r="B89" s="53">
        <v>27.910699999999999</v>
      </c>
      <c r="C89" s="53">
        <v>30.1417</v>
      </c>
      <c r="D89" s="53">
        <v>26.773499999999999</v>
      </c>
      <c r="E89" s="53">
        <v>23.3794</v>
      </c>
      <c r="F89" s="53">
        <v>28.724399999999999</v>
      </c>
      <c r="G89" s="53">
        <v>22.11</v>
      </c>
      <c r="H89" s="53">
        <v>27.9055</v>
      </c>
      <c r="I89" s="53">
        <v>30.128</v>
      </c>
      <c r="J89" s="53">
        <v>26.773499999999999</v>
      </c>
      <c r="K89" s="53">
        <v>23.3794</v>
      </c>
      <c r="L89" s="53">
        <v>28.724399999999999</v>
      </c>
      <c r="M89" s="53">
        <v>22.11</v>
      </c>
      <c r="N89" s="53">
        <v>47.841299999999997</v>
      </c>
      <c r="O89" s="53">
        <v>47.841299999999997</v>
      </c>
      <c r="P89" s="53">
        <v>0</v>
      </c>
      <c r="Q89" s="53">
        <v>0</v>
      </c>
      <c r="R89" s="53">
        <v>0</v>
      </c>
      <c r="S89" s="53">
        <v>0</v>
      </c>
    </row>
    <row r="90" spans="1:19" ht="14.4" hidden="1" outlineLevel="1" collapsed="1">
      <c r="A90" s="16">
        <v>42948</v>
      </c>
      <c r="B90" s="53">
        <v>25.898299999999999</v>
      </c>
      <c r="C90" s="53">
        <v>30.1341</v>
      </c>
      <c r="D90" s="53">
        <v>23.9239</v>
      </c>
      <c r="E90" s="53">
        <v>17.554099999999998</v>
      </c>
      <c r="F90" s="53">
        <v>29.472200000000001</v>
      </c>
      <c r="G90" s="53">
        <v>20.703399999999998</v>
      </c>
      <c r="H90" s="53">
        <v>25.880299999999998</v>
      </c>
      <c r="I90" s="53">
        <v>30.084700000000002</v>
      </c>
      <c r="J90" s="53">
        <v>23.9239</v>
      </c>
      <c r="K90" s="53">
        <v>17.554099999999998</v>
      </c>
      <c r="L90" s="53">
        <v>29.472200000000001</v>
      </c>
      <c r="M90" s="53">
        <v>20.703399999999998</v>
      </c>
      <c r="N90" s="53">
        <v>58.866900000000001</v>
      </c>
      <c r="O90" s="53">
        <v>58.866900000000001</v>
      </c>
      <c r="P90" s="53">
        <v>0</v>
      </c>
      <c r="Q90" s="53">
        <v>0</v>
      </c>
      <c r="R90" s="53">
        <v>0</v>
      </c>
      <c r="S90" s="53" t="s">
        <v>346</v>
      </c>
    </row>
    <row r="91" spans="1:19" ht="14.4" hidden="1" outlineLevel="1" collapsed="1">
      <c r="A91" s="16">
        <v>42979</v>
      </c>
      <c r="B91" s="53">
        <v>25.8233</v>
      </c>
      <c r="C91" s="53">
        <v>30.153300000000002</v>
      </c>
      <c r="D91" s="53">
        <v>24.593699999999998</v>
      </c>
      <c r="E91" s="53">
        <v>20.2224</v>
      </c>
      <c r="F91" s="53">
        <v>28.846699999999998</v>
      </c>
      <c r="G91" s="53">
        <v>21.3933</v>
      </c>
      <c r="H91" s="53">
        <v>25.820699999999999</v>
      </c>
      <c r="I91" s="53">
        <v>30.143999999999998</v>
      </c>
      <c r="J91" s="53">
        <v>24.593699999999998</v>
      </c>
      <c r="K91" s="53">
        <v>20.2224</v>
      </c>
      <c r="L91" s="53">
        <v>28.846699999999998</v>
      </c>
      <c r="M91" s="53">
        <v>21.3933</v>
      </c>
      <c r="N91" s="53">
        <v>49.005499999999998</v>
      </c>
      <c r="O91" s="53">
        <v>49.005499999999998</v>
      </c>
      <c r="P91" s="53">
        <v>0</v>
      </c>
      <c r="Q91" s="53">
        <v>0</v>
      </c>
      <c r="R91" s="53">
        <v>0</v>
      </c>
      <c r="S91" s="53" t="s">
        <v>346</v>
      </c>
    </row>
    <row r="92" spans="1:19" ht="14.4" hidden="1" outlineLevel="1" collapsed="1">
      <c r="A92" s="16">
        <v>43009</v>
      </c>
      <c r="B92" s="53">
        <v>28.8003</v>
      </c>
      <c r="C92" s="53">
        <v>31.384599999999999</v>
      </c>
      <c r="D92" s="53">
        <v>27.9419</v>
      </c>
      <c r="E92" s="53">
        <v>28.660299999999999</v>
      </c>
      <c r="F92" s="53">
        <v>28.909600000000001</v>
      </c>
      <c r="G92" s="53">
        <v>20.493400000000001</v>
      </c>
      <c r="H92" s="53">
        <v>28.797499999999999</v>
      </c>
      <c r="I92" s="53">
        <v>31.376100000000001</v>
      </c>
      <c r="J92" s="53">
        <v>27.9419</v>
      </c>
      <c r="K92" s="53">
        <v>28.660299999999999</v>
      </c>
      <c r="L92" s="53">
        <v>28.909600000000001</v>
      </c>
      <c r="M92" s="53">
        <v>20.493400000000001</v>
      </c>
      <c r="N92" s="53">
        <v>39.310699999999997</v>
      </c>
      <c r="O92" s="53">
        <v>39.310699999999997</v>
      </c>
      <c r="P92" s="53">
        <v>0</v>
      </c>
      <c r="Q92" s="53">
        <v>0</v>
      </c>
      <c r="R92" s="53">
        <v>0</v>
      </c>
      <c r="S92" s="53">
        <v>0</v>
      </c>
    </row>
    <row r="93" spans="1:19" ht="14.4" hidden="1" outlineLevel="1" collapsed="1">
      <c r="A93" s="16">
        <v>43040</v>
      </c>
      <c r="B93" s="53">
        <v>28.171800000000001</v>
      </c>
      <c r="C93" s="53">
        <v>30.367100000000001</v>
      </c>
      <c r="D93" s="53">
        <v>26.946100000000001</v>
      </c>
      <c r="E93" s="53">
        <v>27.432099999999998</v>
      </c>
      <c r="F93" s="53">
        <v>28.061199999999999</v>
      </c>
      <c r="G93" s="53">
        <v>19.120799999999999</v>
      </c>
      <c r="H93" s="53">
        <v>28.17</v>
      </c>
      <c r="I93" s="53">
        <v>30.362500000000001</v>
      </c>
      <c r="J93" s="53">
        <v>26.946100000000001</v>
      </c>
      <c r="K93" s="53">
        <v>27.432099999999998</v>
      </c>
      <c r="L93" s="53">
        <v>28.061199999999999</v>
      </c>
      <c r="M93" s="53">
        <v>19.120799999999999</v>
      </c>
      <c r="N93" s="53">
        <v>46.866999999999997</v>
      </c>
      <c r="O93" s="53">
        <v>46.866999999999997</v>
      </c>
      <c r="P93" s="53">
        <v>0</v>
      </c>
      <c r="Q93" s="53">
        <v>0</v>
      </c>
      <c r="R93" s="53">
        <v>0</v>
      </c>
      <c r="S93" s="53">
        <v>0</v>
      </c>
    </row>
    <row r="94" spans="1:19" ht="14.4" hidden="1" outlineLevel="1" collapsed="1">
      <c r="A94" s="16">
        <v>43070</v>
      </c>
      <c r="B94" s="53">
        <v>33.476599999999998</v>
      </c>
      <c r="C94" s="53">
        <v>30.575399999999998</v>
      </c>
      <c r="D94" s="53">
        <v>34.860500000000002</v>
      </c>
      <c r="E94" s="53">
        <v>43.4178</v>
      </c>
      <c r="F94" s="53">
        <v>34.259399999999999</v>
      </c>
      <c r="G94" s="53">
        <v>19.609000000000002</v>
      </c>
      <c r="H94" s="53">
        <v>33.618099999999998</v>
      </c>
      <c r="I94" s="53">
        <v>30.567</v>
      </c>
      <c r="J94" s="53">
        <v>35.085299999999997</v>
      </c>
      <c r="K94" s="53">
        <v>43.4178</v>
      </c>
      <c r="L94" s="53">
        <v>34.493600000000001</v>
      </c>
      <c r="M94" s="53">
        <v>19.8582</v>
      </c>
      <c r="N94" s="53">
        <v>9.8491</v>
      </c>
      <c r="O94" s="53">
        <v>46.414200000000001</v>
      </c>
      <c r="P94" s="53">
        <v>8.7702000000000009</v>
      </c>
      <c r="Q94" s="53">
        <v>0</v>
      </c>
      <c r="R94" s="53">
        <v>8.2573000000000008</v>
      </c>
      <c r="S94" s="53">
        <v>9.9994999999999994</v>
      </c>
    </row>
    <row r="95" spans="1:19" ht="14.4" hidden="1" outlineLevel="1" collapsed="1">
      <c r="A95" s="16">
        <v>43101</v>
      </c>
      <c r="B95" s="53">
        <v>31.371600000000001</v>
      </c>
      <c r="C95" s="53">
        <v>30.666399999999999</v>
      </c>
      <c r="D95" s="53">
        <v>31.8794</v>
      </c>
      <c r="E95" s="53">
        <v>34.5899</v>
      </c>
      <c r="F95" s="53">
        <v>32.699300000000001</v>
      </c>
      <c r="G95" s="53">
        <v>19.4344</v>
      </c>
      <c r="H95" s="53">
        <v>31.365400000000001</v>
      </c>
      <c r="I95" s="53">
        <v>30.6509</v>
      </c>
      <c r="J95" s="53">
        <v>31.8794</v>
      </c>
      <c r="K95" s="53">
        <v>34.5899</v>
      </c>
      <c r="L95" s="53">
        <v>32.699300000000001</v>
      </c>
      <c r="M95" s="53">
        <v>19.4344</v>
      </c>
      <c r="N95" s="53">
        <v>47.528100000000002</v>
      </c>
      <c r="O95" s="53">
        <v>47.528100000000002</v>
      </c>
      <c r="P95" s="53">
        <v>0</v>
      </c>
      <c r="Q95" s="53">
        <v>0</v>
      </c>
      <c r="R95" s="53">
        <v>0</v>
      </c>
      <c r="S95" s="53">
        <v>0</v>
      </c>
    </row>
    <row r="96" spans="1:19" ht="14.4" hidden="1" outlineLevel="1" collapsed="1">
      <c r="A96" s="16">
        <v>43132</v>
      </c>
      <c r="B96" s="53">
        <v>33.517600000000002</v>
      </c>
      <c r="C96" s="53">
        <v>30.581600000000002</v>
      </c>
      <c r="D96" s="53">
        <v>34.951599999999999</v>
      </c>
      <c r="E96" s="53">
        <v>35.594299999999997</v>
      </c>
      <c r="F96" s="53">
        <v>37.900300000000001</v>
      </c>
      <c r="G96" s="53">
        <v>18.2209</v>
      </c>
      <c r="H96" s="53">
        <v>33.551600000000001</v>
      </c>
      <c r="I96" s="53">
        <v>30.5792</v>
      </c>
      <c r="J96" s="53">
        <v>35.006500000000003</v>
      </c>
      <c r="K96" s="53">
        <v>35.594299999999997</v>
      </c>
      <c r="L96" s="53">
        <v>37.900300000000001</v>
      </c>
      <c r="M96" s="53">
        <v>18.355899999999998</v>
      </c>
      <c r="N96" s="53">
        <v>12.673</v>
      </c>
      <c r="O96" s="53">
        <v>43.157200000000003</v>
      </c>
      <c r="P96" s="53">
        <v>11.427899999999999</v>
      </c>
      <c r="Q96" s="53">
        <v>0</v>
      </c>
      <c r="R96" s="53">
        <v>0</v>
      </c>
      <c r="S96" s="53">
        <v>11.427899999999999</v>
      </c>
    </row>
    <row r="97" spans="1:19" ht="14.4" hidden="1" outlineLevel="1" collapsed="1">
      <c r="A97" s="16">
        <v>43160</v>
      </c>
      <c r="B97" s="53">
        <v>32.341299999999997</v>
      </c>
      <c r="C97" s="53">
        <v>30.5626</v>
      </c>
      <c r="D97" s="53">
        <v>33.290900000000001</v>
      </c>
      <c r="E97" s="53">
        <v>31.7622</v>
      </c>
      <c r="F97" s="53">
        <v>36.422400000000003</v>
      </c>
      <c r="G97" s="53">
        <v>19.374500000000001</v>
      </c>
      <c r="H97" s="53">
        <v>32.345399999999998</v>
      </c>
      <c r="I97" s="53">
        <v>30.560700000000001</v>
      </c>
      <c r="J97" s="53">
        <v>33.298200000000001</v>
      </c>
      <c r="K97" s="53">
        <v>31.7622</v>
      </c>
      <c r="L97" s="53">
        <v>36.422400000000003</v>
      </c>
      <c r="M97" s="53">
        <v>19.401800000000001</v>
      </c>
      <c r="N97" s="53">
        <v>18.8005</v>
      </c>
      <c r="O97" s="53">
        <v>37.613199999999999</v>
      </c>
      <c r="P97" s="53">
        <v>10</v>
      </c>
      <c r="Q97" s="53">
        <v>0</v>
      </c>
      <c r="R97" s="53">
        <v>0</v>
      </c>
      <c r="S97" s="53">
        <v>10</v>
      </c>
    </row>
    <row r="98" spans="1:19" ht="14.4" hidden="1" outlineLevel="1" collapsed="1">
      <c r="A98" s="16">
        <v>43191</v>
      </c>
      <c r="B98" s="53">
        <v>31.087800000000001</v>
      </c>
      <c r="C98" s="53">
        <v>30.633500000000002</v>
      </c>
      <c r="D98" s="53">
        <v>31.310500000000001</v>
      </c>
      <c r="E98" s="53">
        <v>31.375900000000001</v>
      </c>
      <c r="F98" s="53">
        <v>33.039900000000003</v>
      </c>
      <c r="G98" s="53">
        <v>18.988900000000001</v>
      </c>
      <c r="H98" s="53">
        <v>31.094000000000001</v>
      </c>
      <c r="I98" s="53">
        <v>30.630199999999999</v>
      </c>
      <c r="J98" s="53">
        <v>31.321300000000001</v>
      </c>
      <c r="K98" s="53">
        <v>31.375900000000001</v>
      </c>
      <c r="L98" s="53">
        <v>33.058100000000003</v>
      </c>
      <c r="M98" s="53">
        <v>18.988900000000001</v>
      </c>
      <c r="N98" s="53">
        <v>18.1751</v>
      </c>
      <c r="O98" s="53">
        <v>38.512599999999999</v>
      </c>
      <c r="P98" s="53">
        <v>10</v>
      </c>
      <c r="Q98" s="53">
        <v>0</v>
      </c>
      <c r="R98" s="53">
        <v>10</v>
      </c>
      <c r="S98" s="53">
        <v>0</v>
      </c>
    </row>
    <row r="99" spans="1:19" ht="14.4" hidden="1" outlineLevel="1" collapsed="1">
      <c r="A99" s="16">
        <v>43221</v>
      </c>
      <c r="B99" s="53">
        <v>31.492799999999999</v>
      </c>
      <c r="C99" s="53">
        <v>30.887</v>
      </c>
      <c r="D99" s="53">
        <v>31.9</v>
      </c>
      <c r="E99" s="53">
        <v>30.040600000000001</v>
      </c>
      <c r="F99" s="53">
        <v>34.018799999999999</v>
      </c>
      <c r="G99" s="53">
        <v>20.465699999999998</v>
      </c>
      <c r="H99" s="53">
        <v>31.499400000000001</v>
      </c>
      <c r="I99" s="53">
        <v>30.884799999999998</v>
      </c>
      <c r="J99" s="53">
        <v>31.912600000000001</v>
      </c>
      <c r="K99" s="53">
        <v>30.040600000000001</v>
      </c>
      <c r="L99" s="53">
        <v>34.0398</v>
      </c>
      <c r="M99" s="53">
        <v>20.465699999999998</v>
      </c>
      <c r="N99" s="53">
        <v>16.296800000000001</v>
      </c>
      <c r="O99" s="53">
        <v>40.636400000000002</v>
      </c>
      <c r="P99" s="53">
        <v>10</v>
      </c>
      <c r="Q99" s="53">
        <v>0</v>
      </c>
      <c r="R99" s="53">
        <v>10</v>
      </c>
      <c r="S99" s="53">
        <v>0</v>
      </c>
    </row>
    <row r="100" spans="1:19" ht="14.4" hidden="1" outlineLevel="1" collapsed="1">
      <c r="A100" s="16">
        <v>43252</v>
      </c>
      <c r="B100" s="53">
        <v>33.5154</v>
      </c>
      <c r="C100" s="53">
        <v>31.248999999999999</v>
      </c>
      <c r="D100" s="53">
        <v>34.585500000000003</v>
      </c>
      <c r="E100" s="53">
        <v>30.3142</v>
      </c>
      <c r="F100" s="53">
        <v>38.264099999999999</v>
      </c>
      <c r="G100" s="53">
        <v>19.863199999999999</v>
      </c>
      <c r="H100" s="53">
        <v>33.523499999999999</v>
      </c>
      <c r="I100" s="53">
        <v>31.243400000000001</v>
      </c>
      <c r="J100" s="53">
        <v>34.600099999999998</v>
      </c>
      <c r="K100" s="53">
        <v>30.3142</v>
      </c>
      <c r="L100" s="53">
        <v>38.29</v>
      </c>
      <c r="M100" s="53">
        <v>19.863199999999999</v>
      </c>
      <c r="N100" s="53">
        <v>19.993200000000002</v>
      </c>
      <c r="O100" s="53">
        <v>40.263800000000003</v>
      </c>
      <c r="P100" s="53">
        <v>10</v>
      </c>
      <c r="Q100" s="53">
        <v>0</v>
      </c>
      <c r="R100" s="53">
        <v>10</v>
      </c>
      <c r="S100" s="53" t="s">
        <v>346</v>
      </c>
    </row>
    <row r="101" spans="1:19" ht="14.4" hidden="1" outlineLevel="1" collapsed="1">
      <c r="A101" s="16">
        <v>43282</v>
      </c>
      <c r="B101" s="53">
        <v>32.801600000000001</v>
      </c>
      <c r="C101" s="53">
        <v>31.918399999999998</v>
      </c>
      <c r="D101" s="53">
        <v>33.319400000000002</v>
      </c>
      <c r="E101" s="53">
        <v>29.5749</v>
      </c>
      <c r="F101" s="53">
        <v>36.854300000000002</v>
      </c>
      <c r="G101" s="53">
        <v>19.9375</v>
      </c>
      <c r="H101" s="53">
        <v>32.866</v>
      </c>
      <c r="I101" s="53">
        <v>31.910599999999999</v>
      </c>
      <c r="J101" s="53">
        <v>33.427900000000001</v>
      </c>
      <c r="K101" s="53">
        <v>29.5749</v>
      </c>
      <c r="L101" s="53">
        <v>37.054000000000002</v>
      </c>
      <c r="M101" s="53">
        <v>19.9375</v>
      </c>
      <c r="N101" s="53">
        <v>11.822100000000001</v>
      </c>
      <c r="O101" s="53">
        <v>40.564700000000002</v>
      </c>
      <c r="P101" s="53">
        <v>8.3462999999999994</v>
      </c>
      <c r="Q101" s="53">
        <v>0</v>
      </c>
      <c r="R101" s="53">
        <v>8.3462999999999994</v>
      </c>
      <c r="S101" s="53" t="s">
        <v>346</v>
      </c>
    </row>
    <row r="102" spans="1:19" ht="14.4" hidden="1" outlineLevel="1" collapsed="1">
      <c r="A102" s="16">
        <v>43313</v>
      </c>
      <c r="B102" s="53">
        <v>33.7517</v>
      </c>
      <c r="C102" s="53">
        <v>31.835699999999999</v>
      </c>
      <c r="D102" s="53">
        <v>34.865400000000001</v>
      </c>
      <c r="E102" s="53">
        <v>29.866</v>
      </c>
      <c r="F102" s="53">
        <v>39.035899999999998</v>
      </c>
      <c r="G102" s="53">
        <v>19.6937</v>
      </c>
      <c r="H102" s="53">
        <v>33.750399999999999</v>
      </c>
      <c r="I102" s="53">
        <v>31.831299999999999</v>
      </c>
      <c r="J102" s="53">
        <v>34.865400000000001</v>
      </c>
      <c r="K102" s="53">
        <v>29.866</v>
      </c>
      <c r="L102" s="53">
        <v>39.035899999999998</v>
      </c>
      <c r="M102" s="53">
        <v>19.6937</v>
      </c>
      <c r="N102" s="53">
        <v>41.924300000000002</v>
      </c>
      <c r="O102" s="53">
        <v>41.924300000000002</v>
      </c>
      <c r="P102" s="53">
        <v>0</v>
      </c>
      <c r="Q102" s="53">
        <v>0</v>
      </c>
      <c r="R102" s="53">
        <v>0</v>
      </c>
      <c r="S102" s="53" t="s">
        <v>346</v>
      </c>
    </row>
    <row r="103" spans="1:19" ht="14.4" hidden="1" outlineLevel="1" collapsed="1">
      <c r="A103" s="16">
        <v>43344</v>
      </c>
      <c r="B103" s="53">
        <v>32.716500000000003</v>
      </c>
      <c r="C103" s="53">
        <v>31.927</v>
      </c>
      <c r="D103" s="53">
        <v>33.121600000000001</v>
      </c>
      <c r="E103" s="53">
        <v>26.850999999999999</v>
      </c>
      <c r="F103" s="53">
        <v>38.027000000000001</v>
      </c>
      <c r="G103" s="53">
        <v>20.354500000000002</v>
      </c>
      <c r="H103" s="53">
        <v>32.8003</v>
      </c>
      <c r="I103" s="53">
        <v>31.922599999999999</v>
      </c>
      <c r="J103" s="53">
        <v>33.253</v>
      </c>
      <c r="K103" s="53">
        <v>26.850999999999999</v>
      </c>
      <c r="L103" s="53">
        <v>38.027000000000001</v>
      </c>
      <c r="M103" s="53">
        <v>20.898399999999999</v>
      </c>
      <c r="N103" s="53">
        <v>11.062799999999999</v>
      </c>
      <c r="O103" s="53">
        <v>44.563800000000001</v>
      </c>
      <c r="P103" s="53">
        <v>10</v>
      </c>
      <c r="Q103" s="53">
        <v>0</v>
      </c>
      <c r="R103" s="53">
        <v>0</v>
      </c>
      <c r="S103" s="53">
        <v>10</v>
      </c>
    </row>
    <row r="104" spans="1:19" ht="14.4" hidden="1" outlineLevel="1" collapsed="1">
      <c r="A104" s="16">
        <v>43374</v>
      </c>
      <c r="B104" s="53">
        <v>37.174100000000003</v>
      </c>
      <c r="C104" s="53">
        <v>38.222200000000001</v>
      </c>
      <c r="D104" s="53">
        <v>36.763500000000001</v>
      </c>
      <c r="E104" s="53">
        <v>36.2956</v>
      </c>
      <c r="F104" s="53">
        <v>39.549700000000001</v>
      </c>
      <c r="G104" s="53">
        <v>20.072099999999999</v>
      </c>
      <c r="H104" s="53">
        <v>37.1738</v>
      </c>
      <c r="I104" s="53">
        <v>38.221200000000003</v>
      </c>
      <c r="J104" s="53">
        <v>36.763500000000001</v>
      </c>
      <c r="K104" s="53">
        <v>36.2956</v>
      </c>
      <c r="L104" s="53">
        <v>39.549700000000001</v>
      </c>
      <c r="M104" s="53">
        <v>20.072099999999999</v>
      </c>
      <c r="N104" s="53">
        <v>54.316200000000002</v>
      </c>
      <c r="O104" s="53">
        <v>54.316200000000002</v>
      </c>
      <c r="P104" s="53">
        <v>0</v>
      </c>
      <c r="Q104" s="53">
        <v>0</v>
      </c>
      <c r="R104" s="53">
        <v>0</v>
      </c>
      <c r="S104" s="53">
        <v>0</v>
      </c>
    </row>
    <row r="105" spans="1:19" ht="14.4" hidden="1" outlineLevel="1" collapsed="1">
      <c r="A105" s="16">
        <v>43405</v>
      </c>
      <c r="B105" s="53">
        <v>37.357500000000002</v>
      </c>
      <c r="C105" s="53">
        <v>35.832799999999999</v>
      </c>
      <c r="D105" s="53">
        <v>37.678199999999997</v>
      </c>
      <c r="E105" s="53">
        <v>37.186</v>
      </c>
      <c r="F105" s="53">
        <v>41.048000000000002</v>
      </c>
      <c r="G105" s="53">
        <v>18.6755</v>
      </c>
      <c r="H105" s="53">
        <v>37.356200000000001</v>
      </c>
      <c r="I105" s="53">
        <v>35.823799999999999</v>
      </c>
      <c r="J105" s="53">
        <v>37.678199999999997</v>
      </c>
      <c r="K105" s="53">
        <v>37.186</v>
      </c>
      <c r="L105" s="53">
        <v>41.048000000000002</v>
      </c>
      <c r="M105" s="53">
        <v>18.6755</v>
      </c>
      <c r="N105" s="53">
        <v>45.219200000000001</v>
      </c>
      <c r="O105" s="53">
        <v>45.219200000000001</v>
      </c>
      <c r="P105" s="53">
        <v>0</v>
      </c>
      <c r="Q105" s="53">
        <v>0</v>
      </c>
      <c r="R105" s="53">
        <v>0</v>
      </c>
      <c r="S105" s="53">
        <v>0</v>
      </c>
    </row>
    <row r="106" spans="1:19" ht="14.4" hidden="1" outlineLevel="1" collapsed="1">
      <c r="A106" s="16">
        <v>43435</v>
      </c>
      <c r="B106" s="53">
        <v>38.534500000000001</v>
      </c>
      <c r="C106" s="53">
        <v>35.554499999999997</v>
      </c>
      <c r="D106" s="53">
        <v>39.189100000000003</v>
      </c>
      <c r="E106" s="53">
        <v>38.798499999999997</v>
      </c>
      <c r="F106" s="53">
        <v>41.611600000000003</v>
      </c>
      <c r="G106" s="53">
        <v>17.9253</v>
      </c>
      <c r="H106" s="53">
        <v>38.524999999999999</v>
      </c>
      <c r="I106" s="53">
        <v>35.494199999999999</v>
      </c>
      <c r="J106" s="53">
        <v>39.189100000000003</v>
      </c>
      <c r="K106" s="53">
        <v>38.798499999999997</v>
      </c>
      <c r="L106" s="53">
        <v>41.611600000000003</v>
      </c>
      <c r="M106" s="53">
        <v>17.9253</v>
      </c>
      <c r="N106" s="53">
        <v>59.171100000000003</v>
      </c>
      <c r="O106" s="53">
        <v>59.171100000000003</v>
      </c>
      <c r="P106" s="53">
        <v>0</v>
      </c>
      <c r="Q106" s="53">
        <v>0</v>
      </c>
      <c r="R106" s="53">
        <v>0</v>
      </c>
      <c r="S106" s="53">
        <v>0</v>
      </c>
    </row>
    <row r="107" spans="1:19" ht="14.4" hidden="1" outlineLevel="1" collapsed="1">
      <c r="A107" s="16">
        <v>43466</v>
      </c>
      <c r="B107" s="53">
        <v>37.761000000000003</v>
      </c>
      <c r="C107" s="53">
        <v>35.750700000000002</v>
      </c>
      <c r="D107" s="53">
        <v>38.158299999999997</v>
      </c>
      <c r="E107" s="53">
        <v>40.3872</v>
      </c>
      <c r="F107" s="53">
        <v>37.503399999999999</v>
      </c>
      <c r="G107" s="53">
        <v>19.076899999999998</v>
      </c>
      <c r="H107" s="53">
        <v>37.773600000000002</v>
      </c>
      <c r="I107" s="53">
        <v>35.74</v>
      </c>
      <c r="J107" s="53">
        <v>38.1755</v>
      </c>
      <c r="K107" s="53">
        <v>40.3872</v>
      </c>
      <c r="L107" s="53">
        <v>37.503399999999999</v>
      </c>
      <c r="M107" s="53">
        <v>19.163699999999999</v>
      </c>
      <c r="N107" s="53">
        <v>19.342400000000001</v>
      </c>
      <c r="O107" s="53">
        <v>51.216999999999999</v>
      </c>
      <c r="P107" s="53">
        <v>13</v>
      </c>
      <c r="Q107" s="53">
        <v>0</v>
      </c>
      <c r="R107" s="53">
        <v>0</v>
      </c>
      <c r="S107" s="53">
        <v>13</v>
      </c>
    </row>
    <row r="108" spans="1:19" ht="14.4" hidden="1" outlineLevel="1" collapsed="1">
      <c r="A108" s="16">
        <v>43497</v>
      </c>
      <c r="B108" s="53">
        <v>32.934699999999999</v>
      </c>
      <c r="C108" s="53">
        <v>35.378799999999998</v>
      </c>
      <c r="D108" s="53">
        <v>32.3874</v>
      </c>
      <c r="E108" s="53">
        <v>35.916600000000003</v>
      </c>
      <c r="F108" s="53">
        <v>31.567399999999999</v>
      </c>
      <c r="G108" s="53">
        <v>17.5762</v>
      </c>
      <c r="H108" s="53">
        <v>33.065800000000003</v>
      </c>
      <c r="I108" s="53">
        <v>35.357700000000001</v>
      </c>
      <c r="J108" s="53">
        <v>32.549399999999999</v>
      </c>
      <c r="K108" s="53">
        <v>35.916600000000003</v>
      </c>
      <c r="L108" s="53">
        <v>31.822099999999999</v>
      </c>
      <c r="M108" s="53">
        <v>17.773199999999999</v>
      </c>
      <c r="N108" s="53">
        <v>11.0023</v>
      </c>
      <c r="O108" s="53">
        <v>57.979199999999999</v>
      </c>
      <c r="P108" s="53">
        <v>9.6114999999999995</v>
      </c>
      <c r="Q108" s="53">
        <v>0</v>
      </c>
      <c r="R108" s="53">
        <v>10</v>
      </c>
      <c r="S108" s="53">
        <v>8.5</v>
      </c>
    </row>
    <row r="109" spans="1:19" ht="14.4" hidden="1" outlineLevel="1" collapsed="1">
      <c r="A109" s="16">
        <v>43525</v>
      </c>
      <c r="B109" s="53">
        <v>29.34</v>
      </c>
      <c r="C109" s="53">
        <v>35.845599999999997</v>
      </c>
      <c r="D109" s="53">
        <v>27.9529</v>
      </c>
      <c r="E109" s="53">
        <v>27.213699999999999</v>
      </c>
      <c r="F109" s="53">
        <v>30.337700000000002</v>
      </c>
      <c r="G109" s="53">
        <v>18.431100000000001</v>
      </c>
      <c r="H109" s="53">
        <v>29.523499999999999</v>
      </c>
      <c r="I109" s="53">
        <v>35.825800000000001</v>
      </c>
      <c r="J109" s="53">
        <v>28.166699999999999</v>
      </c>
      <c r="K109" s="53">
        <v>27.416899999999998</v>
      </c>
      <c r="L109" s="53">
        <v>30.625699999999998</v>
      </c>
      <c r="M109" s="53">
        <v>18.431100000000001</v>
      </c>
      <c r="N109" s="53">
        <v>8.9016999999999999</v>
      </c>
      <c r="O109" s="53">
        <v>54.945500000000003</v>
      </c>
      <c r="P109" s="53">
        <v>7.9432</v>
      </c>
      <c r="Q109" s="53">
        <v>5</v>
      </c>
      <c r="R109" s="53">
        <v>10</v>
      </c>
      <c r="S109" s="53">
        <v>0</v>
      </c>
    </row>
    <row r="110" spans="1:19" ht="14.4" hidden="1" outlineLevel="1" collapsed="1">
      <c r="A110" s="16">
        <v>43556</v>
      </c>
      <c r="B110" s="53">
        <v>32.396099999999997</v>
      </c>
      <c r="C110" s="53">
        <v>35.982199999999999</v>
      </c>
      <c r="D110" s="53">
        <v>31.514099999999999</v>
      </c>
      <c r="E110" s="53">
        <v>34.0578</v>
      </c>
      <c r="F110" s="53">
        <v>30.9102</v>
      </c>
      <c r="G110" s="53">
        <v>20.931000000000001</v>
      </c>
      <c r="H110" s="53">
        <v>32.418900000000001</v>
      </c>
      <c r="I110" s="53">
        <v>35.974299999999999</v>
      </c>
      <c r="J110" s="53">
        <v>31.543800000000001</v>
      </c>
      <c r="K110" s="53">
        <v>34.0578</v>
      </c>
      <c r="L110" s="53">
        <v>30.968299999999999</v>
      </c>
      <c r="M110" s="53">
        <v>20.931000000000001</v>
      </c>
      <c r="N110" s="53">
        <v>13.8714</v>
      </c>
      <c r="O110" s="53">
        <v>48.7029</v>
      </c>
      <c r="P110" s="53">
        <v>10</v>
      </c>
      <c r="Q110" s="53">
        <v>0</v>
      </c>
      <c r="R110" s="53">
        <v>10</v>
      </c>
      <c r="S110" s="53">
        <v>0</v>
      </c>
    </row>
    <row r="111" spans="1:19" ht="14.4" hidden="1" outlineLevel="1" collapsed="1">
      <c r="A111" s="16">
        <v>43586</v>
      </c>
      <c r="B111" s="53">
        <v>34.0428</v>
      </c>
      <c r="C111" s="53">
        <v>36.1646</v>
      </c>
      <c r="D111" s="53">
        <v>33.582799999999999</v>
      </c>
      <c r="E111" s="53">
        <v>36.827199999999998</v>
      </c>
      <c r="F111" s="53">
        <v>31.491099999999999</v>
      </c>
      <c r="G111" s="53">
        <v>19.9556</v>
      </c>
      <c r="H111" s="53">
        <v>34.169800000000002</v>
      </c>
      <c r="I111" s="53">
        <v>36.156500000000001</v>
      </c>
      <c r="J111" s="53">
        <v>33.736699999999999</v>
      </c>
      <c r="K111" s="53">
        <v>36.827199999999998</v>
      </c>
      <c r="L111" s="53">
        <v>31.644600000000001</v>
      </c>
      <c r="M111" s="53">
        <v>20.637699999999999</v>
      </c>
      <c r="N111" s="53">
        <v>9.0358999999999998</v>
      </c>
      <c r="O111" s="53">
        <v>49.160600000000002</v>
      </c>
      <c r="P111" s="53">
        <v>8.1377000000000006</v>
      </c>
      <c r="Q111" s="53">
        <v>0</v>
      </c>
      <c r="R111" s="53">
        <v>7.8463000000000003</v>
      </c>
      <c r="S111" s="53">
        <v>8.3767999999999994</v>
      </c>
    </row>
    <row r="112" spans="1:19" ht="14.4" hidden="1" outlineLevel="1" collapsed="1">
      <c r="A112" s="16">
        <v>43617</v>
      </c>
      <c r="B112" s="53">
        <v>32.168199999999999</v>
      </c>
      <c r="C112" s="53">
        <v>36.773200000000003</v>
      </c>
      <c r="D112" s="53">
        <v>31.094100000000001</v>
      </c>
      <c r="E112" s="53">
        <v>32.628500000000003</v>
      </c>
      <c r="F112" s="53">
        <v>31.688300000000002</v>
      </c>
      <c r="G112" s="53">
        <v>19.890999999999998</v>
      </c>
      <c r="H112" s="53">
        <v>32.238300000000002</v>
      </c>
      <c r="I112" s="53">
        <v>36.771299999999997</v>
      </c>
      <c r="J112" s="53">
        <v>31.177299999999999</v>
      </c>
      <c r="K112" s="53">
        <v>32.628500000000003</v>
      </c>
      <c r="L112" s="53">
        <v>31.688300000000002</v>
      </c>
      <c r="M112" s="53">
        <v>20.380099999999999</v>
      </c>
      <c r="N112" s="53">
        <v>9.5908999999999995</v>
      </c>
      <c r="O112" s="53">
        <v>45.401200000000003</v>
      </c>
      <c r="P112" s="53">
        <v>9.0986999999999991</v>
      </c>
      <c r="Q112" s="53">
        <v>0</v>
      </c>
      <c r="R112" s="53">
        <v>0</v>
      </c>
      <c r="S112" s="53">
        <v>9.0986999999999991</v>
      </c>
    </row>
    <row r="113" spans="1:19" ht="14.4" hidden="1" outlineLevel="1" collapsed="1">
      <c r="A113" s="16">
        <v>43647</v>
      </c>
      <c r="B113" s="53">
        <v>35.227200000000003</v>
      </c>
      <c r="C113" s="53">
        <v>38.0261</v>
      </c>
      <c r="D113" s="53">
        <v>34.767299999999999</v>
      </c>
      <c r="E113" s="53">
        <v>37.694699999999997</v>
      </c>
      <c r="F113" s="53">
        <v>30.701799999999999</v>
      </c>
      <c r="G113" s="53">
        <v>20.6159</v>
      </c>
      <c r="H113" s="53">
        <v>35.238</v>
      </c>
      <c r="I113" s="53">
        <v>38.024099999999997</v>
      </c>
      <c r="J113" s="53">
        <v>34.78</v>
      </c>
      <c r="K113" s="53">
        <v>37.694699999999997</v>
      </c>
      <c r="L113" s="53">
        <v>30.701799999999999</v>
      </c>
      <c r="M113" s="53">
        <v>20.713999999999999</v>
      </c>
      <c r="N113" s="53">
        <v>13.9131</v>
      </c>
      <c r="O113" s="53">
        <v>44.742100000000001</v>
      </c>
      <c r="P113" s="53">
        <v>11.034000000000001</v>
      </c>
      <c r="Q113" s="53">
        <v>0</v>
      </c>
      <c r="R113" s="53">
        <v>0</v>
      </c>
      <c r="S113" s="53">
        <v>11.034000000000001</v>
      </c>
    </row>
    <row r="114" spans="1:19" ht="14.4" hidden="1" outlineLevel="1" collapsed="1">
      <c r="A114" s="16">
        <v>43678</v>
      </c>
      <c r="B114" s="53">
        <v>37.394399999999997</v>
      </c>
      <c r="C114" s="53">
        <v>37.902999999999999</v>
      </c>
      <c r="D114" s="53">
        <v>37.344799999999999</v>
      </c>
      <c r="E114" s="53">
        <v>39.8474</v>
      </c>
      <c r="F114" s="53">
        <v>29.238900000000001</v>
      </c>
      <c r="G114" s="53">
        <v>20.4847</v>
      </c>
      <c r="H114" s="53">
        <v>37.434100000000001</v>
      </c>
      <c r="I114" s="53">
        <v>37.903199999999998</v>
      </c>
      <c r="J114" s="53">
        <v>37.388199999999998</v>
      </c>
      <c r="K114" s="53">
        <v>39.8474</v>
      </c>
      <c r="L114" s="53">
        <v>29.374099999999999</v>
      </c>
      <c r="M114" s="53">
        <v>20.604800000000001</v>
      </c>
      <c r="N114" s="53">
        <v>9.9471000000000007</v>
      </c>
      <c r="O114" s="53">
        <v>36.484499999999997</v>
      </c>
      <c r="P114" s="53">
        <v>9.7998999999999992</v>
      </c>
      <c r="Q114" s="53">
        <v>0</v>
      </c>
      <c r="R114" s="53">
        <v>10</v>
      </c>
      <c r="S114" s="53">
        <v>9</v>
      </c>
    </row>
    <row r="115" spans="1:19" ht="14.4" hidden="1" outlineLevel="1" collapsed="1">
      <c r="A115" s="16">
        <v>43709</v>
      </c>
      <c r="B115" s="53">
        <v>36.677900000000001</v>
      </c>
      <c r="C115" s="53">
        <v>38.275599999999997</v>
      </c>
      <c r="D115" s="53">
        <v>36.530500000000004</v>
      </c>
      <c r="E115" s="53">
        <v>38.642899999999997</v>
      </c>
      <c r="F115" s="53">
        <v>29.3856</v>
      </c>
      <c r="G115" s="53">
        <v>19.001799999999999</v>
      </c>
      <c r="H115" s="53">
        <v>37.5002</v>
      </c>
      <c r="I115" s="53">
        <v>38.273099999999999</v>
      </c>
      <c r="J115" s="53">
        <v>37.4268</v>
      </c>
      <c r="K115" s="53">
        <v>39.822600000000001</v>
      </c>
      <c r="L115" s="53">
        <v>29.3856</v>
      </c>
      <c r="M115" s="53">
        <v>19.256799999999998</v>
      </c>
      <c r="N115" s="53">
        <v>7.0789</v>
      </c>
      <c r="O115" s="53">
        <v>48.8551</v>
      </c>
      <c r="P115" s="53">
        <v>7.0486000000000004</v>
      </c>
      <c r="Q115" s="53">
        <v>7</v>
      </c>
      <c r="R115" s="53">
        <v>0</v>
      </c>
      <c r="S115" s="53">
        <v>9.1198999999999995</v>
      </c>
    </row>
    <row r="116" spans="1:19" ht="14.4" hidden="1" outlineLevel="1" collapsed="1">
      <c r="A116" s="16">
        <v>43739</v>
      </c>
      <c r="B116" s="53">
        <v>37.008000000000003</v>
      </c>
      <c r="C116" s="53">
        <v>38.467700000000001</v>
      </c>
      <c r="D116" s="53">
        <v>36.8645</v>
      </c>
      <c r="E116" s="53">
        <v>38.811900000000001</v>
      </c>
      <c r="F116" s="53">
        <v>30.433599999999998</v>
      </c>
      <c r="G116" s="53">
        <v>19.6144</v>
      </c>
      <c r="H116" s="53">
        <v>37.7104</v>
      </c>
      <c r="I116" s="53">
        <v>38.467100000000002</v>
      </c>
      <c r="J116" s="53">
        <v>37.633899999999997</v>
      </c>
      <c r="K116" s="53">
        <v>39.810499999999998</v>
      </c>
      <c r="L116" s="53">
        <v>30.433599999999998</v>
      </c>
      <c r="M116" s="53">
        <v>19.9772</v>
      </c>
      <c r="N116" s="53">
        <v>9.9626000000000001</v>
      </c>
      <c r="O116" s="53">
        <v>41.917999999999999</v>
      </c>
      <c r="P116" s="53">
        <v>9.9450000000000003</v>
      </c>
      <c r="Q116" s="53">
        <v>10</v>
      </c>
      <c r="R116" s="53">
        <v>0</v>
      </c>
      <c r="S116" s="53">
        <v>8.2334999999999994</v>
      </c>
    </row>
    <row r="117" spans="1:19" ht="14.4" hidden="1" outlineLevel="1" collapsed="1">
      <c r="A117" s="16">
        <v>43770</v>
      </c>
      <c r="B117" s="53">
        <v>37.312100000000001</v>
      </c>
      <c r="C117" s="53">
        <v>38.543100000000003</v>
      </c>
      <c r="D117" s="53">
        <v>37.191600000000001</v>
      </c>
      <c r="E117" s="53">
        <v>39.330500000000001</v>
      </c>
      <c r="F117" s="53">
        <v>29.402699999999999</v>
      </c>
      <c r="G117" s="53">
        <v>22.250599999999999</v>
      </c>
      <c r="H117" s="53">
        <v>37.317399999999999</v>
      </c>
      <c r="I117" s="53">
        <v>38.542299999999997</v>
      </c>
      <c r="J117" s="53">
        <v>37.197600000000001</v>
      </c>
      <c r="K117" s="53">
        <v>39.330500000000001</v>
      </c>
      <c r="L117" s="53">
        <v>29.402699999999999</v>
      </c>
      <c r="M117" s="53">
        <v>22.3752</v>
      </c>
      <c r="N117" s="53">
        <v>14.902699999999999</v>
      </c>
      <c r="O117" s="53">
        <v>40.389800000000001</v>
      </c>
      <c r="P117" s="53">
        <v>9.8231999999999999</v>
      </c>
      <c r="Q117" s="53">
        <v>0</v>
      </c>
      <c r="R117" s="53">
        <v>0</v>
      </c>
      <c r="S117" s="53">
        <v>9.8231999999999999</v>
      </c>
    </row>
    <row r="118" spans="1:19" ht="14.4" hidden="1" outlineLevel="1" collapsed="1">
      <c r="A118" s="16">
        <v>43800</v>
      </c>
      <c r="B118" s="53">
        <v>37.289299999999997</v>
      </c>
      <c r="C118" s="53">
        <v>39.117400000000004</v>
      </c>
      <c r="D118" s="53">
        <v>37.116100000000003</v>
      </c>
      <c r="E118" s="53">
        <v>39.457099999999997</v>
      </c>
      <c r="F118" s="53">
        <v>28.368600000000001</v>
      </c>
      <c r="G118" s="53">
        <v>19.659800000000001</v>
      </c>
      <c r="H118" s="53">
        <v>37.309699999999999</v>
      </c>
      <c r="I118" s="53">
        <v>39.117199999999997</v>
      </c>
      <c r="J118" s="53">
        <v>37.138399999999997</v>
      </c>
      <c r="K118" s="53">
        <v>39.457099999999997</v>
      </c>
      <c r="L118" s="53">
        <v>28.368600000000001</v>
      </c>
      <c r="M118" s="53">
        <v>20.078600000000002</v>
      </c>
      <c r="N118" s="53">
        <v>9.1446000000000005</v>
      </c>
      <c r="O118" s="53">
        <v>41.470599999999997</v>
      </c>
      <c r="P118" s="53">
        <v>8.8506999999999998</v>
      </c>
      <c r="Q118" s="53">
        <v>0</v>
      </c>
      <c r="R118" s="53">
        <v>0</v>
      </c>
      <c r="S118" s="53">
        <v>8.8506999999999998</v>
      </c>
    </row>
    <row r="119" spans="1:19" ht="14.4" hidden="1" outlineLevel="1" collapsed="1">
      <c r="A119" s="16">
        <v>43831</v>
      </c>
      <c r="B119" s="53">
        <v>38.602200000000003</v>
      </c>
      <c r="C119" s="53">
        <v>38.531999999999996</v>
      </c>
      <c r="D119" s="53">
        <v>38.610100000000003</v>
      </c>
      <c r="E119" s="53">
        <v>40.567799999999998</v>
      </c>
      <c r="F119" s="53">
        <v>31.8093</v>
      </c>
      <c r="G119" s="53">
        <v>20.491</v>
      </c>
      <c r="H119" s="53">
        <v>38.613500000000002</v>
      </c>
      <c r="I119" s="53">
        <v>38.5319</v>
      </c>
      <c r="J119" s="53">
        <v>38.622799999999998</v>
      </c>
      <c r="K119" s="53">
        <v>40.567799999999998</v>
      </c>
      <c r="L119" s="53">
        <v>31.8093</v>
      </c>
      <c r="M119" s="53">
        <v>20.680499999999999</v>
      </c>
      <c r="N119" s="53">
        <v>12.515700000000001</v>
      </c>
      <c r="O119" s="53">
        <v>40.097099999999998</v>
      </c>
      <c r="P119" s="53">
        <v>12.208399999999999</v>
      </c>
      <c r="Q119" s="53">
        <v>0</v>
      </c>
      <c r="R119" s="53">
        <v>0</v>
      </c>
      <c r="S119" s="53">
        <v>12.208399999999999</v>
      </c>
    </row>
    <row r="120" spans="1:19" ht="14.4" hidden="1" outlineLevel="1" collapsed="1">
      <c r="A120" s="16">
        <v>43862</v>
      </c>
      <c r="B120" s="53">
        <v>38.282899999999998</v>
      </c>
      <c r="C120" s="53">
        <v>38.175199999999997</v>
      </c>
      <c r="D120" s="53">
        <v>38.295400000000001</v>
      </c>
      <c r="E120" s="53">
        <v>40.589500000000001</v>
      </c>
      <c r="F120" s="53">
        <v>31.267800000000001</v>
      </c>
      <c r="G120" s="53">
        <v>18.1234</v>
      </c>
      <c r="H120" s="53">
        <v>38.331899999999997</v>
      </c>
      <c r="I120" s="53">
        <v>38.173900000000003</v>
      </c>
      <c r="J120" s="53">
        <v>38.350299999999997</v>
      </c>
      <c r="K120" s="53">
        <v>40.589500000000001</v>
      </c>
      <c r="L120" s="53">
        <v>31.434000000000001</v>
      </c>
      <c r="M120" s="53">
        <v>18.323699999999999</v>
      </c>
      <c r="N120" s="53">
        <v>7.0578000000000003</v>
      </c>
      <c r="O120" s="53">
        <v>47.037300000000002</v>
      </c>
      <c r="P120" s="53">
        <v>6.6849999999999996</v>
      </c>
      <c r="Q120" s="53">
        <v>0</v>
      </c>
      <c r="R120" s="53">
        <v>5.7096999999999998</v>
      </c>
      <c r="S120" s="53">
        <v>8.6641999999999992</v>
      </c>
    </row>
    <row r="121" spans="1:19" ht="14.4" hidden="1" outlineLevel="1" collapsed="1">
      <c r="A121" s="16">
        <v>43891</v>
      </c>
      <c r="B121" s="53">
        <v>38.42</v>
      </c>
      <c r="C121" s="53">
        <v>37.0289</v>
      </c>
      <c r="D121" s="53">
        <v>38.581600000000002</v>
      </c>
      <c r="E121" s="53">
        <v>40.651800000000001</v>
      </c>
      <c r="F121" s="53">
        <v>31.520199999999999</v>
      </c>
      <c r="G121" s="53">
        <v>16.665400000000002</v>
      </c>
      <c r="H121" s="53">
        <v>38.4236</v>
      </c>
      <c r="I121" s="53">
        <v>37.0227</v>
      </c>
      <c r="J121" s="53">
        <v>38.586199999999998</v>
      </c>
      <c r="K121" s="53">
        <v>40.654899999999998</v>
      </c>
      <c r="L121" s="53">
        <v>31.520199999999999</v>
      </c>
      <c r="M121" s="53">
        <v>16.685300000000002</v>
      </c>
      <c r="N121" s="53">
        <v>20.456900000000001</v>
      </c>
      <c r="O121" s="53">
        <v>46.439</v>
      </c>
      <c r="P121" s="53">
        <v>6.5309999999999997</v>
      </c>
      <c r="Q121" s="53">
        <v>3.25</v>
      </c>
      <c r="R121" s="53">
        <v>0</v>
      </c>
      <c r="S121" s="53">
        <v>9.4304000000000006</v>
      </c>
    </row>
    <row r="122" spans="1:19" ht="14.4" hidden="1" outlineLevel="1" collapsed="1">
      <c r="A122" s="16">
        <v>43922</v>
      </c>
      <c r="B122" s="53">
        <v>38.739899999999999</v>
      </c>
      <c r="C122" s="53">
        <v>37.548299999999998</v>
      </c>
      <c r="D122" s="53">
        <v>38.881500000000003</v>
      </c>
      <c r="E122" s="53">
        <v>40.9801</v>
      </c>
      <c r="F122" s="53">
        <v>30.2239</v>
      </c>
      <c r="G122" s="53">
        <v>15.980600000000001</v>
      </c>
      <c r="H122" s="53">
        <v>38.776400000000002</v>
      </c>
      <c r="I122" s="53">
        <v>37.508499999999998</v>
      </c>
      <c r="J122" s="53">
        <v>38.9268</v>
      </c>
      <c r="K122" s="53">
        <v>40.980800000000002</v>
      </c>
      <c r="L122" s="53">
        <v>30.2239</v>
      </c>
      <c r="M122" s="53">
        <v>16.4727</v>
      </c>
      <c r="N122" s="53">
        <v>16.5459</v>
      </c>
      <c r="O122" s="53">
        <v>48.8658</v>
      </c>
      <c r="P122" s="53">
        <v>7.0792000000000002</v>
      </c>
      <c r="Q122" s="53">
        <v>3.25</v>
      </c>
      <c r="R122" s="53">
        <v>0</v>
      </c>
      <c r="S122" s="53">
        <v>7.1172000000000004</v>
      </c>
    </row>
    <row r="123" spans="1:19" ht="14.4" hidden="1" outlineLevel="1" collapsed="1">
      <c r="A123" s="16">
        <v>43952</v>
      </c>
      <c r="B123" s="53">
        <v>37.999699999999997</v>
      </c>
      <c r="C123" s="53">
        <v>35.689799999999998</v>
      </c>
      <c r="D123" s="53">
        <v>38.251399999999997</v>
      </c>
      <c r="E123" s="53">
        <v>40.820300000000003</v>
      </c>
      <c r="F123" s="53">
        <v>28.461400000000001</v>
      </c>
      <c r="G123" s="53">
        <v>15.229100000000001</v>
      </c>
      <c r="H123" s="53">
        <v>38.116300000000003</v>
      </c>
      <c r="I123" s="53">
        <v>35.674599999999998</v>
      </c>
      <c r="J123" s="53">
        <v>38.383099999999999</v>
      </c>
      <c r="K123" s="53">
        <v>40.825899999999997</v>
      </c>
      <c r="L123" s="53">
        <v>28.461400000000001</v>
      </c>
      <c r="M123" s="53">
        <v>16.555800000000001</v>
      </c>
      <c r="N123" s="53">
        <v>7.0407000000000002</v>
      </c>
      <c r="O123" s="53">
        <v>48.581200000000003</v>
      </c>
      <c r="P123" s="53">
        <v>5.7149000000000001</v>
      </c>
      <c r="Q123" s="53">
        <v>3.25</v>
      </c>
      <c r="R123" s="53">
        <v>0</v>
      </c>
      <c r="S123" s="53">
        <v>5.7926000000000002</v>
      </c>
    </row>
    <row r="124" spans="1:19" ht="14.4" hidden="1" outlineLevel="1" collapsed="1">
      <c r="A124" s="16">
        <v>43983</v>
      </c>
      <c r="B124" s="53">
        <v>37.994599999999998</v>
      </c>
      <c r="C124" s="53">
        <v>36.1098</v>
      </c>
      <c r="D124" s="53">
        <v>38.206400000000002</v>
      </c>
      <c r="E124" s="53">
        <v>40.751800000000003</v>
      </c>
      <c r="F124" s="53">
        <v>29.2974</v>
      </c>
      <c r="G124" s="53">
        <v>15.3843</v>
      </c>
      <c r="H124" s="53">
        <v>38.029000000000003</v>
      </c>
      <c r="I124" s="53">
        <v>36.0839</v>
      </c>
      <c r="J124" s="53">
        <v>38.247399999999999</v>
      </c>
      <c r="K124" s="53">
        <v>40.751800000000003</v>
      </c>
      <c r="L124" s="53">
        <v>29.2974</v>
      </c>
      <c r="M124" s="53">
        <v>15.7188</v>
      </c>
      <c r="N124" s="53">
        <v>14.2881</v>
      </c>
      <c r="O124" s="53">
        <v>47.866900000000001</v>
      </c>
      <c r="P124" s="53">
        <v>8.2257999999999996</v>
      </c>
      <c r="Q124" s="53">
        <v>50</v>
      </c>
      <c r="R124" s="53">
        <v>0</v>
      </c>
      <c r="S124" s="53">
        <v>8.2250999999999994</v>
      </c>
    </row>
    <row r="125" spans="1:19" ht="14.4" hidden="1" outlineLevel="1" collapsed="1">
      <c r="A125" s="16">
        <v>44013</v>
      </c>
      <c r="B125" s="53">
        <v>37.735799999999998</v>
      </c>
      <c r="C125" s="53">
        <v>36.600499999999997</v>
      </c>
      <c r="D125" s="53">
        <v>37.868400000000001</v>
      </c>
      <c r="E125" s="53">
        <v>40.669699999999999</v>
      </c>
      <c r="F125" s="53">
        <v>29.2456</v>
      </c>
      <c r="G125" s="53">
        <v>15.692399999999999</v>
      </c>
      <c r="H125" s="53">
        <v>37.735999999999997</v>
      </c>
      <c r="I125" s="53">
        <v>36.527000000000001</v>
      </c>
      <c r="J125" s="53">
        <v>37.8765</v>
      </c>
      <c r="K125" s="53">
        <v>40.669699999999999</v>
      </c>
      <c r="L125" s="53">
        <v>29.2456</v>
      </c>
      <c r="M125" s="53">
        <v>15.7744</v>
      </c>
      <c r="N125" s="53">
        <v>37.435499999999998</v>
      </c>
      <c r="O125" s="53">
        <v>49.700499999999998</v>
      </c>
      <c r="P125" s="53">
        <v>6.7553999999999998</v>
      </c>
      <c r="Q125" s="53">
        <v>0</v>
      </c>
      <c r="R125" s="53">
        <v>0</v>
      </c>
      <c r="S125" s="53">
        <v>6.7553999999999998</v>
      </c>
    </row>
    <row r="126" spans="1:19" ht="14.4" hidden="1" outlineLevel="1" collapsed="1">
      <c r="A126" s="16">
        <v>44044</v>
      </c>
      <c r="B126" s="53">
        <v>36.876899999999999</v>
      </c>
      <c r="C126" s="53">
        <v>35.015500000000003</v>
      </c>
      <c r="D126" s="53">
        <v>37.0867</v>
      </c>
      <c r="E126" s="53">
        <v>39.288699999999999</v>
      </c>
      <c r="F126" s="53">
        <v>30.8352</v>
      </c>
      <c r="G126" s="53">
        <v>17.1919</v>
      </c>
      <c r="H126" s="53">
        <v>36.890799999999999</v>
      </c>
      <c r="I126" s="53">
        <v>34.9831</v>
      </c>
      <c r="J126" s="53">
        <v>37.1053</v>
      </c>
      <c r="K126" s="53">
        <v>39.288699999999999</v>
      </c>
      <c r="L126" s="53">
        <v>30.8352</v>
      </c>
      <c r="M126" s="53">
        <v>17.3735</v>
      </c>
      <c r="N126" s="53">
        <v>19.584900000000001</v>
      </c>
      <c r="O126" s="53">
        <v>47.520600000000002</v>
      </c>
      <c r="P126" s="53">
        <v>6.0010000000000003</v>
      </c>
      <c r="Q126" s="53">
        <v>0</v>
      </c>
      <c r="R126" s="53">
        <v>0</v>
      </c>
      <c r="S126" s="53">
        <v>6.0010000000000003</v>
      </c>
    </row>
    <row r="127" spans="1:19" ht="14.4" hidden="1" outlineLevel="1" collapsed="1">
      <c r="A127" s="16">
        <v>44075</v>
      </c>
      <c r="B127" s="53">
        <v>36.570500000000003</v>
      </c>
      <c r="C127" s="53">
        <v>35.680500000000002</v>
      </c>
      <c r="D127" s="53">
        <v>36.677100000000003</v>
      </c>
      <c r="E127" s="53">
        <v>39.4895</v>
      </c>
      <c r="F127" s="53">
        <v>28.951499999999999</v>
      </c>
      <c r="G127" s="53">
        <v>17.775700000000001</v>
      </c>
      <c r="H127" s="53">
        <v>36.618000000000002</v>
      </c>
      <c r="I127" s="53">
        <v>35.645600000000002</v>
      </c>
      <c r="J127" s="53">
        <v>36.734400000000001</v>
      </c>
      <c r="K127" s="53">
        <v>39.4895</v>
      </c>
      <c r="L127" s="53">
        <v>28.951499999999999</v>
      </c>
      <c r="M127" s="53">
        <v>18.184799999999999</v>
      </c>
      <c r="N127" s="53">
        <v>14.8093</v>
      </c>
      <c r="O127" s="53">
        <v>47.728400000000001</v>
      </c>
      <c r="P127" s="53">
        <v>9.3642000000000003</v>
      </c>
      <c r="Q127" s="53">
        <v>50</v>
      </c>
      <c r="R127" s="53">
        <v>0</v>
      </c>
      <c r="S127" s="53">
        <v>9.3642000000000003</v>
      </c>
    </row>
    <row r="128" spans="1:19" ht="14.4" hidden="1" outlineLevel="1" collapsed="1">
      <c r="A128" s="16">
        <v>44105</v>
      </c>
      <c r="B128" s="53">
        <v>36.918599999999998</v>
      </c>
      <c r="C128" s="53">
        <v>35.853999999999999</v>
      </c>
      <c r="D128" s="53">
        <v>37.045200000000001</v>
      </c>
      <c r="E128" s="53">
        <v>39.438899999999997</v>
      </c>
      <c r="F128" s="53">
        <v>29.726299999999998</v>
      </c>
      <c r="G128" s="53">
        <v>20.1281</v>
      </c>
      <c r="H128" s="53">
        <v>36.9221</v>
      </c>
      <c r="I128" s="53">
        <v>35.792900000000003</v>
      </c>
      <c r="J128" s="53">
        <v>37.055900000000001</v>
      </c>
      <c r="K128" s="53">
        <v>39.438899999999997</v>
      </c>
      <c r="L128" s="53">
        <v>29.726299999999998</v>
      </c>
      <c r="M128" s="53">
        <v>20.232700000000001</v>
      </c>
      <c r="N128" s="53">
        <v>32.800600000000003</v>
      </c>
      <c r="O128" s="53">
        <v>48.149700000000003</v>
      </c>
      <c r="P128" s="53">
        <v>9</v>
      </c>
      <c r="Q128" s="53">
        <v>0</v>
      </c>
      <c r="R128" s="53">
        <v>0</v>
      </c>
      <c r="S128" s="53">
        <v>9</v>
      </c>
    </row>
    <row r="129" spans="1:19" ht="14.4" hidden="1" outlineLevel="1" collapsed="1">
      <c r="A129" s="16">
        <v>44136</v>
      </c>
      <c r="B129" s="53">
        <v>36.844200000000001</v>
      </c>
      <c r="C129" s="53">
        <v>36.460599999999999</v>
      </c>
      <c r="D129" s="53">
        <v>36.891199999999998</v>
      </c>
      <c r="E129" s="53">
        <v>39.4178</v>
      </c>
      <c r="F129" s="53">
        <v>28.419699999999999</v>
      </c>
      <c r="G129" s="53">
        <v>20.6691</v>
      </c>
      <c r="H129" s="53">
        <v>36.872799999999998</v>
      </c>
      <c r="I129" s="53">
        <v>36.372599999999998</v>
      </c>
      <c r="J129" s="53">
        <v>36.933700000000002</v>
      </c>
      <c r="K129" s="53">
        <v>39.4178</v>
      </c>
      <c r="L129" s="53">
        <v>28.419699999999999</v>
      </c>
      <c r="M129" s="53">
        <v>21.150700000000001</v>
      </c>
      <c r="N129" s="53">
        <v>22.833200000000001</v>
      </c>
      <c r="O129" s="53">
        <v>48.887700000000002</v>
      </c>
      <c r="P129" s="53">
        <v>7.0860000000000003</v>
      </c>
      <c r="Q129" s="53">
        <v>0</v>
      </c>
      <c r="R129" s="53">
        <v>0</v>
      </c>
      <c r="S129" s="53">
        <v>7.0860000000000003</v>
      </c>
    </row>
    <row r="130" spans="1:19" ht="14.4" hidden="1" outlineLevel="1" collapsed="1">
      <c r="A130" s="16">
        <v>44166</v>
      </c>
      <c r="B130" s="53">
        <v>35.376199999999997</v>
      </c>
      <c r="C130" s="53">
        <v>36.100900000000003</v>
      </c>
      <c r="D130" s="53">
        <v>35.289900000000003</v>
      </c>
      <c r="E130" s="53">
        <v>37.611499999999999</v>
      </c>
      <c r="F130" s="53">
        <v>27.671500000000002</v>
      </c>
      <c r="G130" s="53">
        <v>18.129799999999999</v>
      </c>
      <c r="H130" s="53">
        <v>35.380200000000002</v>
      </c>
      <c r="I130" s="53">
        <v>36.070399999999999</v>
      </c>
      <c r="J130" s="53">
        <v>35.298099999999998</v>
      </c>
      <c r="K130" s="53">
        <v>37.6143</v>
      </c>
      <c r="L130" s="53">
        <v>27.671500000000002</v>
      </c>
      <c r="M130" s="53">
        <v>18.180800000000001</v>
      </c>
      <c r="N130" s="53">
        <v>28.3249</v>
      </c>
      <c r="O130" s="53">
        <v>47.841799999999999</v>
      </c>
      <c r="P130" s="53">
        <v>9.5324000000000009</v>
      </c>
      <c r="Q130" s="53">
        <v>3.75</v>
      </c>
      <c r="R130" s="53">
        <v>0</v>
      </c>
      <c r="S130" s="53">
        <v>11.034000000000001</v>
      </c>
    </row>
    <row r="131" spans="1:19" ht="14.4" hidden="1" outlineLevel="1" collapsed="1">
      <c r="A131" s="16">
        <v>44197</v>
      </c>
      <c r="B131" s="53">
        <v>35.552</v>
      </c>
      <c r="C131" s="53">
        <v>36.552599999999998</v>
      </c>
      <c r="D131" s="53">
        <v>35.434399999999997</v>
      </c>
      <c r="E131" s="53">
        <v>37.874499999999998</v>
      </c>
      <c r="F131" s="53">
        <v>28.162800000000001</v>
      </c>
      <c r="G131" s="53">
        <v>16.889299999999999</v>
      </c>
      <c r="H131" s="53">
        <v>35.568300000000001</v>
      </c>
      <c r="I131" s="53">
        <v>36.498699999999999</v>
      </c>
      <c r="J131" s="53">
        <v>35.459400000000002</v>
      </c>
      <c r="K131" s="53">
        <v>37.874499999999998</v>
      </c>
      <c r="L131" s="53">
        <v>28.162800000000001</v>
      </c>
      <c r="M131" s="53">
        <v>17.0913</v>
      </c>
      <c r="N131" s="53">
        <v>22.694199999999999</v>
      </c>
      <c r="O131" s="53">
        <v>48.026600000000002</v>
      </c>
      <c r="P131" s="53">
        <v>6.5853999999999999</v>
      </c>
      <c r="Q131" s="53">
        <v>0</v>
      </c>
      <c r="R131" s="53">
        <v>0</v>
      </c>
      <c r="S131" s="53">
        <v>6.5853999999999999</v>
      </c>
    </row>
    <row r="132" spans="1:19" ht="14.4" hidden="1" outlineLevel="1" collapsed="1">
      <c r="A132" s="16">
        <v>44228</v>
      </c>
      <c r="B132" s="53">
        <v>35.871000000000002</v>
      </c>
      <c r="C132" s="53">
        <v>35.979700000000001</v>
      </c>
      <c r="D132" s="53">
        <v>35.8566</v>
      </c>
      <c r="E132" s="53">
        <v>38.099899999999998</v>
      </c>
      <c r="F132" s="53">
        <v>29.3062</v>
      </c>
      <c r="G132" s="53">
        <v>17.461099999999998</v>
      </c>
      <c r="H132" s="53">
        <v>35.880400000000002</v>
      </c>
      <c r="I132" s="53">
        <v>35.903100000000002</v>
      </c>
      <c r="J132" s="53">
        <v>35.877400000000002</v>
      </c>
      <c r="K132" s="53">
        <v>38.099899999999998</v>
      </c>
      <c r="L132" s="53">
        <v>29.3062</v>
      </c>
      <c r="M132" s="53">
        <v>17.62</v>
      </c>
      <c r="N132" s="53">
        <v>28.684899999999999</v>
      </c>
      <c r="O132" s="53">
        <v>49.561700000000002</v>
      </c>
      <c r="P132" s="53">
        <v>7.8413000000000004</v>
      </c>
      <c r="Q132" s="53">
        <v>0</v>
      </c>
      <c r="R132" s="53">
        <v>0</v>
      </c>
      <c r="S132" s="53">
        <v>7.8413000000000004</v>
      </c>
    </row>
    <row r="133" spans="1:19" ht="14.4" collapsed="1">
      <c r="A133" s="16">
        <v>44256</v>
      </c>
      <c r="B133" s="53">
        <v>35.475099999999998</v>
      </c>
      <c r="C133" s="53">
        <v>36.265599999999999</v>
      </c>
      <c r="D133" s="53">
        <v>35.374400000000001</v>
      </c>
      <c r="E133" s="53">
        <v>38.330100000000002</v>
      </c>
      <c r="F133" s="53">
        <v>26.769300000000001</v>
      </c>
      <c r="G133" s="53">
        <v>16.63</v>
      </c>
      <c r="H133" s="53">
        <v>35.4664</v>
      </c>
      <c r="I133" s="53">
        <v>36.192700000000002</v>
      </c>
      <c r="J133" s="53">
        <v>35.374400000000001</v>
      </c>
      <c r="K133" s="53">
        <v>38.330100000000002</v>
      </c>
      <c r="L133" s="53">
        <v>26.769300000000001</v>
      </c>
      <c r="M133" s="53">
        <v>16.63</v>
      </c>
      <c r="N133" s="53">
        <v>49.431199999999997</v>
      </c>
      <c r="O133" s="53">
        <v>49.431199999999997</v>
      </c>
      <c r="P133" s="53">
        <v>0</v>
      </c>
      <c r="Q133" s="53">
        <v>0</v>
      </c>
      <c r="R133" s="53">
        <v>0</v>
      </c>
      <c r="S133" s="53">
        <v>0</v>
      </c>
    </row>
    <row r="134" spans="1:19" ht="14.4">
      <c r="A134" s="16">
        <v>44287</v>
      </c>
      <c r="B134" s="53">
        <v>34.904899999999998</v>
      </c>
      <c r="C134" s="53">
        <v>36.218800000000002</v>
      </c>
      <c r="D134" s="53">
        <v>34.730600000000003</v>
      </c>
      <c r="E134" s="53">
        <v>37.846800000000002</v>
      </c>
      <c r="F134" s="53">
        <v>26.521799999999999</v>
      </c>
      <c r="G134" s="53">
        <v>17.428799999999999</v>
      </c>
      <c r="H134" s="53">
        <v>34.911999999999999</v>
      </c>
      <c r="I134" s="53">
        <v>36.168900000000001</v>
      </c>
      <c r="J134" s="53">
        <v>34.746000000000002</v>
      </c>
      <c r="K134" s="53">
        <v>37.846800000000002</v>
      </c>
      <c r="L134" s="53">
        <v>26.521799999999999</v>
      </c>
      <c r="M134" s="53">
        <v>17.543900000000001</v>
      </c>
      <c r="N134" s="53">
        <v>28.0382</v>
      </c>
      <c r="O134" s="53">
        <v>46.8842</v>
      </c>
      <c r="P134" s="53">
        <v>7.2991999999999999</v>
      </c>
      <c r="Q134" s="53">
        <v>0</v>
      </c>
      <c r="R134" s="53">
        <v>0</v>
      </c>
      <c r="S134" s="53">
        <v>7.2991999999999999</v>
      </c>
    </row>
    <row r="135" spans="1:19" ht="14.4">
      <c r="A135" s="16">
        <v>44317</v>
      </c>
      <c r="B135" s="53">
        <v>35.460999999999999</v>
      </c>
      <c r="C135" s="53">
        <v>36.193100000000001</v>
      </c>
      <c r="D135" s="53">
        <v>35.371899999999997</v>
      </c>
      <c r="E135" s="53">
        <v>37.977499999999999</v>
      </c>
      <c r="F135" s="53">
        <v>28.3477</v>
      </c>
      <c r="G135" s="53">
        <v>15.246499999999999</v>
      </c>
      <c r="H135" s="53">
        <v>35.456699999999998</v>
      </c>
      <c r="I135" s="53">
        <v>36.155500000000004</v>
      </c>
      <c r="J135" s="53">
        <v>35.371899999999997</v>
      </c>
      <c r="K135" s="53">
        <v>37.977499999999999</v>
      </c>
      <c r="L135" s="53">
        <v>28.3477</v>
      </c>
      <c r="M135" s="53">
        <v>15.246499999999999</v>
      </c>
      <c r="N135" s="53">
        <v>47.832099999999997</v>
      </c>
      <c r="O135" s="53">
        <v>47.832099999999997</v>
      </c>
      <c r="P135" s="53">
        <v>0</v>
      </c>
      <c r="Q135" s="53">
        <v>0</v>
      </c>
      <c r="R135" s="53">
        <v>0</v>
      </c>
      <c r="S135" s="53">
        <v>0</v>
      </c>
    </row>
    <row r="136" spans="1:19" ht="14.4">
      <c r="A136" s="16">
        <v>44348</v>
      </c>
      <c r="B136" s="53">
        <v>35.972999999999999</v>
      </c>
      <c r="C136" s="53">
        <v>35.887</v>
      </c>
      <c r="D136" s="53">
        <v>35.984499999999997</v>
      </c>
      <c r="E136" s="53">
        <v>37.896999999999998</v>
      </c>
      <c r="F136" s="53">
        <v>34.570900000000002</v>
      </c>
      <c r="G136" s="53">
        <v>13.096299999999999</v>
      </c>
      <c r="H136" s="53">
        <v>35.971299999999999</v>
      </c>
      <c r="I136" s="53">
        <v>35.832500000000003</v>
      </c>
      <c r="J136" s="53">
        <v>35.989899999999999</v>
      </c>
      <c r="K136" s="53">
        <v>37.896999999999998</v>
      </c>
      <c r="L136" s="53">
        <v>34.570900000000002</v>
      </c>
      <c r="M136" s="53">
        <v>13.1044</v>
      </c>
      <c r="N136" s="53">
        <v>38.495100000000001</v>
      </c>
      <c r="O136" s="53">
        <v>49.091999999999999</v>
      </c>
      <c r="P136" s="53">
        <v>11.034000000000001</v>
      </c>
      <c r="Q136" s="53">
        <v>0</v>
      </c>
      <c r="R136" s="53">
        <v>0</v>
      </c>
      <c r="S136" s="53">
        <v>11.034000000000001</v>
      </c>
    </row>
    <row r="137" spans="1:19" ht="14.4">
      <c r="A137" s="16">
        <v>44378</v>
      </c>
      <c r="B137" s="53">
        <v>34.500999999999998</v>
      </c>
      <c r="C137" s="53">
        <v>35.877000000000002</v>
      </c>
      <c r="D137" s="53">
        <v>34.313299999999998</v>
      </c>
      <c r="E137" s="53">
        <v>37.4253</v>
      </c>
      <c r="F137" s="53">
        <v>26.711300000000001</v>
      </c>
      <c r="G137" s="53">
        <v>16.235700000000001</v>
      </c>
      <c r="H137" s="53">
        <v>34.506</v>
      </c>
      <c r="I137" s="53">
        <v>35.838900000000002</v>
      </c>
      <c r="J137" s="53">
        <v>34.324599999999997</v>
      </c>
      <c r="K137" s="53">
        <v>37.4253</v>
      </c>
      <c r="L137" s="53">
        <v>26.711300000000001</v>
      </c>
      <c r="M137" s="53">
        <v>16.3201</v>
      </c>
      <c r="N137" s="53">
        <v>27.392499999999998</v>
      </c>
      <c r="O137" s="53">
        <v>48.595999999999997</v>
      </c>
      <c r="P137" s="53">
        <v>4.8632999999999997</v>
      </c>
      <c r="Q137" s="53">
        <v>0</v>
      </c>
      <c r="R137" s="53">
        <v>0</v>
      </c>
      <c r="S137" s="53">
        <v>4.8632999999999997</v>
      </c>
    </row>
    <row r="138" spans="1:19" ht="14.4">
      <c r="A138" s="16">
        <v>44409</v>
      </c>
      <c r="B138" s="53">
        <v>34.958199999999998</v>
      </c>
      <c r="C138" s="53">
        <v>36.084299999999999</v>
      </c>
      <c r="D138" s="53">
        <v>34.8048</v>
      </c>
      <c r="E138" s="53">
        <v>37.523099999999999</v>
      </c>
      <c r="F138" s="53">
        <v>28.208100000000002</v>
      </c>
      <c r="G138" s="53">
        <v>16.366099999999999</v>
      </c>
      <c r="H138" s="53">
        <v>34.988</v>
      </c>
      <c r="I138" s="53">
        <v>36.054200000000002</v>
      </c>
      <c r="J138" s="53">
        <v>34.8431</v>
      </c>
      <c r="K138" s="53">
        <v>37.523099999999999</v>
      </c>
      <c r="L138" s="53">
        <v>28.208100000000002</v>
      </c>
      <c r="M138" s="53">
        <v>16.640499999999999</v>
      </c>
      <c r="N138" s="53">
        <v>14.5154</v>
      </c>
      <c r="O138" s="53">
        <v>47.874600000000001</v>
      </c>
      <c r="P138" s="53">
        <v>5.6997</v>
      </c>
      <c r="Q138" s="53">
        <v>0</v>
      </c>
      <c r="R138" s="53">
        <v>0</v>
      </c>
      <c r="S138" s="53">
        <v>5.6997</v>
      </c>
    </row>
    <row r="139" spans="1:19" ht="14.4">
      <c r="A139" s="16">
        <v>44440</v>
      </c>
      <c r="B139" s="53">
        <v>34.977800000000002</v>
      </c>
      <c r="C139" s="53">
        <v>36.5884</v>
      </c>
      <c r="D139" s="53">
        <v>34.775199999999998</v>
      </c>
      <c r="E139" s="53">
        <v>35.247599999999998</v>
      </c>
      <c r="F139" s="53">
        <v>39.349899999999998</v>
      </c>
      <c r="G139" s="53">
        <v>14.9946</v>
      </c>
      <c r="H139" s="53">
        <v>34.979100000000003</v>
      </c>
      <c r="I139" s="53">
        <v>36.5289</v>
      </c>
      <c r="J139" s="53">
        <v>34.784999999999997</v>
      </c>
      <c r="K139" s="53">
        <v>35.247599999999998</v>
      </c>
      <c r="L139" s="53">
        <v>39.349899999999998</v>
      </c>
      <c r="M139" s="53">
        <v>15.0702</v>
      </c>
      <c r="N139" s="53">
        <v>33.2273</v>
      </c>
      <c r="O139" s="53">
        <v>49.155700000000003</v>
      </c>
      <c r="P139" s="53">
        <v>1.38E-2</v>
      </c>
      <c r="Q139" s="53">
        <v>0</v>
      </c>
      <c r="R139" s="53">
        <v>0</v>
      </c>
      <c r="S139" s="53">
        <v>1.38E-2</v>
      </c>
    </row>
    <row r="140" spans="1:19" ht="14.4">
      <c r="A140" s="16">
        <v>44470</v>
      </c>
      <c r="B140" s="53">
        <v>35.341700000000003</v>
      </c>
      <c r="C140" s="53">
        <v>36.7254</v>
      </c>
      <c r="D140" s="53">
        <v>35.158900000000003</v>
      </c>
      <c r="E140" s="53">
        <v>37.386000000000003</v>
      </c>
      <c r="F140" s="53">
        <v>31.230499999999999</v>
      </c>
      <c r="G140" s="53">
        <v>15.721399999999999</v>
      </c>
      <c r="H140" s="53">
        <v>35.339799999999997</v>
      </c>
      <c r="I140" s="53">
        <v>36.711100000000002</v>
      </c>
      <c r="J140" s="53">
        <v>35.158900000000003</v>
      </c>
      <c r="K140" s="53">
        <v>37.386000000000003</v>
      </c>
      <c r="L140" s="53">
        <v>31.230499999999999</v>
      </c>
      <c r="M140" s="53">
        <v>15.721399999999999</v>
      </c>
      <c r="N140" s="53">
        <v>44.2879</v>
      </c>
      <c r="O140" s="53">
        <v>44.2879</v>
      </c>
      <c r="P140" s="53">
        <v>0</v>
      </c>
      <c r="Q140" s="53">
        <v>0</v>
      </c>
      <c r="R140" s="53">
        <v>0</v>
      </c>
      <c r="S140" s="53">
        <v>0</v>
      </c>
    </row>
    <row r="141" spans="1:19" ht="14.4">
      <c r="A141" s="16">
        <v>44501</v>
      </c>
      <c r="B141" s="53">
        <v>34.091099999999997</v>
      </c>
      <c r="C141" s="53">
        <v>36.490099999999998</v>
      </c>
      <c r="D141" s="53">
        <v>33.7864</v>
      </c>
      <c r="E141" s="53">
        <v>35.7012</v>
      </c>
      <c r="F141" s="53">
        <v>29.248699999999999</v>
      </c>
      <c r="G141" s="53">
        <v>18.21</v>
      </c>
      <c r="H141" s="53">
        <v>34.092599999999997</v>
      </c>
      <c r="I141" s="53">
        <v>36.462699999999998</v>
      </c>
      <c r="J141" s="53">
        <v>33.792499999999997</v>
      </c>
      <c r="K141" s="53">
        <v>35.7012</v>
      </c>
      <c r="L141" s="53">
        <v>29.248699999999999</v>
      </c>
      <c r="M141" s="53">
        <v>18.277000000000001</v>
      </c>
      <c r="N141" s="53">
        <v>31.1159</v>
      </c>
      <c r="O141" s="53">
        <v>45.216900000000003</v>
      </c>
      <c r="P141" s="53">
        <v>0.3362</v>
      </c>
      <c r="Q141" s="53">
        <v>0</v>
      </c>
      <c r="R141" s="53">
        <v>0</v>
      </c>
      <c r="S141" s="53">
        <v>0.3362</v>
      </c>
    </row>
    <row r="142" spans="1:19" ht="14.4">
      <c r="A142" s="16">
        <v>44531</v>
      </c>
      <c r="B142" s="53">
        <v>32.489199999999997</v>
      </c>
      <c r="C142" s="53">
        <v>36.280299999999997</v>
      </c>
      <c r="D142" s="53">
        <v>32.019500000000001</v>
      </c>
      <c r="E142" s="53">
        <v>33.812199999999997</v>
      </c>
      <c r="F142" s="53">
        <v>28.558800000000002</v>
      </c>
      <c r="G142" s="53">
        <v>16.7441</v>
      </c>
      <c r="H142" s="53">
        <v>32.485799999999998</v>
      </c>
      <c r="I142" s="53">
        <v>36.257599999999996</v>
      </c>
      <c r="J142" s="53">
        <v>32.019500000000001</v>
      </c>
      <c r="K142" s="53">
        <v>33.812199999999997</v>
      </c>
      <c r="L142" s="53">
        <v>28.558800000000002</v>
      </c>
      <c r="M142" s="53">
        <v>16.7441</v>
      </c>
      <c r="N142" s="53">
        <v>46.5319</v>
      </c>
      <c r="O142" s="53">
        <v>46.5319</v>
      </c>
      <c r="P142" s="53">
        <v>0</v>
      </c>
      <c r="Q142" s="53">
        <v>0</v>
      </c>
      <c r="R142" s="53">
        <v>0</v>
      </c>
      <c r="S142" s="53">
        <v>0</v>
      </c>
    </row>
    <row r="143" spans="1:19" ht="14.4">
      <c r="A143" s="16">
        <v>44562</v>
      </c>
      <c r="B143" s="53">
        <v>33.3307</v>
      </c>
      <c r="C143" s="53">
        <v>36.404400000000003</v>
      </c>
      <c r="D143" s="53">
        <v>32.959099999999999</v>
      </c>
      <c r="E143" s="53">
        <v>34.420099999999998</v>
      </c>
      <c r="F143" s="53">
        <v>29.6646</v>
      </c>
      <c r="G143" s="53">
        <v>17.7379</v>
      </c>
      <c r="H143" s="53">
        <v>33.324199999999998</v>
      </c>
      <c r="I143" s="53">
        <v>36.355699999999999</v>
      </c>
      <c r="J143" s="53">
        <v>32.959099999999999</v>
      </c>
      <c r="K143" s="53">
        <v>34.420099999999998</v>
      </c>
      <c r="L143" s="53">
        <v>29.6646</v>
      </c>
      <c r="M143" s="53">
        <v>17.7379</v>
      </c>
      <c r="N143" s="53">
        <v>49.663600000000002</v>
      </c>
      <c r="O143" s="53">
        <v>49.663600000000002</v>
      </c>
      <c r="P143" s="53">
        <v>0</v>
      </c>
      <c r="Q143" s="53">
        <v>0</v>
      </c>
      <c r="R143" s="53">
        <v>0</v>
      </c>
      <c r="S143" s="53" t="s">
        <v>346</v>
      </c>
    </row>
    <row r="144" spans="1:19" ht="14.4">
      <c r="A144" s="16">
        <v>44593</v>
      </c>
      <c r="B144" s="53">
        <v>34.262900000000002</v>
      </c>
      <c r="C144" s="53">
        <v>37.066299999999998</v>
      </c>
      <c r="D144" s="53">
        <v>33.898099999999999</v>
      </c>
      <c r="E144" s="53">
        <v>34.953899999999997</v>
      </c>
      <c r="F144" s="53">
        <v>32.421999999999997</v>
      </c>
      <c r="G144" s="53">
        <v>17.100899999999999</v>
      </c>
      <c r="H144" s="53">
        <v>34.256900000000002</v>
      </c>
      <c r="I144" s="53">
        <v>36.972799999999999</v>
      </c>
      <c r="J144" s="53">
        <v>33.906199999999998</v>
      </c>
      <c r="K144" s="53">
        <v>34.953899999999997</v>
      </c>
      <c r="L144" s="53">
        <v>32.421999999999997</v>
      </c>
      <c r="M144" s="53">
        <v>17.176600000000001</v>
      </c>
      <c r="N144" s="53">
        <v>39.226900000000001</v>
      </c>
      <c r="O144" s="53">
        <v>48.628700000000002</v>
      </c>
      <c r="P144" s="53">
        <v>8.49</v>
      </c>
      <c r="Q144" s="53">
        <v>0</v>
      </c>
      <c r="R144" s="53">
        <v>0</v>
      </c>
      <c r="S144" s="53">
        <v>8.49</v>
      </c>
    </row>
    <row r="145" spans="1:19" ht="14.4">
      <c r="A145" s="16">
        <v>44621</v>
      </c>
      <c r="B145" s="53">
        <v>21.046900000000001</v>
      </c>
      <c r="C145" s="53">
        <v>36.994700000000002</v>
      </c>
      <c r="D145" s="53">
        <v>20.067299999999999</v>
      </c>
      <c r="E145" s="53">
        <v>24.610600000000002</v>
      </c>
      <c r="F145" s="53">
        <v>14.0922</v>
      </c>
      <c r="G145" s="53">
        <v>4.4499999999999998E-2</v>
      </c>
      <c r="H145" s="53">
        <v>21.092300000000002</v>
      </c>
      <c r="I145" s="53">
        <v>36.993499999999997</v>
      </c>
      <c r="J145" s="53">
        <v>20.114100000000001</v>
      </c>
      <c r="K145" s="53">
        <v>24.610600000000002</v>
      </c>
      <c r="L145" s="53">
        <v>14.0922</v>
      </c>
      <c r="M145" s="53">
        <v>4.53E-2</v>
      </c>
      <c r="N145" s="53">
        <v>0.78449999999999998</v>
      </c>
      <c r="O145" s="53">
        <v>38.444800000000001</v>
      </c>
      <c r="P145" s="53">
        <v>0</v>
      </c>
      <c r="Q145" s="53">
        <v>0</v>
      </c>
      <c r="R145" s="53">
        <v>0</v>
      </c>
      <c r="S145" s="53">
        <v>0</v>
      </c>
    </row>
  </sheetData>
  <mergeCells count="10">
    <mergeCell ref="A3:S3"/>
    <mergeCell ref="A6:A8"/>
    <mergeCell ref="B6:B8"/>
    <mergeCell ref="C6:G6"/>
    <mergeCell ref="H6:S6"/>
    <mergeCell ref="C7:C8"/>
    <mergeCell ref="D7:D8"/>
    <mergeCell ref="E7:G7"/>
    <mergeCell ref="H7:M7"/>
    <mergeCell ref="N7:S7"/>
  </mergeCells>
  <hyperlinks>
    <hyperlink ref="A1" location="Зміст!A1" display="Зміст"/>
    <hyperlink ref="A3" location="'зміст'!A1" display="'зміст'!A1"/>
    <hyperlink ref="A3:S3" location="'на звітну дату'!A1" display="'на звітну дату'!A1"/>
  </hyperlinks>
  <printOptions horizontalCentere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92D050"/>
    <outlinePr summaryBelow="0"/>
  </sheetPr>
  <dimension ref="A1:U145"/>
  <sheetViews>
    <sheetView showGridLines="0" zoomScaleNormal="100" zoomScaleSheetLayoutView="100" workbookViewId="0">
      <selection activeCell="A2" sqref="A2"/>
    </sheetView>
  </sheetViews>
  <sheetFormatPr defaultColWidth="9.109375" defaultRowHeight="13.2" outlineLevelRow="1"/>
  <cols>
    <col min="1" max="1" width="7.44140625" style="8" customWidth="1"/>
    <col min="2" max="2" width="7.44140625" style="1" customWidth="1"/>
    <col min="3" max="3" width="14.33203125" style="1" customWidth="1"/>
    <col min="4" max="4" width="7.109375" style="7" customWidth="1"/>
    <col min="5" max="5" width="9" style="7" customWidth="1"/>
    <col min="6" max="10" width="7.109375" style="7" customWidth="1"/>
    <col min="11" max="11" width="9" style="7" customWidth="1"/>
    <col min="12" max="16" width="7.109375" style="7" customWidth="1"/>
    <col min="17" max="17" width="9" style="7" customWidth="1"/>
    <col min="18" max="20" width="7.109375" style="7" customWidth="1"/>
    <col min="21" max="21" width="10" style="1" customWidth="1"/>
    <col min="22" max="16384" width="9.109375" style="1"/>
  </cols>
  <sheetData>
    <row r="1" spans="1:21" s="27" customFormat="1" ht="14.4">
      <c r="A1" s="11" t="s">
        <v>132</v>
      </c>
    </row>
    <row r="2" spans="1:21" s="27" customFormat="1" ht="5.25" customHeight="1"/>
    <row r="3" spans="1:21" s="27" customFormat="1" ht="25.5" customHeight="1">
      <c r="A3" s="232" t="s">
        <v>111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32"/>
      <c r="S3" s="232"/>
      <c r="T3" s="232"/>
      <c r="U3" s="232"/>
    </row>
    <row r="4" spans="1:21" s="27" customFormat="1" ht="12.75" customHeight="1">
      <c r="A4" s="19" t="s">
        <v>131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</row>
    <row r="5" spans="1:21" s="27" customFormat="1" ht="12.75" customHeight="1">
      <c r="A5" s="29" t="s">
        <v>54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</row>
    <row r="6" spans="1:21" s="32" customFormat="1" ht="12.75" customHeight="1">
      <c r="A6" s="227" t="s">
        <v>0</v>
      </c>
      <c r="B6" s="216" t="s">
        <v>1</v>
      </c>
      <c r="C6" s="216" t="s">
        <v>4</v>
      </c>
      <c r="D6" s="205" t="s">
        <v>2</v>
      </c>
      <c r="E6" s="205"/>
      <c r="F6" s="205"/>
      <c r="G6" s="205"/>
      <c r="H6" s="205"/>
      <c r="I6" s="205" t="s">
        <v>3</v>
      </c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35" t="s">
        <v>5</v>
      </c>
    </row>
    <row r="7" spans="1:21" s="32" customFormat="1" ht="13.8">
      <c r="A7" s="227"/>
      <c r="B7" s="216"/>
      <c r="C7" s="216"/>
      <c r="D7" s="254" t="s">
        <v>70</v>
      </c>
      <c r="E7" s="254" t="s">
        <v>6</v>
      </c>
      <c r="F7" s="205" t="s">
        <v>7</v>
      </c>
      <c r="G7" s="206"/>
      <c r="H7" s="206"/>
      <c r="I7" s="205" t="s">
        <v>8</v>
      </c>
      <c r="J7" s="205"/>
      <c r="K7" s="205"/>
      <c r="L7" s="206"/>
      <c r="M7" s="206"/>
      <c r="N7" s="206"/>
      <c r="O7" s="205" t="s">
        <v>9</v>
      </c>
      <c r="P7" s="205"/>
      <c r="Q7" s="205"/>
      <c r="R7" s="206"/>
      <c r="S7" s="206"/>
      <c r="T7" s="206"/>
      <c r="U7" s="258"/>
    </row>
    <row r="8" spans="1:21" s="27" customFormat="1" ht="69" customHeight="1">
      <c r="A8" s="227"/>
      <c r="B8" s="216"/>
      <c r="C8" s="216"/>
      <c r="D8" s="254"/>
      <c r="E8" s="254"/>
      <c r="F8" s="26" t="s">
        <v>10</v>
      </c>
      <c r="G8" s="26" t="s">
        <v>11</v>
      </c>
      <c r="H8" s="26" t="s">
        <v>12</v>
      </c>
      <c r="I8" s="26" t="s">
        <v>13</v>
      </c>
      <c r="J8" s="26" t="s">
        <v>70</v>
      </c>
      <c r="K8" s="26" t="s">
        <v>6</v>
      </c>
      <c r="L8" s="26" t="s">
        <v>10</v>
      </c>
      <c r="M8" s="26" t="s">
        <v>11</v>
      </c>
      <c r="N8" s="26" t="s">
        <v>12</v>
      </c>
      <c r="O8" s="26" t="s">
        <v>13</v>
      </c>
      <c r="P8" s="26" t="s">
        <v>70</v>
      </c>
      <c r="Q8" s="26" t="s">
        <v>6</v>
      </c>
      <c r="R8" s="26" t="s">
        <v>10</v>
      </c>
      <c r="S8" s="26" t="s">
        <v>11</v>
      </c>
      <c r="T8" s="26" t="s">
        <v>12</v>
      </c>
      <c r="U8" s="259"/>
    </row>
    <row r="9" spans="1:21" s="27" customFormat="1" ht="13.8" hidden="1">
      <c r="A9" s="123"/>
      <c r="B9" s="122"/>
      <c r="C9" s="122"/>
      <c r="D9" s="127"/>
      <c r="E9" s="127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9"/>
    </row>
    <row r="10" spans="1:21" s="27" customFormat="1" ht="13.8" collapsed="1">
      <c r="A10" s="35">
        <v>1</v>
      </c>
      <c r="B10" s="23">
        <v>2</v>
      </c>
      <c r="C10" s="35">
        <v>3</v>
      </c>
      <c r="D10" s="23">
        <v>4</v>
      </c>
      <c r="E10" s="35">
        <v>5</v>
      </c>
      <c r="F10" s="23">
        <v>6</v>
      </c>
      <c r="G10" s="35">
        <v>7</v>
      </c>
      <c r="H10" s="23">
        <v>8</v>
      </c>
      <c r="I10" s="35">
        <v>9</v>
      </c>
      <c r="J10" s="23">
        <v>10</v>
      </c>
      <c r="K10" s="35">
        <v>11</v>
      </c>
      <c r="L10" s="23">
        <v>12</v>
      </c>
      <c r="M10" s="35">
        <v>13</v>
      </c>
      <c r="N10" s="23">
        <v>14</v>
      </c>
      <c r="O10" s="35">
        <v>15</v>
      </c>
      <c r="P10" s="23">
        <v>16</v>
      </c>
      <c r="Q10" s="35">
        <v>17</v>
      </c>
      <c r="R10" s="23">
        <v>18</v>
      </c>
      <c r="S10" s="35">
        <v>19</v>
      </c>
      <c r="T10" s="35">
        <v>20</v>
      </c>
      <c r="U10" s="23">
        <v>21</v>
      </c>
    </row>
    <row r="11" spans="1:21" s="27" customFormat="1" ht="12.75" hidden="1" customHeight="1" outlineLevel="1">
      <c r="A11" s="16">
        <v>40544</v>
      </c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</row>
    <row r="12" spans="1:21" s="27" customFormat="1" ht="13.8" hidden="1" outlineLevel="1">
      <c r="A12" s="16">
        <v>40575</v>
      </c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</row>
    <row r="13" spans="1:21" s="27" customFormat="1" ht="13.8" hidden="1" outlineLevel="1">
      <c r="A13" s="16">
        <v>40603</v>
      </c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</row>
    <row r="14" spans="1:21" s="27" customFormat="1" ht="13.8" hidden="1" outlineLevel="1">
      <c r="A14" s="16">
        <v>40634</v>
      </c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</row>
    <row r="15" spans="1:21" s="27" customFormat="1" ht="13.8" hidden="1" outlineLevel="1">
      <c r="A15" s="16">
        <v>40664</v>
      </c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</row>
    <row r="16" spans="1:21" s="27" customFormat="1" ht="13.8" hidden="1" outlineLevel="1">
      <c r="A16" s="16">
        <v>40695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</row>
    <row r="17" spans="1:20" s="27" customFormat="1" ht="13.8" hidden="1" outlineLevel="1">
      <c r="A17" s="16">
        <v>40725</v>
      </c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</row>
    <row r="18" spans="1:20" s="27" customFormat="1" ht="13.8" hidden="1" outlineLevel="1">
      <c r="A18" s="16">
        <v>40756</v>
      </c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</row>
    <row r="19" spans="1:20" s="27" customFormat="1" ht="13.8" hidden="1" outlineLevel="1">
      <c r="A19" s="16">
        <v>40787</v>
      </c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</row>
    <row r="20" spans="1:20" s="27" customFormat="1" ht="13.8" hidden="1" outlineLevel="1">
      <c r="A20" s="16">
        <v>40817</v>
      </c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</row>
    <row r="21" spans="1:20" s="27" customFormat="1" ht="13.8" hidden="1" outlineLevel="1">
      <c r="A21" s="16">
        <v>40848</v>
      </c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</row>
    <row r="22" spans="1:20" s="27" customFormat="1" ht="13.8" hidden="1" outlineLevel="1">
      <c r="A22" s="16">
        <v>40878</v>
      </c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</row>
    <row r="23" spans="1:20" s="27" customFormat="1" ht="13.8" hidden="1" outlineLevel="1">
      <c r="A23" s="16">
        <v>40909</v>
      </c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</row>
    <row r="24" spans="1:20" s="27" customFormat="1" ht="13.8" hidden="1" outlineLevel="1">
      <c r="A24" s="16">
        <v>40940</v>
      </c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</row>
    <row r="25" spans="1:20" s="27" customFormat="1" ht="13.8" hidden="1" outlineLevel="1">
      <c r="A25" s="16">
        <v>40969</v>
      </c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</row>
    <row r="26" spans="1:20" s="27" customFormat="1" ht="13.8" hidden="1" outlineLevel="1">
      <c r="A26" s="16">
        <v>41000</v>
      </c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</row>
    <row r="27" spans="1:20" s="27" customFormat="1" ht="13.8" hidden="1" outlineLevel="1">
      <c r="A27" s="16">
        <v>41030</v>
      </c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</row>
    <row r="28" spans="1:20" s="27" customFormat="1" ht="13.8" hidden="1" outlineLevel="1">
      <c r="A28" s="16">
        <v>41061</v>
      </c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</row>
    <row r="29" spans="1:20" s="27" customFormat="1" ht="13.8" hidden="1" outlineLevel="1">
      <c r="A29" s="16">
        <v>41091</v>
      </c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</row>
    <row r="30" spans="1:20" s="27" customFormat="1" ht="13.8" hidden="1" outlineLevel="1">
      <c r="A30" s="16">
        <v>41122</v>
      </c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</row>
    <row r="31" spans="1:20" s="27" customFormat="1" ht="13.8" hidden="1" outlineLevel="1">
      <c r="A31" s="16">
        <v>41153</v>
      </c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</row>
    <row r="32" spans="1:20" s="27" customFormat="1" ht="13.8" hidden="1" outlineLevel="1">
      <c r="A32" s="16">
        <v>41183</v>
      </c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</row>
    <row r="33" spans="1:21" s="27" customFormat="1" ht="13.8" hidden="1" outlineLevel="1">
      <c r="A33" s="16">
        <v>41214</v>
      </c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</row>
    <row r="34" spans="1:21" s="27" customFormat="1" ht="13.8" hidden="1" outlineLevel="1">
      <c r="A34" s="16">
        <v>41244</v>
      </c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</row>
    <row r="35" spans="1:21" s="27" customFormat="1" ht="13.8" hidden="1" outlineLevel="1">
      <c r="A35" s="16">
        <v>41275</v>
      </c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</row>
    <row r="36" spans="1:21" s="27" customFormat="1" ht="13.8" hidden="1" outlineLevel="1">
      <c r="A36" s="16">
        <v>41306</v>
      </c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</row>
    <row r="37" spans="1:21" s="27" customFormat="1" ht="13.8" hidden="1" outlineLevel="1">
      <c r="A37" s="16">
        <v>41334</v>
      </c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</row>
    <row r="38" spans="1:21" s="27" customFormat="1" ht="13.8" hidden="1" outlineLevel="1">
      <c r="A38" s="16">
        <v>41365</v>
      </c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</row>
    <row r="39" spans="1:21" s="27" customFormat="1" ht="13.8" hidden="1" outlineLevel="1">
      <c r="A39" s="16">
        <v>41395</v>
      </c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</row>
    <row r="40" spans="1:21" s="27" customFormat="1" ht="13.8" hidden="1" outlineLevel="1">
      <c r="A40" s="16">
        <v>41426</v>
      </c>
      <c r="B40" s="53">
        <v>17.378799999999998</v>
      </c>
      <c r="C40" s="53">
        <v>15</v>
      </c>
      <c r="D40" s="53">
        <v>0</v>
      </c>
      <c r="E40" s="53">
        <v>15</v>
      </c>
      <c r="F40" s="53">
        <v>0</v>
      </c>
      <c r="G40" s="53">
        <v>15</v>
      </c>
      <c r="H40" s="53">
        <v>0</v>
      </c>
      <c r="I40" s="53">
        <v>15</v>
      </c>
      <c r="J40" s="53">
        <v>0</v>
      </c>
      <c r="K40" s="53">
        <v>15</v>
      </c>
      <c r="L40" s="53">
        <v>0</v>
      </c>
      <c r="M40" s="53">
        <v>15</v>
      </c>
      <c r="N40" s="53">
        <v>0</v>
      </c>
      <c r="O40" s="53">
        <v>0</v>
      </c>
      <c r="P40" s="53">
        <v>0</v>
      </c>
      <c r="Q40" s="53">
        <v>0</v>
      </c>
      <c r="R40" s="53">
        <v>0</v>
      </c>
      <c r="S40" s="53">
        <v>0</v>
      </c>
      <c r="T40" s="53">
        <v>0</v>
      </c>
      <c r="U40" s="53">
        <v>17.379036837782674</v>
      </c>
    </row>
    <row r="41" spans="1:21" s="27" customFormat="1" ht="13.8" hidden="1" outlineLevel="1">
      <c r="A41" s="16">
        <v>41456</v>
      </c>
      <c r="B41" s="53">
        <v>16.2029</v>
      </c>
      <c r="C41" s="53">
        <v>23.726299999999998</v>
      </c>
      <c r="D41" s="53">
        <v>0</v>
      </c>
      <c r="E41" s="53">
        <v>23.726299999999998</v>
      </c>
      <c r="F41" s="53">
        <v>24</v>
      </c>
      <c r="G41" s="53">
        <v>21.8673</v>
      </c>
      <c r="H41" s="53">
        <v>0</v>
      </c>
      <c r="I41" s="53">
        <v>23.726299999999998</v>
      </c>
      <c r="J41" s="53">
        <v>0</v>
      </c>
      <c r="K41" s="53">
        <v>23.726299999999998</v>
      </c>
      <c r="L41" s="53">
        <v>24</v>
      </c>
      <c r="M41" s="53">
        <v>21.8673</v>
      </c>
      <c r="N41" s="53">
        <v>0</v>
      </c>
      <c r="O41" s="53">
        <v>0</v>
      </c>
      <c r="P41" s="53">
        <v>0</v>
      </c>
      <c r="Q41" s="53">
        <v>0</v>
      </c>
      <c r="R41" s="53">
        <v>0</v>
      </c>
      <c r="S41" s="53">
        <v>0</v>
      </c>
      <c r="T41" s="53">
        <v>0</v>
      </c>
      <c r="U41" s="53">
        <v>16.174800000000001</v>
      </c>
    </row>
    <row r="42" spans="1:21" s="27" customFormat="1" ht="13.8" hidden="1" outlineLevel="1">
      <c r="A42" s="16">
        <v>41487</v>
      </c>
      <c r="B42" s="53">
        <v>14.7746</v>
      </c>
      <c r="C42" s="53">
        <v>10.4879</v>
      </c>
      <c r="D42" s="53">
        <v>0</v>
      </c>
      <c r="E42" s="53">
        <v>10.4879</v>
      </c>
      <c r="F42" s="53">
        <v>0</v>
      </c>
      <c r="G42" s="53">
        <v>0</v>
      </c>
      <c r="H42" s="53">
        <v>10.4879</v>
      </c>
      <c r="I42" s="53">
        <v>0</v>
      </c>
      <c r="J42" s="53">
        <v>0</v>
      </c>
      <c r="K42" s="53">
        <v>0</v>
      </c>
      <c r="L42" s="53">
        <v>0</v>
      </c>
      <c r="M42" s="53">
        <v>0</v>
      </c>
      <c r="N42" s="53">
        <v>0</v>
      </c>
      <c r="O42" s="53">
        <v>10.4879</v>
      </c>
      <c r="P42" s="53">
        <v>0</v>
      </c>
      <c r="Q42" s="53">
        <v>10.4879</v>
      </c>
      <c r="R42" s="53">
        <v>0</v>
      </c>
      <c r="S42" s="53">
        <v>0</v>
      </c>
      <c r="T42" s="53">
        <v>10.4879</v>
      </c>
      <c r="U42" s="53">
        <v>14.777331983057049</v>
      </c>
    </row>
    <row r="43" spans="1:21" s="27" customFormat="1" ht="13.8" hidden="1" outlineLevel="1">
      <c r="A43" s="16">
        <v>41518</v>
      </c>
      <c r="B43" s="53">
        <v>16.466899999999999</v>
      </c>
      <c r="C43" s="53">
        <v>0.1</v>
      </c>
      <c r="D43" s="53">
        <v>0</v>
      </c>
      <c r="E43" s="53">
        <v>0.1</v>
      </c>
      <c r="F43" s="53">
        <v>0.1</v>
      </c>
      <c r="G43" s="53">
        <v>0</v>
      </c>
      <c r="H43" s="53">
        <v>0</v>
      </c>
      <c r="I43" s="53">
        <v>0.1</v>
      </c>
      <c r="J43" s="53">
        <v>0</v>
      </c>
      <c r="K43" s="53">
        <v>0.1</v>
      </c>
      <c r="L43" s="53">
        <v>0.1</v>
      </c>
      <c r="M43" s="53">
        <v>0</v>
      </c>
      <c r="N43" s="53">
        <v>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16.466904289470452</v>
      </c>
    </row>
    <row r="44" spans="1:21" s="27" customFormat="1" ht="13.8" hidden="1" outlineLevel="1">
      <c r="A44" s="16">
        <v>41548</v>
      </c>
      <c r="B44" s="53">
        <v>22.090800000000002</v>
      </c>
      <c r="C44" s="53">
        <v>3.5</v>
      </c>
      <c r="D44" s="53">
        <v>0</v>
      </c>
      <c r="E44" s="53">
        <v>3.5</v>
      </c>
      <c r="F44" s="53">
        <v>3.5</v>
      </c>
      <c r="G44" s="53">
        <v>0</v>
      </c>
      <c r="H44" s="53">
        <v>0</v>
      </c>
      <c r="I44" s="53">
        <v>3.5</v>
      </c>
      <c r="J44" s="53">
        <v>0</v>
      </c>
      <c r="K44" s="53">
        <v>3.5</v>
      </c>
      <c r="L44" s="53">
        <v>3.5</v>
      </c>
      <c r="M44" s="53">
        <v>0</v>
      </c>
      <c r="N44" s="53">
        <v>0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53">
        <v>0</v>
      </c>
      <c r="U44" s="53">
        <v>22.090900000000001</v>
      </c>
    </row>
    <row r="45" spans="1:21" s="27" customFormat="1" ht="13.8" hidden="1" outlineLevel="1">
      <c r="A45" s="16">
        <v>41579</v>
      </c>
      <c r="B45" s="53">
        <v>23.4755</v>
      </c>
      <c r="C45" s="53">
        <v>8.4982000000000006</v>
      </c>
      <c r="D45" s="53">
        <v>0</v>
      </c>
      <c r="E45" s="53">
        <v>8.4982000000000006</v>
      </c>
      <c r="F45" s="53">
        <v>7.2535999999999996</v>
      </c>
      <c r="G45" s="53">
        <v>8.5</v>
      </c>
      <c r="H45" s="53">
        <v>0</v>
      </c>
      <c r="I45" s="53">
        <v>7.2535999999999996</v>
      </c>
      <c r="J45" s="53">
        <v>0</v>
      </c>
      <c r="K45" s="53">
        <v>7.2535999999999996</v>
      </c>
      <c r="L45" s="53">
        <v>7.2535999999999996</v>
      </c>
      <c r="M45" s="53">
        <v>0</v>
      </c>
      <c r="N45" s="53">
        <v>0</v>
      </c>
      <c r="O45" s="53">
        <v>8.5</v>
      </c>
      <c r="P45" s="53">
        <v>0</v>
      </c>
      <c r="Q45" s="53">
        <v>8.5</v>
      </c>
      <c r="R45" s="53">
        <v>0</v>
      </c>
      <c r="S45" s="53">
        <v>8.5</v>
      </c>
      <c r="T45" s="53">
        <v>0</v>
      </c>
      <c r="U45" s="53">
        <v>23.502099999999999</v>
      </c>
    </row>
    <row r="46" spans="1:21" s="27" customFormat="1" ht="13.8" hidden="1" outlineLevel="1">
      <c r="A46" s="16">
        <v>41609</v>
      </c>
      <c r="B46" s="53">
        <v>21.864100000000001</v>
      </c>
      <c r="C46" s="53">
        <v>21.931100000000001</v>
      </c>
      <c r="D46" s="53">
        <v>0</v>
      </c>
      <c r="E46" s="53">
        <v>21.931100000000001</v>
      </c>
      <c r="F46" s="53">
        <v>24.249099999999999</v>
      </c>
      <c r="G46" s="53">
        <v>21.197299999999998</v>
      </c>
      <c r="H46" s="53">
        <v>22.090199999999999</v>
      </c>
      <c r="I46" s="53">
        <v>21.931100000000001</v>
      </c>
      <c r="J46" s="53">
        <v>0</v>
      </c>
      <c r="K46" s="53">
        <v>21.931100000000001</v>
      </c>
      <c r="L46" s="53">
        <v>24.249099999999999</v>
      </c>
      <c r="M46" s="53">
        <v>21.197299999999998</v>
      </c>
      <c r="N46" s="53">
        <v>22.090199999999999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21.864120069831202</v>
      </c>
    </row>
    <row r="47" spans="1:21" s="27" customFormat="1" ht="13.8" hidden="1" outlineLevel="1">
      <c r="A47" s="16">
        <v>41640</v>
      </c>
      <c r="B47" s="53">
        <v>18.9193</v>
      </c>
      <c r="C47" s="53">
        <v>0.1</v>
      </c>
      <c r="D47" s="53">
        <v>0</v>
      </c>
      <c r="E47" s="53">
        <v>0.1</v>
      </c>
      <c r="F47" s="53">
        <v>0.1</v>
      </c>
      <c r="G47" s="53">
        <v>0</v>
      </c>
      <c r="H47" s="53">
        <v>0</v>
      </c>
      <c r="I47" s="53">
        <v>0.1</v>
      </c>
      <c r="J47" s="53">
        <v>0</v>
      </c>
      <c r="K47" s="53">
        <v>0.1</v>
      </c>
      <c r="L47" s="53">
        <v>0.1</v>
      </c>
      <c r="M47" s="53">
        <v>0</v>
      </c>
      <c r="N47" s="53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18.9193</v>
      </c>
    </row>
    <row r="48" spans="1:21" s="27" customFormat="1" ht="13.8" hidden="1" outlineLevel="1">
      <c r="A48" s="16">
        <v>41671</v>
      </c>
      <c r="B48" s="53">
        <v>18.584399999999999</v>
      </c>
      <c r="C48" s="53">
        <v>24.2043</v>
      </c>
      <c r="D48" s="53">
        <v>0</v>
      </c>
      <c r="E48" s="53">
        <v>24.2043</v>
      </c>
      <c r="F48" s="53">
        <v>0</v>
      </c>
      <c r="G48" s="53">
        <v>24.2043</v>
      </c>
      <c r="H48" s="53">
        <v>0</v>
      </c>
      <c r="I48" s="53">
        <v>24.2043</v>
      </c>
      <c r="J48" s="53">
        <v>0</v>
      </c>
      <c r="K48" s="53">
        <v>24.2043</v>
      </c>
      <c r="L48" s="53">
        <v>0</v>
      </c>
      <c r="M48" s="53">
        <v>24.2043</v>
      </c>
      <c r="N48" s="53">
        <v>0</v>
      </c>
      <c r="O48" s="53">
        <v>0</v>
      </c>
      <c r="P48" s="53">
        <v>0</v>
      </c>
      <c r="Q48" s="53">
        <v>0</v>
      </c>
      <c r="R48" s="53">
        <v>0</v>
      </c>
      <c r="S48" s="53">
        <v>0</v>
      </c>
      <c r="T48" s="53">
        <v>0</v>
      </c>
      <c r="U48" s="53">
        <v>18.581399999999999</v>
      </c>
    </row>
    <row r="49" spans="1:21" s="27" customFormat="1" ht="13.8" hidden="1" outlineLevel="1">
      <c r="A49" s="16">
        <v>41699</v>
      </c>
      <c r="B49" s="53">
        <v>18.787199999999999</v>
      </c>
      <c r="C49" s="53">
        <v>4.4409999999999998</v>
      </c>
      <c r="D49" s="53">
        <v>0</v>
      </c>
      <c r="E49" s="53">
        <v>4.4409999999999998</v>
      </c>
      <c r="F49" s="53">
        <v>0.99750000000000005</v>
      </c>
      <c r="G49" s="53">
        <v>24.202200000000001</v>
      </c>
      <c r="H49" s="53">
        <v>0</v>
      </c>
      <c r="I49" s="53">
        <v>4.4409999999999998</v>
      </c>
      <c r="J49" s="53">
        <v>0</v>
      </c>
      <c r="K49" s="53">
        <v>4.4409999999999998</v>
      </c>
      <c r="L49" s="53">
        <v>0.99750000000000005</v>
      </c>
      <c r="M49" s="53">
        <v>24.202200000000001</v>
      </c>
      <c r="N49" s="53">
        <v>0</v>
      </c>
      <c r="O49" s="53">
        <v>0</v>
      </c>
      <c r="P49" s="53">
        <v>0</v>
      </c>
      <c r="Q49" s="53">
        <v>0</v>
      </c>
      <c r="R49" s="53">
        <v>0</v>
      </c>
      <c r="S49" s="53">
        <v>0</v>
      </c>
      <c r="T49" s="53">
        <v>0</v>
      </c>
      <c r="U49" s="53">
        <v>18.8278</v>
      </c>
    </row>
    <row r="50" spans="1:21" s="27" customFormat="1" ht="13.8" hidden="1" outlineLevel="1">
      <c r="A50" s="16">
        <v>41730</v>
      </c>
      <c r="B50" s="53">
        <v>18.597100000000001</v>
      </c>
      <c r="C50" s="53">
        <v>23.0655</v>
      </c>
      <c r="D50" s="53">
        <v>0</v>
      </c>
      <c r="E50" s="53">
        <v>23.0655</v>
      </c>
      <c r="F50" s="53">
        <v>0.1</v>
      </c>
      <c r="G50" s="53">
        <v>24.205500000000001</v>
      </c>
      <c r="H50" s="53">
        <v>0</v>
      </c>
      <c r="I50" s="53">
        <v>23.0655</v>
      </c>
      <c r="J50" s="53">
        <v>0</v>
      </c>
      <c r="K50" s="53">
        <v>23.0655</v>
      </c>
      <c r="L50" s="53">
        <v>0.1</v>
      </c>
      <c r="M50" s="53">
        <v>24.205500000000001</v>
      </c>
      <c r="N50" s="53">
        <v>0</v>
      </c>
      <c r="O50" s="53">
        <v>0</v>
      </c>
      <c r="P50" s="53">
        <v>0</v>
      </c>
      <c r="Q50" s="53">
        <v>0</v>
      </c>
      <c r="R50" s="53">
        <v>0</v>
      </c>
      <c r="S50" s="53">
        <v>0</v>
      </c>
      <c r="T50" s="53">
        <v>0</v>
      </c>
      <c r="U50" s="53">
        <v>18.596661569318851</v>
      </c>
    </row>
    <row r="51" spans="1:21" s="27" customFormat="1" ht="13.8" hidden="1" outlineLevel="1">
      <c r="A51" s="16">
        <v>41760</v>
      </c>
      <c r="B51" s="53">
        <v>19.2379</v>
      </c>
      <c r="C51" s="53">
        <v>9.2888999999999999</v>
      </c>
      <c r="D51" s="53">
        <v>0</v>
      </c>
      <c r="E51" s="53">
        <v>9.2888999999999999</v>
      </c>
      <c r="F51" s="53">
        <v>0.29870000000000002</v>
      </c>
      <c r="G51" s="53">
        <v>9.2905999999999995</v>
      </c>
      <c r="H51" s="53">
        <v>0</v>
      </c>
      <c r="I51" s="53">
        <v>24.1431</v>
      </c>
      <c r="J51" s="53">
        <v>0</v>
      </c>
      <c r="K51" s="53">
        <v>24.1431</v>
      </c>
      <c r="L51" s="53">
        <v>0.29870000000000002</v>
      </c>
      <c r="M51" s="53">
        <v>24.2316</v>
      </c>
      <c r="N51" s="53">
        <v>0</v>
      </c>
      <c r="O51" s="53">
        <v>8.5</v>
      </c>
      <c r="P51" s="53">
        <v>0</v>
      </c>
      <c r="Q51" s="53">
        <v>8.5</v>
      </c>
      <c r="R51" s="53">
        <v>0</v>
      </c>
      <c r="S51" s="53">
        <v>8.5</v>
      </c>
      <c r="T51" s="53">
        <v>0</v>
      </c>
      <c r="U51" s="53">
        <v>19.649285215948019</v>
      </c>
    </row>
    <row r="52" spans="1:21" s="27" customFormat="1" ht="13.8" hidden="1" outlineLevel="1">
      <c r="A52" s="16">
        <v>41791</v>
      </c>
      <c r="B52" s="53">
        <v>16.863900000000001</v>
      </c>
      <c r="C52" s="53">
        <v>22.5215</v>
      </c>
      <c r="D52" s="53">
        <v>0</v>
      </c>
      <c r="E52" s="53">
        <v>22.5215</v>
      </c>
      <c r="F52" s="53">
        <v>0.1</v>
      </c>
      <c r="G52" s="53">
        <v>23.188400000000001</v>
      </c>
      <c r="H52" s="53">
        <v>0</v>
      </c>
      <c r="I52" s="53">
        <v>22.5215</v>
      </c>
      <c r="J52" s="53">
        <v>0</v>
      </c>
      <c r="K52" s="53">
        <v>22.5215</v>
      </c>
      <c r="L52" s="53">
        <v>0.1</v>
      </c>
      <c r="M52" s="53">
        <v>23.188400000000001</v>
      </c>
      <c r="N52" s="53">
        <v>0</v>
      </c>
      <c r="O52" s="53">
        <v>0</v>
      </c>
      <c r="P52" s="53">
        <v>0</v>
      </c>
      <c r="Q52" s="53">
        <v>0</v>
      </c>
      <c r="R52" s="53">
        <v>0</v>
      </c>
      <c r="S52" s="53">
        <v>0</v>
      </c>
      <c r="T52" s="53">
        <v>0</v>
      </c>
      <c r="U52" s="53">
        <v>16.863069252419702</v>
      </c>
    </row>
    <row r="53" spans="1:21" s="27" customFormat="1" ht="13.8" hidden="1" outlineLevel="1">
      <c r="A53" s="16">
        <v>41821</v>
      </c>
      <c r="B53" s="53">
        <v>19.6511</v>
      </c>
      <c r="C53" s="53">
        <v>17.0321</v>
      </c>
      <c r="D53" s="53">
        <v>0</v>
      </c>
      <c r="E53" s="53">
        <v>17.0321</v>
      </c>
      <c r="F53" s="53">
        <v>0</v>
      </c>
      <c r="G53" s="53">
        <v>24.2224</v>
      </c>
      <c r="H53" s="53">
        <v>16</v>
      </c>
      <c r="I53" s="53">
        <v>17.0321</v>
      </c>
      <c r="J53" s="53">
        <v>0</v>
      </c>
      <c r="K53" s="53">
        <v>17.0321</v>
      </c>
      <c r="L53" s="53">
        <v>0</v>
      </c>
      <c r="M53" s="53">
        <v>24.2224</v>
      </c>
      <c r="N53" s="53">
        <v>16</v>
      </c>
      <c r="O53" s="53">
        <v>0</v>
      </c>
      <c r="P53" s="53">
        <v>0</v>
      </c>
      <c r="Q53" s="53">
        <v>0</v>
      </c>
      <c r="R53" s="53">
        <v>0</v>
      </c>
      <c r="S53" s="53">
        <v>0</v>
      </c>
      <c r="T53" s="53">
        <v>0</v>
      </c>
      <c r="U53" s="53">
        <v>19.652769394085041</v>
      </c>
    </row>
    <row r="54" spans="1:21" s="27" customFormat="1" ht="13.8" hidden="1" outlineLevel="1">
      <c r="A54" s="16">
        <v>41852</v>
      </c>
      <c r="B54" s="53">
        <v>19.246700000000001</v>
      </c>
      <c r="C54" s="53">
        <v>22.946899999999999</v>
      </c>
      <c r="D54" s="53">
        <v>0</v>
      </c>
      <c r="E54" s="53">
        <v>22.946899999999999</v>
      </c>
      <c r="F54" s="53">
        <v>0.1</v>
      </c>
      <c r="G54" s="53">
        <v>24.220600000000001</v>
      </c>
      <c r="H54" s="53">
        <v>0</v>
      </c>
      <c r="I54" s="53">
        <v>22.946899999999999</v>
      </c>
      <c r="J54" s="53">
        <v>0</v>
      </c>
      <c r="K54" s="53">
        <v>22.946899999999999</v>
      </c>
      <c r="L54" s="53">
        <v>0.1</v>
      </c>
      <c r="M54" s="53">
        <v>24.220600000000001</v>
      </c>
      <c r="N54" s="53">
        <v>0</v>
      </c>
      <c r="O54" s="53">
        <v>0</v>
      </c>
      <c r="P54" s="53">
        <v>0</v>
      </c>
      <c r="Q54" s="53">
        <v>0</v>
      </c>
      <c r="R54" s="53">
        <v>0</v>
      </c>
      <c r="S54" s="53">
        <v>0</v>
      </c>
      <c r="T54" s="53">
        <v>0</v>
      </c>
      <c r="U54" s="53">
        <v>19.246400000000001</v>
      </c>
    </row>
    <row r="55" spans="1:21" s="27" customFormat="1" ht="13.8" hidden="1" outlineLevel="1">
      <c r="A55" s="16">
        <v>41883</v>
      </c>
      <c r="B55" s="53">
        <v>19.159800000000001</v>
      </c>
      <c r="C55" s="53">
        <v>10.889699999999999</v>
      </c>
      <c r="D55" s="53">
        <v>0</v>
      </c>
      <c r="E55" s="53">
        <v>10.889699999999999</v>
      </c>
      <c r="F55" s="53">
        <v>0.1</v>
      </c>
      <c r="G55" s="53">
        <v>9.3486999999999991</v>
      </c>
      <c r="H55" s="53">
        <v>12.0006</v>
      </c>
      <c r="I55" s="53">
        <v>9.3367000000000004</v>
      </c>
      <c r="J55" s="53">
        <v>0</v>
      </c>
      <c r="K55" s="53">
        <v>9.3367000000000004</v>
      </c>
      <c r="L55" s="53">
        <v>0.1</v>
      </c>
      <c r="M55" s="53">
        <v>9.3486999999999991</v>
      </c>
      <c r="N55" s="53">
        <v>0</v>
      </c>
      <c r="O55" s="53">
        <v>12.0006</v>
      </c>
      <c r="P55" s="53">
        <v>0</v>
      </c>
      <c r="Q55" s="53">
        <v>12.0006</v>
      </c>
      <c r="R55" s="53">
        <v>0</v>
      </c>
      <c r="S55" s="53">
        <v>0</v>
      </c>
      <c r="T55" s="53">
        <v>12.0006</v>
      </c>
      <c r="U55" s="53">
        <v>19.209083418093304</v>
      </c>
    </row>
    <row r="56" spans="1:21" s="27" customFormat="1" ht="13.8" hidden="1" outlineLevel="1">
      <c r="A56" s="16">
        <v>41913</v>
      </c>
      <c r="B56" s="53">
        <v>19.061699999999998</v>
      </c>
      <c r="C56" s="53">
        <v>19.358000000000001</v>
      </c>
      <c r="D56" s="53">
        <v>0</v>
      </c>
      <c r="E56" s="53">
        <v>19.358000000000001</v>
      </c>
      <c r="F56" s="53">
        <v>0</v>
      </c>
      <c r="G56" s="53">
        <v>19.358000000000001</v>
      </c>
      <c r="H56" s="53">
        <v>0</v>
      </c>
      <c r="I56" s="53">
        <v>19.358000000000001</v>
      </c>
      <c r="J56" s="53">
        <v>0</v>
      </c>
      <c r="K56" s="53">
        <v>19.358000000000001</v>
      </c>
      <c r="L56" s="53">
        <v>0</v>
      </c>
      <c r="M56" s="53">
        <v>19.358000000000001</v>
      </c>
      <c r="N56" s="53">
        <v>0</v>
      </c>
      <c r="O56" s="53">
        <v>0</v>
      </c>
      <c r="P56" s="53">
        <v>0</v>
      </c>
      <c r="Q56" s="53">
        <v>0</v>
      </c>
      <c r="R56" s="53">
        <v>0</v>
      </c>
      <c r="S56" s="53">
        <v>0</v>
      </c>
      <c r="T56" s="53">
        <v>0</v>
      </c>
      <c r="U56" s="53">
        <v>19.060300000000002</v>
      </c>
    </row>
    <row r="57" spans="1:21" s="27" customFormat="1" ht="13.8" hidden="1" outlineLevel="1">
      <c r="A57" s="16">
        <v>41944</v>
      </c>
      <c r="B57" s="53">
        <v>19.652799999999999</v>
      </c>
      <c r="C57" s="53">
        <v>10.9861</v>
      </c>
      <c r="D57" s="53">
        <v>0</v>
      </c>
      <c r="E57" s="53">
        <v>10.9861</v>
      </c>
      <c r="F57" s="53">
        <v>0</v>
      </c>
      <c r="G57" s="53">
        <v>10.9861</v>
      </c>
      <c r="H57" s="53">
        <v>0</v>
      </c>
      <c r="I57" s="53">
        <v>24.232700000000001</v>
      </c>
      <c r="J57" s="53">
        <v>0</v>
      </c>
      <c r="K57" s="53">
        <v>24.232700000000001</v>
      </c>
      <c r="L57" s="53">
        <v>0</v>
      </c>
      <c r="M57" s="53">
        <v>24.232700000000001</v>
      </c>
      <c r="N57" s="53">
        <v>0</v>
      </c>
      <c r="O57" s="53">
        <v>10.84</v>
      </c>
      <c r="P57" s="53">
        <v>0</v>
      </c>
      <c r="Q57" s="53">
        <v>10.84</v>
      </c>
      <c r="R57" s="53">
        <v>0</v>
      </c>
      <c r="S57" s="53">
        <v>10.84</v>
      </c>
      <c r="T57" s="53">
        <v>0</v>
      </c>
      <c r="U57" s="53">
        <v>19.896052353725203</v>
      </c>
    </row>
    <row r="58" spans="1:21" s="27" customFormat="1" ht="13.8" hidden="1" outlineLevel="1">
      <c r="A58" s="16">
        <v>41974</v>
      </c>
      <c r="B58" s="53">
        <v>19.700700000000001</v>
      </c>
      <c r="C58" s="53">
        <v>27.228300000000001</v>
      </c>
      <c r="D58" s="53">
        <v>0</v>
      </c>
      <c r="E58" s="53">
        <v>27.228300000000001</v>
      </c>
      <c r="F58" s="53">
        <v>0</v>
      </c>
      <c r="G58" s="53">
        <v>27.228300000000001</v>
      </c>
      <c r="H58" s="53">
        <v>0</v>
      </c>
      <c r="I58" s="53">
        <v>27.228300000000001</v>
      </c>
      <c r="J58" s="53">
        <v>0</v>
      </c>
      <c r="K58" s="53">
        <v>27.228300000000001</v>
      </c>
      <c r="L58" s="53">
        <v>0</v>
      </c>
      <c r="M58" s="53">
        <v>27.228300000000001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v>0</v>
      </c>
      <c r="U58" s="53">
        <v>19.699300000000001</v>
      </c>
    </row>
    <row r="59" spans="1:21" s="27" customFormat="1" ht="13.8" hidden="1" outlineLevel="1">
      <c r="A59" s="16">
        <v>42005</v>
      </c>
      <c r="B59" s="53">
        <v>20.1707</v>
      </c>
      <c r="C59" s="53">
        <v>0</v>
      </c>
      <c r="D59" s="53">
        <v>0</v>
      </c>
      <c r="E59" s="53">
        <v>0</v>
      </c>
      <c r="F59" s="53">
        <v>0</v>
      </c>
      <c r="G59" s="53">
        <v>0</v>
      </c>
      <c r="H59" s="53">
        <v>0</v>
      </c>
      <c r="I59" s="53">
        <v>0</v>
      </c>
      <c r="J59" s="53">
        <v>0</v>
      </c>
      <c r="K59" s="53">
        <v>0</v>
      </c>
      <c r="L59" s="53">
        <v>0</v>
      </c>
      <c r="M59" s="53">
        <v>0</v>
      </c>
      <c r="N59" s="53">
        <v>0</v>
      </c>
      <c r="O59" s="53">
        <v>0</v>
      </c>
      <c r="P59" s="53">
        <v>0</v>
      </c>
      <c r="Q59" s="53">
        <v>0</v>
      </c>
      <c r="R59" s="53">
        <v>0</v>
      </c>
      <c r="S59" s="53">
        <v>0</v>
      </c>
      <c r="T59" s="53">
        <v>0</v>
      </c>
      <c r="U59" s="53">
        <v>20.170697969132867</v>
      </c>
    </row>
    <row r="60" spans="1:21" s="27" customFormat="1" ht="13.8" hidden="1" outlineLevel="1">
      <c r="A60" s="16">
        <v>42036</v>
      </c>
      <c r="B60" s="53">
        <v>21.084399999999999</v>
      </c>
      <c r="C60" s="53">
        <v>0.1</v>
      </c>
      <c r="D60" s="53">
        <v>0</v>
      </c>
      <c r="E60" s="53">
        <v>0.1</v>
      </c>
      <c r="F60" s="53">
        <v>0</v>
      </c>
      <c r="G60" s="53">
        <v>0.1</v>
      </c>
      <c r="H60" s="53">
        <v>0</v>
      </c>
      <c r="I60" s="53">
        <v>0.1</v>
      </c>
      <c r="J60" s="53">
        <v>0</v>
      </c>
      <c r="K60" s="53">
        <v>0.1</v>
      </c>
      <c r="L60" s="53">
        <v>0</v>
      </c>
      <c r="M60" s="53">
        <v>0.1</v>
      </c>
      <c r="N60" s="53">
        <v>0</v>
      </c>
      <c r="O60" s="53">
        <v>0</v>
      </c>
      <c r="P60" s="53">
        <v>0</v>
      </c>
      <c r="Q60" s="53">
        <v>0</v>
      </c>
      <c r="R60" s="53">
        <v>0</v>
      </c>
      <c r="S60" s="53">
        <v>0</v>
      </c>
      <c r="T60" s="53">
        <v>0</v>
      </c>
      <c r="U60" s="53">
        <v>21.096199999999996</v>
      </c>
    </row>
    <row r="61" spans="1:21" s="27" customFormat="1" ht="13.8" hidden="1" outlineLevel="1">
      <c r="A61" s="16">
        <v>42064</v>
      </c>
      <c r="B61" s="53">
        <v>18.271899999999999</v>
      </c>
      <c r="C61" s="53">
        <v>25.203099999999999</v>
      </c>
      <c r="D61" s="53">
        <v>0</v>
      </c>
      <c r="E61" s="53">
        <v>25.203099999999999</v>
      </c>
      <c r="F61" s="53">
        <v>0</v>
      </c>
      <c r="G61" s="53">
        <v>25.203099999999999</v>
      </c>
      <c r="H61" s="53">
        <v>0</v>
      </c>
      <c r="I61" s="53">
        <v>25.203099999999999</v>
      </c>
      <c r="J61" s="53">
        <v>0</v>
      </c>
      <c r="K61" s="53">
        <v>25.203099999999999</v>
      </c>
      <c r="L61" s="53">
        <v>0</v>
      </c>
      <c r="M61" s="53">
        <v>25.203099999999999</v>
      </c>
      <c r="N61" s="53">
        <v>0</v>
      </c>
      <c r="O61" s="53">
        <v>0</v>
      </c>
      <c r="P61" s="53">
        <v>0</v>
      </c>
      <c r="Q61" s="53">
        <v>0</v>
      </c>
      <c r="R61" s="53">
        <v>0</v>
      </c>
      <c r="S61" s="53">
        <v>0</v>
      </c>
      <c r="T61" s="53">
        <v>0</v>
      </c>
      <c r="U61" s="53">
        <v>18.2624</v>
      </c>
    </row>
    <row r="62" spans="1:21" s="27" customFormat="1" ht="13.8" hidden="1" outlineLevel="1">
      <c r="A62" s="16">
        <v>42095</v>
      </c>
      <c r="B62" s="53">
        <v>18.9268</v>
      </c>
      <c r="C62" s="53">
        <v>10.55</v>
      </c>
      <c r="D62" s="53">
        <v>0</v>
      </c>
      <c r="E62" s="53">
        <v>10.55</v>
      </c>
      <c r="F62" s="53">
        <v>0</v>
      </c>
      <c r="G62" s="53">
        <v>10.55</v>
      </c>
      <c r="H62" s="53">
        <v>0</v>
      </c>
      <c r="I62" s="53">
        <v>10.55</v>
      </c>
      <c r="J62" s="53">
        <v>0</v>
      </c>
      <c r="K62" s="53">
        <v>10.55</v>
      </c>
      <c r="L62" s="53">
        <v>0</v>
      </c>
      <c r="M62" s="53">
        <v>10.55</v>
      </c>
      <c r="N62" s="53">
        <v>0</v>
      </c>
      <c r="O62" s="53">
        <v>0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18.93862514371089</v>
      </c>
    </row>
    <row r="63" spans="1:21" s="27" customFormat="1" ht="13.8" hidden="1" outlineLevel="1">
      <c r="A63" s="16">
        <v>42125</v>
      </c>
      <c r="B63" s="53">
        <v>15.451700000000001</v>
      </c>
      <c r="C63" s="53">
        <v>0.1</v>
      </c>
      <c r="D63" s="53">
        <v>0</v>
      </c>
      <c r="E63" s="53">
        <v>0.1</v>
      </c>
      <c r="F63" s="53">
        <v>0</v>
      </c>
      <c r="G63" s="53">
        <v>0.1</v>
      </c>
      <c r="H63" s="53">
        <v>0</v>
      </c>
      <c r="I63" s="53">
        <v>0.1</v>
      </c>
      <c r="J63" s="53">
        <v>0</v>
      </c>
      <c r="K63" s="53">
        <v>0.1</v>
      </c>
      <c r="L63" s="53">
        <v>0</v>
      </c>
      <c r="M63" s="53">
        <v>0.1</v>
      </c>
      <c r="N63" s="53">
        <v>0</v>
      </c>
      <c r="O63" s="53">
        <v>0</v>
      </c>
      <c r="P63" s="53">
        <v>0</v>
      </c>
      <c r="Q63" s="53">
        <v>0</v>
      </c>
      <c r="R63" s="53">
        <v>0</v>
      </c>
      <c r="S63" s="53">
        <v>0</v>
      </c>
      <c r="T63" s="53">
        <v>0</v>
      </c>
      <c r="U63" s="53">
        <v>15.459874939845854</v>
      </c>
    </row>
    <row r="64" spans="1:21" s="27" customFormat="1" ht="13.8" hidden="1" outlineLevel="1">
      <c r="A64" s="16">
        <v>42156</v>
      </c>
      <c r="B64" s="53">
        <v>16.7333</v>
      </c>
      <c r="C64" s="53">
        <v>0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0</v>
      </c>
      <c r="J64" s="53">
        <v>0</v>
      </c>
      <c r="K64" s="53">
        <v>0</v>
      </c>
      <c r="L64" s="53">
        <v>0</v>
      </c>
      <c r="M64" s="53">
        <v>0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0</v>
      </c>
      <c r="U64" s="53">
        <v>16.7333</v>
      </c>
    </row>
    <row r="65" spans="1:21" s="27" customFormat="1" ht="13.8" hidden="1" outlineLevel="1">
      <c r="A65" s="16">
        <v>42186</v>
      </c>
      <c r="B65" s="53">
        <v>15.4038</v>
      </c>
      <c r="C65" s="53">
        <v>0.21210000000000001</v>
      </c>
      <c r="D65" s="53">
        <v>0</v>
      </c>
      <c r="E65" s="53">
        <v>0.21210000000000001</v>
      </c>
      <c r="F65" s="53">
        <v>3.5</v>
      </c>
      <c r="G65" s="53">
        <v>0.1</v>
      </c>
      <c r="H65" s="53">
        <v>0</v>
      </c>
      <c r="I65" s="53">
        <v>3.5</v>
      </c>
      <c r="J65" s="53">
        <v>0</v>
      </c>
      <c r="K65" s="53">
        <v>3.5</v>
      </c>
      <c r="L65" s="53">
        <v>3.5</v>
      </c>
      <c r="M65" s="53">
        <v>0</v>
      </c>
      <c r="N65" s="53">
        <v>0</v>
      </c>
      <c r="O65" s="53">
        <v>0.1</v>
      </c>
      <c r="P65" s="53">
        <v>0</v>
      </c>
      <c r="Q65" s="53">
        <v>0.1</v>
      </c>
      <c r="R65" s="53">
        <v>0</v>
      </c>
      <c r="S65" s="53">
        <v>0.1</v>
      </c>
      <c r="T65" s="53">
        <v>0</v>
      </c>
      <c r="U65" s="53">
        <v>15.4368</v>
      </c>
    </row>
    <row r="66" spans="1:21" s="27" customFormat="1" ht="13.8" hidden="1" outlineLevel="1">
      <c r="A66" s="16">
        <v>42217</v>
      </c>
      <c r="B66" s="53">
        <v>23.1435</v>
      </c>
      <c r="C66" s="53">
        <v>27.989599999999999</v>
      </c>
      <c r="D66" s="53">
        <v>0</v>
      </c>
      <c r="E66" s="53">
        <v>27.989599999999999</v>
      </c>
      <c r="F66" s="53">
        <v>0</v>
      </c>
      <c r="G66" s="53">
        <v>28.1296</v>
      </c>
      <c r="H66" s="53">
        <v>25.2</v>
      </c>
      <c r="I66" s="53">
        <v>27.989599999999999</v>
      </c>
      <c r="J66" s="53">
        <v>0</v>
      </c>
      <c r="K66" s="53">
        <v>27.989599999999999</v>
      </c>
      <c r="L66" s="53">
        <v>0</v>
      </c>
      <c r="M66" s="53">
        <v>28.1296</v>
      </c>
      <c r="N66" s="53">
        <v>25.2</v>
      </c>
      <c r="O66" s="53">
        <v>0</v>
      </c>
      <c r="P66" s="53">
        <v>0</v>
      </c>
      <c r="Q66" s="53">
        <v>0</v>
      </c>
      <c r="R66" s="53">
        <v>0</v>
      </c>
      <c r="S66" s="53">
        <v>0</v>
      </c>
      <c r="T66" s="53">
        <v>0</v>
      </c>
      <c r="U66" s="53">
        <v>23.134899999999998</v>
      </c>
    </row>
    <row r="67" spans="1:21" s="27" customFormat="1" ht="13.8" hidden="1" outlineLevel="1">
      <c r="A67" s="16">
        <v>42248</v>
      </c>
      <c r="B67" s="53">
        <v>21.475899999999999</v>
      </c>
      <c r="C67" s="53">
        <v>12</v>
      </c>
      <c r="D67" s="53">
        <v>0</v>
      </c>
      <c r="E67" s="53">
        <v>12</v>
      </c>
      <c r="F67" s="53">
        <v>0</v>
      </c>
      <c r="G67" s="53">
        <v>12</v>
      </c>
      <c r="H67" s="53">
        <v>0</v>
      </c>
      <c r="I67" s="53">
        <v>0</v>
      </c>
      <c r="J67" s="53">
        <v>0</v>
      </c>
      <c r="K67" s="53">
        <v>0</v>
      </c>
      <c r="L67" s="53">
        <v>0</v>
      </c>
      <c r="M67" s="53">
        <v>0</v>
      </c>
      <c r="N67" s="53">
        <v>0</v>
      </c>
      <c r="O67" s="53">
        <v>12</v>
      </c>
      <c r="P67" s="53">
        <v>0</v>
      </c>
      <c r="Q67" s="53">
        <v>12</v>
      </c>
      <c r="R67" s="53">
        <v>0</v>
      </c>
      <c r="S67" s="53">
        <v>12</v>
      </c>
      <c r="T67" s="53">
        <v>0</v>
      </c>
      <c r="U67" s="53">
        <v>21.501100000000001</v>
      </c>
    </row>
    <row r="68" spans="1:21" ht="13.8" hidden="1" outlineLevel="1">
      <c r="A68" s="16">
        <v>42278</v>
      </c>
      <c r="B68" s="53">
        <v>20.752700000000001</v>
      </c>
      <c r="C68" s="53">
        <v>0</v>
      </c>
      <c r="D68" s="53">
        <v>0</v>
      </c>
      <c r="E68" s="53">
        <v>0</v>
      </c>
      <c r="F68" s="53">
        <v>0</v>
      </c>
      <c r="G68" s="53">
        <v>0</v>
      </c>
      <c r="H68" s="53">
        <v>0</v>
      </c>
      <c r="I68" s="53">
        <v>0</v>
      </c>
      <c r="J68" s="53">
        <v>0</v>
      </c>
      <c r="K68" s="53">
        <v>0</v>
      </c>
      <c r="L68" s="53">
        <v>0</v>
      </c>
      <c r="M68" s="53">
        <v>0</v>
      </c>
      <c r="N68" s="53">
        <v>0</v>
      </c>
      <c r="O68" s="53">
        <v>0</v>
      </c>
      <c r="P68" s="53">
        <v>0</v>
      </c>
      <c r="Q68" s="53">
        <v>0</v>
      </c>
      <c r="R68" s="53">
        <v>0</v>
      </c>
      <c r="S68" s="53">
        <v>0</v>
      </c>
      <c r="T68" s="53">
        <v>0</v>
      </c>
      <c r="U68" s="53">
        <v>20.752700000000001</v>
      </c>
    </row>
    <row r="69" spans="1:21" ht="13.8" hidden="1" outlineLevel="1">
      <c r="A69" s="16">
        <v>42309</v>
      </c>
      <c r="B69" s="53">
        <v>14.440200000000001</v>
      </c>
      <c r="C69" s="53">
        <v>0.1</v>
      </c>
      <c r="D69" s="53">
        <v>0</v>
      </c>
      <c r="E69" s="53">
        <v>0.1</v>
      </c>
      <c r="F69" s="53">
        <v>0</v>
      </c>
      <c r="G69" s="53">
        <v>0.1</v>
      </c>
      <c r="H69" s="53">
        <v>0</v>
      </c>
      <c r="I69" s="53">
        <v>0</v>
      </c>
      <c r="J69" s="53">
        <v>0</v>
      </c>
      <c r="K69" s="53">
        <v>0</v>
      </c>
      <c r="L69" s="53">
        <v>0</v>
      </c>
      <c r="M69" s="53">
        <v>0</v>
      </c>
      <c r="N69" s="53">
        <v>0</v>
      </c>
      <c r="O69" s="53">
        <v>0.1</v>
      </c>
      <c r="P69" s="53">
        <v>0</v>
      </c>
      <c r="Q69" s="53">
        <v>0.1</v>
      </c>
      <c r="R69" s="53">
        <v>0</v>
      </c>
      <c r="S69" s="53">
        <v>0.1</v>
      </c>
      <c r="T69" s="53">
        <v>0</v>
      </c>
      <c r="U69" s="53">
        <v>14.458300000000001</v>
      </c>
    </row>
    <row r="70" spans="1:21" ht="13.8" hidden="1" outlineLevel="1">
      <c r="A70" s="16">
        <v>42339</v>
      </c>
      <c r="B70" s="53">
        <v>19.281700000000001</v>
      </c>
      <c r="C70" s="53">
        <v>13.481400000000001</v>
      </c>
      <c r="D70" s="53">
        <v>0</v>
      </c>
      <c r="E70" s="53">
        <v>13.481400000000001</v>
      </c>
      <c r="F70" s="53">
        <v>28.1693</v>
      </c>
      <c r="G70" s="53">
        <v>11.0443</v>
      </c>
      <c r="H70" s="53">
        <v>0</v>
      </c>
      <c r="I70" s="53">
        <v>28.1693</v>
      </c>
      <c r="J70" s="53">
        <v>0</v>
      </c>
      <c r="K70" s="53">
        <v>28.1693</v>
      </c>
      <c r="L70" s="53">
        <v>28.1693</v>
      </c>
      <c r="M70" s="53">
        <v>0</v>
      </c>
      <c r="N70" s="53">
        <v>0</v>
      </c>
      <c r="O70" s="53">
        <v>11.0443</v>
      </c>
      <c r="P70" s="53">
        <v>0</v>
      </c>
      <c r="Q70" s="53">
        <v>11.0443</v>
      </c>
      <c r="R70" s="53">
        <v>0</v>
      </c>
      <c r="S70" s="53">
        <v>11.0443</v>
      </c>
      <c r="T70" s="53">
        <v>0</v>
      </c>
      <c r="U70" s="53">
        <v>19.35928470309597</v>
      </c>
    </row>
    <row r="71" spans="1:21" ht="13.8" hidden="1" outlineLevel="1">
      <c r="A71" s="16">
        <v>42370</v>
      </c>
      <c r="B71" s="53">
        <v>20.883600000000001</v>
      </c>
      <c r="C71" s="53">
        <v>0</v>
      </c>
      <c r="D71" s="53">
        <v>0</v>
      </c>
      <c r="E71" s="53">
        <v>0</v>
      </c>
      <c r="F71" s="53">
        <v>0</v>
      </c>
      <c r="G71" s="53">
        <v>0</v>
      </c>
      <c r="H71" s="53">
        <v>0</v>
      </c>
      <c r="I71" s="53">
        <v>0</v>
      </c>
      <c r="J71" s="53">
        <v>0</v>
      </c>
      <c r="K71" s="53">
        <v>0</v>
      </c>
      <c r="L71" s="53">
        <v>0</v>
      </c>
      <c r="M71" s="53">
        <v>0</v>
      </c>
      <c r="N71" s="53">
        <v>0</v>
      </c>
      <c r="O71" s="53">
        <v>0</v>
      </c>
      <c r="P71" s="53">
        <v>0</v>
      </c>
      <c r="Q71" s="53">
        <v>0</v>
      </c>
      <c r="R71" s="53">
        <v>0</v>
      </c>
      <c r="S71" s="53">
        <v>0</v>
      </c>
      <c r="T71" s="53">
        <v>0</v>
      </c>
      <c r="U71" s="53">
        <v>20.883600000000001</v>
      </c>
    </row>
    <row r="72" spans="1:21" ht="13.8" hidden="1" outlineLevel="1">
      <c r="A72" s="16">
        <v>42401</v>
      </c>
      <c r="B72" s="53">
        <v>21.661100000000001</v>
      </c>
      <c r="C72" s="53">
        <v>0</v>
      </c>
      <c r="D72" s="53">
        <v>0</v>
      </c>
      <c r="E72" s="53">
        <v>0</v>
      </c>
      <c r="F72" s="53">
        <v>0</v>
      </c>
      <c r="G72" s="53">
        <v>0</v>
      </c>
      <c r="H72" s="53">
        <v>0</v>
      </c>
      <c r="I72" s="53">
        <v>0</v>
      </c>
      <c r="J72" s="53">
        <v>0</v>
      </c>
      <c r="K72" s="53">
        <v>0</v>
      </c>
      <c r="L72" s="53">
        <v>0</v>
      </c>
      <c r="M72" s="53">
        <v>0</v>
      </c>
      <c r="N72" s="53">
        <v>0</v>
      </c>
      <c r="O72" s="53">
        <v>0</v>
      </c>
      <c r="P72" s="53">
        <v>0</v>
      </c>
      <c r="Q72" s="53">
        <v>0</v>
      </c>
      <c r="R72" s="53">
        <v>0</v>
      </c>
      <c r="S72" s="53">
        <v>0</v>
      </c>
      <c r="T72" s="53">
        <v>0</v>
      </c>
      <c r="U72" s="53">
        <v>21.661100000000001</v>
      </c>
    </row>
    <row r="73" spans="1:21" ht="13.8" hidden="1" outlineLevel="1">
      <c r="A73" s="16">
        <v>42430</v>
      </c>
      <c r="B73" s="53">
        <v>20.98</v>
      </c>
      <c r="C73" s="53">
        <v>24</v>
      </c>
      <c r="D73" s="53">
        <v>0</v>
      </c>
      <c r="E73" s="53">
        <v>24</v>
      </c>
      <c r="F73" s="53">
        <v>0</v>
      </c>
      <c r="G73" s="53">
        <v>24</v>
      </c>
      <c r="H73" s="53">
        <v>0</v>
      </c>
      <c r="I73" s="53">
        <v>24</v>
      </c>
      <c r="J73" s="53">
        <v>0</v>
      </c>
      <c r="K73" s="53">
        <v>24</v>
      </c>
      <c r="L73" s="53">
        <v>0</v>
      </c>
      <c r="M73" s="53">
        <v>24</v>
      </c>
      <c r="N73" s="53">
        <v>0</v>
      </c>
      <c r="O73" s="53">
        <v>0</v>
      </c>
      <c r="P73" s="53">
        <v>0</v>
      </c>
      <c r="Q73" s="53">
        <v>0</v>
      </c>
      <c r="R73" s="53">
        <v>0</v>
      </c>
      <c r="S73" s="53">
        <v>0</v>
      </c>
      <c r="T73" s="53">
        <v>0</v>
      </c>
      <c r="U73" s="53">
        <v>20.9741</v>
      </c>
    </row>
    <row r="74" spans="1:21" ht="13.8" hidden="1" outlineLevel="1">
      <c r="A74" s="16">
        <v>42461</v>
      </c>
      <c r="B74" s="53">
        <v>20.416499999999999</v>
      </c>
      <c r="C74" s="53">
        <v>0</v>
      </c>
      <c r="D74" s="53">
        <v>0</v>
      </c>
      <c r="E74" s="53">
        <v>0</v>
      </c>
      <c r="F74" s="53">
        <v>0</v>
      </c>
      <c r="G74" s="53">
        <v>0</v>
      </c>
      <c r="H74" s="53">
        <v>0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53">
        <v>0</v>
      </c>
      <c r="O74" s="53">
        <v>0</v>
      </c>
      <c r="P74" s="53">
        <v>0</v>
      </c>
      <c r="Q74" s="53">
        <v>0</v>
      </c>
      <c r="R74" s="53">
        <v>0</v>
      </c>
      <c r="S74" s="53">
        <v>0</v>
      </c>
      <c r="T74" s="53">
        <v>0</v>
      </c>
      <c r="U74" s="53">
        <v>20.416499999999999</v>
      </c>
    </row>
    <row r="75" spans="1:21" ht="13.8" hidden="1" outlineLevel="1">
      <c r="A75" s="16">
        <v>42491</v>
      </c>
      <c r="B75" s="53">
        <v>19.795500000000001</v>
      </c>
      <c r="C75" s="53">
        <v>0</v>
      </c>
      <c r="D75" s="53">
        <v>0</v>
      </c>
      <c r="E75" s="53">
        <v>0</v>
      </c>
      <c r="F75" s="53">
        <v>0</v>
      </c>
      <c r="G75" s="53">
        <v>0</v>
      </c>
      <c r="H75" s="53">
        <v>0</v>
      </c>
      <c r="I75" s="53">
        <v>0</v>
      </c>
      <c r="J75" s="53">
        <v>0</v>
      </c>
      <c r="K75" s="53">
        <v>0</v>
      </c>
      <c r="L75" s="53">
        <v>0</v>
      </c>
      <c r="M75" s="53">
        <v>0</v>
      </c>
      <c r="N75" s="53">
        <v>0</v>
      </c>
      <c r="O75" s="53">
        <v>0</v>
      </c>
      <c r="P75" s="53">
        <v>0</v>
      </c>
      <c r="Q75" s="53">
        <v>0</v>
      </c>
      <c r="R75" s="53">
        <v>0</v>
      </c>
      <c r="S75" s="53">
        <v>0</v>
      </c>
      <c r="T75" s="53">
        <v>0</v>
      </c>
      <c r="U75" s="53">
        <v>19.795507040225132</v>
      </c>
    </row>
    <row r="76" spans="1:21" ht="13.8" hidden="1" outlineLevel="1">
      <c r="A76" s="16">
        <v>42522</v>
      </c>
      <c r="B76" s="53">
        <v>18.082000000000001</v>
      </c>
      <c r="C76" s="53">
        <v>0</v>
      </c>
      <c r="D76" s="53">
        <v>0</v>
      </c>
      <c r="E76" s="53">
        <v>0</v>
      </c>
      <c r="F76" s="53">
        <v>0</v>
      </c>
      <c r="G76" s="53">
        <v>0</v>
      </c>
      <c r="H76" s="53">
        <v>0</v>
      </c>
      <c r="I76" s="53">
        <v>0</v>
      </c>
      <c r="J76" s="53">
        <v>0</v>
      </c>
      <c r="K76" s="53">
        <v>0</v>
      </c>
      <c r="L76" s="53">
        <v>0</v>
      </c>
      <c r="M76" s="53">
        <v>0</v>
      </c>
      <c r="N76" s="53">
        <v>0</v>
      </c>
      <c r="O76" s="53">
        <v>0</v>
      </c>
      <c r="P76" s="53">
        <v>0</v>
      </c>
      <c r="Q76" s="53">
        <v>0</v>
      </c>
      <c r="R76" s="53">
        <v>0</v>
      </c>
      <c r="S76" s="53">
        <v>0</v>
      </c>
      <c r="T76" s="53">
        <v>0</v>
      </c>
      <c r="U76" s="53">
        <v>18.082000000000001</v>
      </c>
    </row>
    <row r="77" spans="1:21" ht="13.8" hidden="1" outlineLevel="1">
      <c r="A77" s="16">
        <v>42552</v>
      </c>
      <c r="B77" s="53">
        <v>23.571300000000001</v>
      </c>
      <c r="C77" s="53">
        <v>0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53">
        <v>0</v>
      </c>
      <c r="J77" s="53">
        <v>0</v>
      </c>
      <c r="K77" s="53">
        <v>0</v>
      </c>
      <c r="L77" s="53">
        <v>0</v>
      </c>
      <c r="M77" s="53">
        <v>0</v>
      </c>
      <c r="N77" s="53">
        <v>0</v>
      </c>
      <c r="O77" s="53">
        <v>0</v>
      </c>
      <c r="P77" s="53">
        <v>0</v>
      </c>
      <c r="Q77" s="53">
        <v>0</v>
      </c>
      <c r="R77" s="53">
        <v>0</v>
      </c>
      <c r="S77" s="53">
        <v>0</v>
      </c>
      <c r="T77" s="53">
        <v>0</v>
      </c>
      <c r="U77" s="53">
        <v>23.571300000000001</v>
      </c>
    </row>
    <row r="78" spans="1:21" ht="13.8" hidden="1" outlineLevel="1">
      <c r="A78" s="16">
        <v>42583</v>
      </c>
      <c r="B78" s="53">
        <v>20.578199999999999</v>
      </c>
      <c r="C78" s="53">
        <v>0</v>
      </c>
      <c r="D78" s="53">
        <v>0</v>
      </c>
      <c r="E78" s="53">
        <v>0</v>
      </c>
      <c r="F78" s="53">
        <v>0</v>
      </c>
      <c r="G78" s="53">
        <v>0</v>
      </c>
      <c r="H78" s="53">
        <v>0</v>
      </c>
      <c r="I78" s="53">
        <v>0</v>
      </c>
      <c r="J78" s="53">
        <v>0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53">
        <v>0</v>
      </c>
      <c r="S78" s="53">
        <v>0</v>
      </c>
      <c r="T78" s="53">
        <v>0</v>
      </c>
      <c r="U78" s="53">
        <v>20.578199999999999</v>
      </c>
    </row>
    <row r="79" spans="1:21" ht="13.8" hidden="1" outlineLevel="1">
      <c r="A79" s="16">
        <v>42614</v>
      </c>
      <c r="B79" s="53">
        <v>20.295500000000001</v>
      </c>
      <c r="C79" s="53">
        <v>0</v>
      </c>
      <c r="D79" s="53">
        <v>0</v>
      </c>
      <c r="E79" s="53">
        <v>0</v>
      </c>
      <c r="F79" s="53">
        <v>0</v>
      </c>
      <c r="G79" s="53">
        <v>0</v>
      </c>
      <c r="H79" s="53">
        <v>0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  <c r="U79" s="53">
        <v>20.295500000000001</v>
      </c>
    </row>
    <row r="80" spans="1:21" ht="13.8" hidden="1" outlineLevel="1">
      <c r="A80" s="16">
        <v>42644</v>
      </c>
      <c r="B80" s="53">
        <v>20.596800000000002</v>
      </c>
      <c r="C80" s="53">
        <v>0</v>
      </c>
      <c r="D80" s="53">
        <v>0</v>
      </c>
      <c r="E80" s="53">
        <v>0</v>
      </c>
      <c r="F80" s="53">
        <v>0</v>
      </c>
      <c r="G80" s="53">
        <v>0</v>
      </c>
      <c r="H80" s="53">
        <v>0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53">
        <v>0</v>
      </c>
      <c r="O80" s="53">
        <v>0</v>
      </c>
      <c r="P80" s="53">
        <v>0</v>
      </c>
      <c r="Q80" s="53">
        <v>0</v>
      </c>
      <c r="R80" s="53">
        <v>0</v>
      </c>
      <c r="S80" s="53">
        <v>0</v>
      </c>
      <c r="T80" s="53">
        <v>0</v>
      </c>
      <c r="U80" s="53">
        <v>20.596800000000002</v>
      </c>
    </row>
    <row r="81" spans="1:21" ht="13.8" hidden="1" outlineLevel="1">
      <c r="A81" s="16">
        <v>42675</v>
      </c>
      <c r="B81" s="53">
        <v>20.525200000000002</v>
      </c>
      <c r="C81" s="53">
        <v>0</v>
      </c>
      <c r="D81" s="53">
        <v>0</v>
      </c>
      <c r="E81" s="53">
        <v>0</v>
      </c>
      <c r="F81" s="53">
        <v>0</v>
      </c>
      <c r="G81" s="53">
        <v>0</v>
      </c>
      <c r="H81" s="53">
        <v>0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0</v>
      </c>
      <c r="O81" s="53">
        <v>0</v>
      </c>
      <c r="P81" s="53">
        <v>0</v>
      </c>
      <c r="Q81" s="53">
        <v>0</v>
      </c>
      <c r="R81" s="53">
        <v>0</v>
      </c>
      <c r="S81" s="53">
        <v>0</v>
      </c>
      <c r="T81" s="53">
        <v>0</v>
      </c>
      <c r="U81" s="53">
        <v>20.525200000000002</v>
      </c>
    </row>
    <row r="82" spans="1:21" ht="13.8" hidden="1" outlineLevel="1">
      <c r="A82" s="16">
        <v>42705</v>
      </c>
      <c r="B82" s="53">
        <v>19.759599999999999</v>
      </c>
      <c r="C82" s="53">
        <v>0</v>
      </c>
      <c r="D82" s="53">
        <v>0</v>
      </c>
      <c r="E82" s="53">
        <v>0</v>
      </c>
      <c r="F82" s="53">
        <v>0</v>
      </c>
      <c r="G82" s="53">
        <v>0</v>
      </c>
      <c r="H82" s="53">
        <v>0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0</v>
      </c>
      <c r="T82" s="53">
        <v>0</v>
      </c>
      <c r="U82" s="53">
        <v>19.759599999999999</v>
      </c>
    </row>
    <row r="83" spans="1:21" ht="13.8" hidden="1" outlineLevel="1">
      <c r="A83" s="16">
        <v>42736</v>
      </c>
      <c r="B83" s="53">
        <v>20.208400000000001</v>
      </c>
      <c r="C83" s="53">
        <v>0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20.208400000000001</v>
      </c>
    </row>
    <row r="84" spans="1:21" ht="13.8" hidden="1" outlineLevel="1">
      <c r="A84" s="16">
        <v>42767</v>
      </c>
      <c r="B84" s="53">
        <v>19.1966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19.1966</v>
      </c>
    </row>
    <row r="85" spans="1:21" ht="13.8" hidden="1" outlineLevel="1">
      <c r="A85" s="16">
        <v>42795</v>
      </c>
      <c r="B85" s="53">
        <v>16.919</v>
      </c>
      <c r="C85" s="53">
        <v>0.1</v>
      </c>
      <c r="D85" s="53">
        <v>0</v>
      </c>
      <c r="E85" s="53">
        <v>0.1</v>
      </c>
      <c r="F85" s="53">
        <v>0</v>
      </c>
      <c r="G85" s="53">
        <v>0.1</v>
      </c>
      <c r="H85" s="53">
        <v>0</v>
      </c>
      <c r="I85" s="53">
        <v>0.1</v>
      </c>
      <c r="J85" s="53">
        <v>0</v>
      </c>
      <c r="K85" s="53">
        <v>0.1</v>
      </c>
      <c r="L85" s="53">
        <v>0</v>
      </c>
      <c r="M85" s="53">
        <v>0.1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16.9206</v>
      </c>
    </row>
    <row r="86" spans="1:21" ht="13.8" hidden="1" outlineLevel="1">
      <c r="A86" s="16">
        <v>42826</v>
      </c>
      <c r="B86" s="53">
        <v>18.426300000000001</v>
      </c>
      <c r="C86" s="53">
        <v>10.043900000000001</v>
      </c>
      <c r="D86" s="53">
        <v>0</v>
      </c>
      <c r="E86" s="53">
        <v>10.043900000000001</v>
      </c>
      <c r="F86" s="53">
        <v>0</v>
      </c>
      <c r="G86" s="53">
        <v>10.043900000000001</v>
      </c>
      <c r="H86" s="53">
        <v>0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53">
        <v>0</v>
      </c>
      <c r="O86" s="53">
        <v>10.043900000000001</v>
      </c>
      <c r="P86" s="53">
        <v>0</v>
      </c>
      <c r="Q86" s="53">
        <v>10.043900000000001</v>
      </c>
      <c r="R86" s="53">
        <v>0</v>
      </c>
      <c r="S86" s="53">
        <v>10.043900000000001</v>
      </c>
      <c r="T86" s="53">
        <v>0</v>
      </c>
      <c r="U86" s="53">
        <v>18.4648</v>
      </c>
    </row>
    <row r="87" spans="1:21" ht="13.8" hidden="1" outlineLevel="1">
      <c r="A87" s="16">
        <v>42856</v>
      </c>
      <c r="B87" s="53">
        <v>16.010100000000001</v>
      </c>
      <c r="C87" s="53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53">
        <v>0</v>
      </c>
      <c r="O87" s="53">
        <v>0</v>
      </c>
      <c r="P87" s="53">
        <v>0</v>
      </c>
      <c r="Q87" s="53">
        <v>0</v>
      </c>
      <c r="R87" s="53">
        <v>0</v>
      </c>
      <c r="S87" s="53">
        <v>0</v>
      </c>
      <c r="T87" s="53">
        <v>0</v>
      </c>
      <c r="U87" s="53">
        <v>16.010119517227739</v>
      </c>
    </row>
    <row r="88" spans="1:21" ht="13.8" hidden="1" outlineLevel="1">
      <c r="A88" s="16">
        <v>42887</v>
      </c>
      <c r="B88" s="53">
        <v>16.294899999999998</v>
      </c>
      <c r="C88" s="53">
        <v>0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  <c r="U88" s="53">
        <v>16.294899999999998</v>
      </c>
    </row>
    <row r="89" spans="1:21" ht="13.8" hidden="1" outlineLevel="1">
      <c r="A89" s="16">
        <v>42917</v>
      </c>
      <c r="B89" s="53">
        <v>16.249199999999998</v>
      </c>
      <c r="C89" s="53">
        <v>0</v>
      </c>
      <c r="D89" s="53">
        <v>0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53">
        <v>0</v>
      </c>
      <c r="O89" s="53">
        <v>0</v>
      </c>
      <c r="P89" s="53">
        <v>0</v>
      </c>
      <c r="Q89" s="53">
        <v>0</v>
      </c>
      <c r="R89" s="53">
        <v>0</v>
      </c>
      <c r="S89" s="53">
        <v>0</v>
      </c>
      <c r="T89" s="53">
        <v>0</v>
      </c>
      <c r="U89" s="53">
        <v>16.249199999999998</v>
      </c>
    </row>
    <row r="90" spans="1:21" ht="13.8" hidden="1" outlineLevel="1">
      <c r="A90" s="16">
        <v>42948</v>
      </c>
      <c r="B90" s="53">
        <v>17.888400000000001</v>
      </c>
      <c r="C90" s="53">
        <v>0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53">
        <v>0</v>
      </c>
      <c r="O90" s="53">
        <v>0</v>
      </c>
      <c r="P90" s="53">
        <v>0</v>
      </c>
      <c r="Q90" s="53">
        <v>0</v>
      </c>
      <c r="R90" s="53">
        <v>0</v>
      </c>
      <c r="S90" s="53">
        <v>0</v>
      </c>
      <c r="T90" s="53">
        <v>0</v>
      </c>
      <c r="U90" s="53">
        <v>17.888352160046995</v>
      </c>
    </row>
    <row r="91" spans="1:21" ht="13.8" hidden="1" outlineLevel="1">
      <c r="A91" s="16">
        <v>42979</v>
      </c>
      <c r="B91" s="53">
        <v>17.797799999999999</v>
      </c>
      <c r="C91" s="53">
        <v>0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17.797796754661878</v>
      </c>
    </row>
    <row r="92" spans="1:21" ht="13.8" hidden="1" outlineLevel="1">
      <c r="A92" s="16">
        <v>43009</v>
      </c>
      <c r="B92" s="53">
        <v>16.170500000000001</v>
      </c>
      <c r="C92" s="53">
        <v>18.5</v>
      </c>
      <c r="D92" s="53">
        <v>0</v>
      </c>
      <c r="E92" s="53">
        <v>18.5</v>
      </c>
      <c r="F92" s="53">
        <v>0</v>
      </c>
      <c r="G92" s="53">
        <v>0</v>
      </c>
      <c r="H92" s="53">
        <v>18.5</v>
      </c>
      <c r="I92" s="53">
        <v>18.5</v>
      </c>
      <c r="J92" s="53">
        <v>0</v>
      </c>
      <c r="K92" s="53">
        <v>18.5</v>
      </c>
      <c r="L92" s="53">
        <v>0</v>
      </c>
      <c r="M92" s="53">
        <v>0</v>
      </c>
      <c r="N92" s="53">
        <v>18.5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16.169899999999998</v>
      </c>
    </row>
    <row r="93" spans="1:21" ht="13.8" hidden="1" outlineLevel="1">
      <c r="A93" s="16">
        <v>43040</v>
      </c>
      <c r="B93" s="53">
        <v>16.469799999999999</v>
      </c>
      <c r="C93" s="53">
        <v>0</v>
      </c>
      <c r="D93" s="53">
        <v>0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53">
        <v>0</v>
      </c>
      <c r="S93" s="53">
        <v>0</v>
      </c>
      <c r="T93" s="53">
        <v>0</v>
      </c>
      <c r="U93" s="53">
        <v>16.46971197168476</v>
      </c>
    </row>
    <row r="94" spans="1:21" ht="13.8" hidden="1" outlineLevel="1">
      <c r="A94" s="16">
        <v>43070</v>
      </c>
      <c r="B94" s="53">
        <v>17.0824</v>
      </c>
      <c r="C94" s="53">
        <v>0</v>
      </c>
      <c r="D94" s="53">
        <v>0</v>
      </c>
      <c r="E94" s="53">
        <v>0</v>
      </c>
      <c r="F94" s="53">
        <v>0</v>
      </c>
      <c r="G94" s="53">
        <v>0</v>
      </c>
      <c r="H94" s="53">
        <v>0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53">
        <v>0</v>
      </c>
      <c r="O94" s="53">
        <v>0</v>
      </c>
      <c r="P94" s="53">
        <v>0</v>
      </c>
      <c r="Q94" s="53">
        <v>0</v>
      </c>
      <c r="R94" s="53">
        <v>0</v>
      </c>
      <c r="S94" s="53">
        <v>0</v>
      </c>
      <c r="T94" s="53">
        <v>0</v>
      </c>
      <c r="U94" s="53">
        <v>17.082315573225532</v>
      </c>
    </row>
    <row r="95" spans="1:21" ht="13.8" hidden="1" outlineLevel="1">
      <c r="A95" s="16">
        <v>43101</v>
      </c>
      <c r="B95" s="53">
        <v>16.6798</v>
      </c>
      <c r="C95" s="53">
        <v>0</v>
      </c>
      <c r="D95" s="53">
        <v>0</v>
      </c>
      <c r="E95" s="53">
        <v>0</v>
      </c>
      <c r="F95" s="53">
        <v>0</v>
      </c>
      <c r="G95" s="53">
        <v>0</v>
      </c>
      <c r="H95" s="53">
        <v>0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53">
        <v>0</v>
      </c>
      <c r="O95" s="53">
        <v>0</v>
      </c>
      <c r="P95" s="53">
        <v>0</v>
      </c>
      <c r="Q95" s="53">
        <v>0</v>
      </c>
      <c r="R95" s="53">
        <v>0</v>
      </c>
      <c r="S95" s="53">
        <v>0</v>
      </c>
      <c r="T95" s="53">
        <v>0</v>
      </c>
      <c r="U95" s="53">
        <v>16.6798</v>
      </c>
    </row>
    <row r="96" spans="1:21" ht="13.8" hidden="1" outlineLevel="1">
      <c r="A96" s="16">
        <v>43132</v>
      </c>
      <c r="B96" s="53">
        <v>17.766400000000001</v>
      </c>
      <c r="C96" s="53">
        <v>0</v>
      </c>
      <c r="D96" s="53">
        <v>0</v>
      </c>
      <c r="E96" s="53">
        <v>0</v>
      </c>
      <c r="F96" s="53">
        <v>0</v>
      </c>
      <c r="G96" s="53">
        <v>0</v>
      </c>
      <c r="H96" s="53">
        <v>0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53">
        <v>0</v>
      </c>
      <c r="O96" s="53">
        <v>0</v>
      </c>
      <c r="P96" s="53">
        <v>0</v>
      </c>
      <c r="Q96" s="53">
        <v>0</v>
      </c>
      <c r="R96" s="53">
        <v>0</v>
      </c>
      <c r="S96" s="53">
        <v>0</v>
      </c>
      <c r="T96" s="53">
        <v>0</v>
      </c>
      <c r="U96" s="53">
        <v>17.766312343242319</v>
      </c>
    </row>
    <row r="97" spans="1:21" ht="13.8" hidden="1" outlineLevel="1">
      <c r="A97" s="16">
        <v>43160</v>
      </c>
      <c r="B97" s="53">
        <v>17.398900000000001</v>
      </c>
      <c r="C97" s="53">
        <v>16</v>
      </c>
      <c r="D97" s="53">
        <v>0</v>
      </c>
      <c r="E97" s="53">
        <v>16</v>
      </c>
      <c r="F97" s="53">
        <v>16</v>
      </c>
      <c r="G97" s="53">
        <v>0</v>
      </c>
      <c r="H97" s="53">
        <v>0</v>
      </c>
      <c r="I97" s="53">
        <v>16</v>
      </c>
      <c r="J97" s="53">
        <v>0</v>
      </c>
      <c r="K97" s="53">
        <v>16</v>
      </c>
      <c r="L97" s="53">
        <v>16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53">
        <v>0</v>
      </c>
      <c r="S97" s="53">
        <v>0</v>
      </c>
      <c r="T97" s="53">
        <v>0</v>
      </c>
      <c r="U97" s="53">
        <v>17.405831024939417</v>
      </c>
    </row>
    <row r="98" spans="1:21" ht="13.8" hidden="1" outlineLevel="1">
      <c r="A98" s="16">
        <v>43191</v>
      </c>
      <c r="B98" s="53">
        <v>17.814299999999999</v>
      </c>
      <c r="C98" s="53">
        <v>0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17.814258172727783</v>
      </c>
    </row>
    <row r="99" spans="1:21" ht="13.8" hidden="1" outlineLevel="1">
      <c r="A99" s="16">
        <v>43221</v>
      </c>
      <c r="B99" s="53">
        <v>16.5229</v>
      </c>
      <c r="C99" s="53">
        <v>0</v>
      </c>
      <c r="D99" s="53">
        <v>0</v>
      </c>
      <c r="E99" s="53">
        <v>0</v>
      </c>
      <c r="F99" s="53">
        <v>0</v>
      </c>
      <c r="G99" s="53">
        <v>0</v>
      </c>
      <c r="H99" s="53">
        <v>0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16.522886044263938</v>
      </c>
    </row>
    <row r="100" spans="1:21" ht="13.8" hidden="1" outlineLevel="1">
      <c r="A100" s="16">
        <v>43252</v>
      </c>
      <c r="B100" s="53">
        <v>17.5793</v>
      </c>
      <c r="C100" s="53">
        <v>0</v>
      </c>
      <c r="D100" s="53">
        <v>0</v>
      </c>
      <c r="E100" s="53">
        <v>0</v>
      </c>
      <c r="F100" s="53">
        <v>0</v>
      </c>
      <c r="G100" s="53">
        <v>0</v>
      </c>
      <c r="H100" s="53">
        <v>0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53">
        <v>0</v>
      </c>
      <c r="O100" s="53">
        <v>0</v>
      </c>
      <c r="P100" s="53">
        <v>0</v>
      </c>
      <c r="Q100" s="53">
        <v>0</v>
      </c>
      <c r="R100" s="53">
        <v>0</v>
      </c>
      <c r="S100" s="53">
        <v>0</v>
      </c>
      <c r="T100" s="53">
        <v>0</v>
      </c>
      <c r="U100" s="53">
        <v>17.5793</v>
      </c>
    </row>
    <row r="101" spans="1:21" ht="13.8" hidden="1" outlineLevel="1">
      <c r="A101" s="16">
        <v>43282</v>
      </c>
      <c r="B101" s="53">
        <v>17.9558</v>
      </c>
      <c r="C101" s="53">
        <v>0</v>
      </c>
      <c r="D101" s="53">
        <v>0</v>
      </c>
      <c r="E101" s="53">
        <v>0</v>
      </c>
      <c r="F101" s="53">
        <v>0</v>
      </c>
      <c r="G101" s="53">
        <v>0</v>
      </c>
      <c r="H101" s="53">
        <v>0</v>
      </c>
      <c r="I101" s="53">
        <v>0</v>
      </c>
      <c r="J101" s="53">
        <v>0</v>
      </c>
      <c r="K101" s="53">
        <v>0</v>
      </c>
      <c r="L101" s="53">
        <v>0</v>
      </c>
      <c r="M101" s="53">
        <v>0</v>
      </c>
      <c r="N101" s="53">
        <v>0</v>
      </c>
      <c r="O101" s="53">
        <v>0</v>
      </c>
      <c r="P101" s="53">
        <v>0</v>
      </c>
      <c r="Q101" s="53">
        <v>0</v>
      </c>
      <c r="R101" s="53">
        <v>0</v>
      </c>
      <c r="S101" s="53">
        <v>0</v>
      </c>
      <c r="T101" s="53">
        <v>0</v>
      </c>
      <c r="U101" s="53">
        <v>17.9558</v>
      </c>
    </row>
    <row r="102" spans="1:21" ht="13.8" hidden="1" outlineLevel="1">
      <c r="A102" s="16">
        <v>43313</v>
      </c>
      <c r="B102" s="53">
        <v>17.460599999999999</v>
      </c>
      <c r="C102" s="53">
        <v>0</v>
      </c>
      <c r="D102" s="53">
        <v>0</v>
      </c>
      <c r="E102" s="53">
        <v>0</v>
      </c>
      <c r="F102" s="53">
        <v>0</v>
      </c>
      <c r="G102" s="53">
        <v>0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0</v>
      </c>
      <c r="U102" s="53">
        <v>17.460581771981598</v>
      </c>
    </row>
    <row r="103" spans="1:21" ht="13.8" hidden="1" outlineLevel="1">
      <c r="A103" s="16">
        <v>43344</v>
      </c>
      <c r="B103" s="53">
        <v>17.903199999999998</v>
      </c>
      <c r="C103" s="53">
        <v>0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  <c r="U103" s="53">
        <v>17.903199999999998</v>
      </c>
    </row>
    <row r="104" spans="1:21" ht="13.8" hidden="1" outlineLevel="1">
      <c r="A104" s="16">
        <v>43374</v>
      </c>
      <c r="B104" s="53">
        <v>17.160499999999999</v>
      </c>
      <c r="C104" s="53">
        <v>0</v>
      </c>
      <c r="D104" s="53">
        <v>0</v>
      </c>
      <c r="E104" s="53">
        <v>0</v>
      </c>
      <c r="F104" s="53">
        <v>0</v>
      </c>
      <c r="G104" s="53">
        <v>0</v>
      </c>
      <c r="H104" s="53">
        <v>0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17.160478625780286</v>
      </c>
    </row>
    <row r="105" spans="1:21" ht="13.8" hidden="1" outlineLevel="1">
      <c r="A105" s="16">
        <v>43405</v>
      </c>
      <c r="B105" s="53">
        <v>16.8172</v>
      </c>
      <c r="C105" s="53">
        <v>0</v>
      </c>
      <c r="D105" s="53">
        <v>0</v>
      </c>
      <c r="E105" s="53">
        <v>0</v>
      </c>
      <c r="F105" s="53">
        <v>0</v>
      </c>
      <c r="G105" s="53">
        <v>0</v>
      </c>
      <c r="H105" s="53">
        <v>0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0</v>
      </c>
      <c r="Q105" s="53">
        <v>0</v>
      </c>
      <c r="R105" s="53">
        <v>0</v>
      </c>
      <c r="S105" s="53">
        <v>0</v>
      </c>
      <c r="T105" s="53">
        <v>0</v>
      </c>
      <c r="U105" s="53">
        <v>16.817185587536468</v>
      </c>
    </row>
    <row r="106" spans="1:21" ht="13.8" hidden="1" outlineLevel="1">
      <c r="A106" s="16">
        <v>43435</v>
      </c>
      <c r="B106" s="53">
        <v>18.339500000000001</v>
      </c>
      <c r="C106" s="53">
        <v>0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  <c r="U106" s="53">
        <v>18.339534437289064</v>
      </c>
    </row>
    <row r="107" spans="1:21" ht="13.8" hidden="1" outlineLevel="1">
      <c r="A107" s="16">
        <v>43466</v>
      </c>
      <c r="B107" s="53">
        <v>19.2319</v>
      </c>
      <c r="C107" s="53">
        <v>0</v>
      </c>
      <c r="D107" s="53">
        <v>0</v>
      </c>
      <c r="E107" s="53">
        <v>0</v>
      </c>
      <c r="F107" s="53">
        <v>0</v>
      </c>
      <c r="G107" s="53">
        <v>0</v>
      </c>
      <c r="H107" s="53">
        <v>0</v>
      </c>
      <c r="I107" s="53">
        <v>0</v>
      </c>
      <c r="J107" s="53">
        <v>0</v>
      </c>
      <c r="K107" s="53">
        <v>0</v>
      </c>
      <c r="L107" s="53">
        <v>0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  <c r="U107" s="53">
        <v>19.2319000338702</v>
      </c>
    </row>
    <row r="108" spans="1:21" ht="13.8" hidden="1" outlineLevel="1">
      <c r="A108" s="16">
        <v>43497</v>
      </c>
      <c r="B108" s="53">
        <v>19.1205</v>
      </c>
      <c r="C108" s="53">
        <v>0</v>
      </c>
      <c r="D108" s="53">
        <v>0</v>
      </c>
      <c r="E108" s="53">
        <v>0</v>
      </c>
      <c r="F108" s="53">
        <v>0</v>
      </c>
      <c r="G108" s="53">
        <v>0</v>
      </c>
      <c r="H108" s="53">
        <v>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0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  <c r="U108" s="53">
        <v>19.120544480428322</v>
      </c>
    </row>
    <row r="109" spans="1:21" ht="13.8" hidden="1" outlineLevel="1">
      <c r="A109" s="16">
        <v>43525</v>
      </c>
      <c r="B109" s="53">
        <v>19.151599999999998</v>
      </c>
      <c r="C109" s="53">
        <v>0</v>
      </c>
      <c r="D109" s="53">
        <v>0</v>
      </c>
      <c r="E109" s="53">
        <v>0</v>
      </c>
      <c r="F109" s="53">
        <v>0</v>
      </c>
      <c r="G109" s="53">
        <v>0</v>
      </c>
      <c r="H109" s="53">
        <v>0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53">
        <v>0</v>
      </c>
      <c r="O109" s="53">
        <v>0</v>
      </c>
      <c r="P109" s="53">
        <v>0</v>
      </c>
      <c r="Q109" s="53">
        <v>0</v>
      </c>
      <c r="R109" s="53">
        <v>0</v>
      </c>
      <c r="S109" s="53">
        <v>0</v>
      </c>
      <c r="T109" s="53">
        <v>0</v>
      </c>
      <c r="U109" s="53">
        <v>19.151549679633387</v>
      </c>
    </row>
    <row r="110" spans="1:21" ht="13.8" hidden="1" outlineLevel="1">
      <c r="A110" s="16">
        <v>43556</v>
      </c>
      <c r="B110" s="53">
        <v>19.032699999999998</v>
      </c>
      <c r="C110" s="53">
        <v>0</v>
      </c>
      <c r="D110" s="53">
        <v>0</v>
      </c>
      <c r="E110" s="53">
        <v>0</v>
      </c>
      <c r="F110" s="53">
        <v>0</v>
      </c>
      <c r="G110" s="53">
        <v>0</v>
      </c>
      <c r="H110" s="53">
        <v>0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53">
        <v>0</v>
      </c>
      <c r="O110" s="53">
        <v>0</v>
      </c>
      <c r="P110" s="53">
        <v>0</v>
      </c>
      <c r="Q110" s="53">
        <v>0</v>
      </c>
      <c r="R110" s="53">
        <v>0</v>
      </c>
      <c r="S110" s="53">
        <v>0</v>
      </c>
      <c r="T110" s="53">
        <v>0</v>
      </c>
      <c r="U110" s="53">
        <v>19.032686627962985</v>
      </c>
    </row>
    <row r="111" spans="1:21" ht="13.8" hidden="1" outlineLevel="1">
      <c r="A111" s="16">
        <v>43586</v>
      </c>
      <c r="B111" s="53">
        <v>18.781600000000001</v>
      </c>
      <c r="C111" s="53">
        <v>0</v>
      </c>
      <c r="D111" s="53">
        <v>0</v>
      </c>
      <c r="E111" s="53">
        <v>0</v>
      </c>
      <c r="F111" s="53">
        <v>0</v>
      </c>
      <c r="G111" s="53">
        <v>0</v>
      </c>
      <c r="H111" s="53">
        <v>0</v>
      </c>
      <c r="I111" s="53">
        <v>0</v>
      </c>
      <c r="J111" s="53">
        <v>0</v>
      </c>
      <c r="K111" s="53">
        <v>0</v>
      </c>
      <c r="L111" s="53">
        <v>0</v>
      </c>
      <c r="M111" s="53">
        <v>0</v>
      </c>
      <c r="N111" s="53">
        <v>0</v>
      </c>
      <c r="O111" s="53">
        <v>0</v>
      </c>
      <c r="P111" s="53">
        <v>0</v>
      </c>
      <c r="Q111" s="53">
        <v>0</v>
      </c>
      <c r="R111" s="53">
        <v>0</v>
      </c>
      <c r="S111" s="53">
        <v>0</v>
      </c>
      <c r="T111" s="53">
        <v>0</v>
      </c>
      <c r="U111" s="53">
        <v>18.7816553467182</v>
      </c>
    </row>
    <row r="112" spans="1:21" ht="13.8" hidden="1" outlineLevel="1">
      <c r="A112" s="16">
        <v>43617</v>
      </c>
      <c r="B112" s="53">
        <v>19.1511</v>
      </c>
      <c r="C112" s="53">
        <v>0</v>
      </c>
      <c r="D112" s="53">
        <v>0</v>
      </c>
      <c r="E112" s="53">
        <v>0</v>
      </c>
      <c r="F112" s="53">
        <v>0</v>
      </c>
      <c r="G112" s="53">
        <v>0</v>
      </c>
      <c r="H112" s="53">
        <v>0</v>
      </c>
      <c r="I112" s="53">
        <v>0</v>
      </c>
      <c r="J112" s="53">
        <v>0</v>
      </c>
      <c r="K112" s="53">
        <v>0</v>
      </c>
      <c r="L112" s="53">
        <v>0</v>
      </c>
      <c r="M112" s="53">
        <v>0</v>
      </c>
      <c r="N112" s="53">
        <v>0</v>
      </c>
      <c r="O112" s="53">
        <v>0</v>
      </c>
      <c r="P112" s="53">
        <v>0</v>
      </c>
      <c r="Q112" s="53">
        <v>0</v>
      </c>
      <c r="R112" s="53">
        <v>0</v>
      </c>
      <c r="S112" s="53">
        <v>0</v>
      </c>
      <c r="T112" s="53">
        <v>0</v>
      </c>
      <c r="U112" s="53">
        <v>19.151135338428944</v>
      </c>
    </row>
    <row r="113" spans="1:21" ht="13.8" hidden="1" outlineLevel="1">
      <c r="A113" s="16">
        <v>43647</v>
      </c>
      <c r="B113" s="53">
        <v>19.226600000000001</v>
      </c>
      <c r="C113" s="53">
        <v>18</v>
      </c>
      <c r="D113" s="53">
        <v>0</v>
      </c>
      <c r="E113" s="53">
        <v>18</v>
      </c>
      <c r="F113" s="53">
        <v>0</v>
      </c>
      <c r="G113" s="53">
        <v>18</v>
      </c>
      <c r="H113" s="53">
        <v>0</v>
      </c>
      <c r="I113" s="53">
        <v>18</v>
      </c>
      <c r="J113" s="53">
        <v>0</v>
      </c>
      <c r="K113" s="53">
        <v>18</v>
      </c>
      <c r="L113" s="53">
        <v>0</v>
      </c>
      <c r="M113" s="53">
        <v>18</v>
      </c>
      <c r="N113" s="53">
        <v>0</v>
      </c>
      <c r="O113" s="53">
        <v>0</v>
      </c>
      <c r="P113" s="53">
        <v>0</v>
      </c>
      <c r="Q113" s="53">
        <v>0</v>
      </c>
      <c r="R113" s="53">
        <v>0</v>
      </c>
      <c r="S113" s="53">
        <v>0</v>
      </c>
      <c r="T113" s="53">
        <v>0</v>
      </c>
      <c r="U113" s="53">
        <v>19.227664465794923</v>
      </c>
    </row>
    <row r="114" spans="1:21" ht="13.8" hidden="1" outlineLevel="1">
      <c r="A114" s="16">
        <v>43678</v>
      </c>
      <c r="B114" s="53">
        <v>18.751300000000001</v>
      </c>
      <c r="C114" s="53">
        <v>0</v>
      </c>
      <c r="D114" s="53">
        <v>0</v>
      </c>
      <c r="E114" s="53">
        <v>0</v>
      </c>
      <c r="F114" s="53">
        <v>0</v>
      </c>
      <c r="G114" s="53">
        <v>0</v>
      </c>
      <c r="H114" s="53">
        <v>0</v>
      </c>
      <c r="I114" s="53">
        <v>0</v>
      </c>
      <c r="J114" s="53">
        <v>0</v>
      </c>
      <c r="K114" s="53">
        <v>0</v>
      </c>
      <c r="L114" s="53">
        <v>0</v>
      </c>
      <c r="M114" s="53">
        <v>0</v>
      </c>
      <c r="N114" s="53">
        <v>0</v>
      </c>
      <c r="O114" s="53">
        <v>0</v>
      </c>
      <c r="P114" s="53">
        <v>0</v>
      </c>
      <c r="Q114" s="53">
        <v>0</v>
      </c>
      <c r="R114" s="53">
        <v>0</v>
      </c>
      <c r="S114" s="53">
        <v>0</v>
      </c>
      <c r="T114" s="53">
        <v>0</v>
      </c>
      <c r="U114" s="53">
        <v>18.751386434171231</v>
      </c>
    </row>
    <row r="115" spans="1:21" ht="13.8" hidden="1" outlineLevel="1">
      <c r="A115" s="16">
        <v>43709</v>
      </c>
      <c r="B115" s="53">
        <v>17.860700000000001</v>
      </c>
      <c r="C115" s="53">
        <v>0</v>
      </c>
      <c r="D115" s="53">
        <v>0</v>
      </c>
      <c r="E115" s="53">
        <v>0</v>
      </c>
      <c r="F115" s="53">
        <v>0</v>
      </c>
      <c r="G115" s="53">
        <v>0</v>
      </c>
      <c r="H115" s="53">
        <v>0</v>
      </c>
      <c r="I115" s="53">
        <v>0</v>
      </c>
      <c r="J115" s="53">
        <v>0</v>
      </c>
      <c r="K115" s="53">
        <v>0</v>
      </c>
      <c r="L115" s="53">
        <v>0</v>
      </c>
      <c r="M115" s="53">
        <v>0</v>
      </c>
      <c r="N115" s="53">
        <v>0</v>
      </c>
      <c r="O115" s="53">
        <v>0</v>
      </c>
      <c r="P115" s="53">
        <v>0</v>
      </c>
      <c r="Q115" s="53">
        <v>0</v>
      </c>
      <c r="R115" s="53">
        <v>0</v>
      </c>
      <c r="S115" s="53">
        <v>0</v>
      </c>
      <c r="T115" s="53">
        <v>0</v>
      </c>
      <c r="U115" s="53">
        <v>17.860664086252584</v>
      </c>
    </row>
    <row r="116" spans="1:21" ht="13.8" hidden="1" outlineLevel="1">
      <c r="A116" s="16">
        <v>43739</v>
      </c>
      <c r="B116" s="53">
        <v>17.452500000000001</v>
      </c>
      <c r="C116" s="53">
        <v>10</v>
      </c>
      <c r="D116" s="53">
        <v>0</v>
      </c>
      <c r="E116" s="53">
        <v>10</v>
      </c>
      <c r="F116" s="53">
        <v>0</v>
      </c>
      <c r="G116" s="53">
        <v>10</v>
      </c>
      <c r="H116" s="53">
        <v>0</v>
      </c>
      <c r="I116" s="53">
        <v>0</v>
      </c>
      <c r="J116" s="53">
        <v>0</v>
      </c>
      <c r="K116" s="53">
        <v>0</v>
      </c>
      <c r="L116" s="53">
        <v>0</v>
      </c>
      <c r="M116" s="53">
        <v>0</v>
      </c>
      <c r="N116" s="53">
        <v>0</v>
      </c>
      <c r="O116" s="53">
        <v>10</v>
      </c>
      <c r="P116" s="53">
        <v>0</v>
      </c>
      <c r="Q116" s="53">
        <v>10</v>
      </c>
      <c r="R116" s="53">
        <v>0</v>
      </c>
      <c r="S116" s="53">
        <v>10</v>
      </c>
      <c r="T116" s="53">
        <v>0</v>
      </c>
      <c r="U116" s="53">
        <v>17.463557450442739</v>
      </c>
    </row>
    <row r="117" spans="1:21" ht="13.8" hidden="1" outlineLevel="1">
      <c r="A117" s="16">
        <v>43770</v>
      </c>
      <c r="B117" s="53">
        <v>18.262499999999999</v>
      </c>
      <c r="C117" s="53">
        <v>21</v>
      </c>
      <c r="D117" s="53">
        <v>0</v>
      </c>
      <c r="E117" s="53">
        <v>21</v>
      </c>
      <c r="F117" s="53">
        <v>0</v>
      </c>
      <c r="G117" s="53">
        <v>21</v>
      </c>
      <c r="H117" s="53">
        <v>0</v>
      </c>
      <c r="I117" s="53">
        <v>21</v>
      </c>
      <c r="J117" s="53">
        <v>0</v>
      </c>
      <c r="K117" s="53">
        <v>21</v>
      </c>
      <c r="L117" s="53">
        <v>0</v>
      </c>
      <c r="M117" s="53">
        <v>21</v>
      </c>
      <c r="N117" s="53">
        <v>0</v>
      </c>
      <c r="O117" s="53">
        <v>0</v>
      </c>
      <c r="P117" s="53">
        <v>0</v>
      </c>
      <c r="Q117" s="53">
        <v>0</v>
      </c>
      <c r="R117" s="53">
        <v>0</v>
      </c>
      <c r="S117" s="53">
        <v>0</v>
      </c>
      <c r="T117" s="53">
        <v>0</v>
      </c>
      <c r="U117" s="53">
        <v>18.259606281428432</v>
      </c>
    </row>
    <row r="118" spans="1:21" ht="13.8" hidden="1" outlineLevel="1">
      <c r="A118" s="16">
        <v>43800</v>
      </c>
      <c r="B118" s="53">
        <v>17.401800000000001</v>
      </c>
      <c r="C118" s="53">
        <v>0</v>
      </c>
      <c r="D118" s="53">
        <v>0</v>
      </c>
      <c r="E118" s="53">
        <v>0</v>
      </c>
      <c r="F118" s="53">
        <v>0</v>
      </c>
      <c r="G118" s="53">
        <v>0</v>
      </c>
      <c r="H118" s="53">
        <v>0</v>
      </c>
      <c r="I118" s="53">
        <v>0</v>
      </c>
      <c r="J118" s="53">
        <v>0</v>
      </c>
      <c r="K118" s="53">
        <v>0</v>
      </c>
      <c r="L118" s="53">
        <v>0</v>
      </c>
      <c r="M118" s="53">
        <v>0</v>
      </c>
      <c r="N118" s="53">
        <v>0</v>
      </c>
      <c r="O118" s="53">
        <v>0</v>
      </c>
      <c r="P118" s="53">
        <v>0</v>
      </c>
      <c r="Q118" s="53">
        <v>0</v>
      </c>
      <c r="R118" s="53">
        <v>0</v>
      </c>
      <c r="S118" s="53">
        <v>0</v>
      </c>
      <c r="T118" s="53">
        <v>0</v>
      </c>
      <c r="U118" s="53">
        <v>17.401857163527421</v>
      </c>
    </row>
    <row r="119" spans="1:21" ht="13.8" hidden="1" outlineLevel="1">
      <c r="A119" s="16">
        <v>43831</v>
      </c>
      <c r="B119" s="53">
        <v>17.710599999999999</v>
      </c>
      <c r="C119" s="53">
        <v>0</v>
      </c>
      <c r="D119" s="53">
        <v>0</v>
      </c>
      <c r="E119" s="53">
        <v>0</v>
      </c>
      <c r="F119" s="53">
        <v>0</v>
      </c>
      <c r="G119" s="53">
        <v>0</v>
      </c>
      <c r="H119" s="53">
        <v>0</v>
      </c>
      <c r="I119" s="53">
        <v>0</v>
      </c>
      <c r="J119" s="53">
        <v>0</v>
      </c>
      <c r="K119" s="53">
        <v>0</v>
      </c>
      <c r="L119" s="53">
        <v>0</v>
      </c>
      <c r="M119" s="53">
        <v>0</v>
      </c>
      <c r="N119" s="53">
        <v>0</v>
      </c>
      <c r="O119" s="53">
        <v>0</v>
      </c>
      <c r="P119" s="53">
        <v>0</v>
      </c>
      <c r="Q119" s="53">
        <v>0</v>
      </c>
      <c r="R119" s="53">
        <v>0</v>
      </c>
      <c r="S119" s="53">
        <v>0</v>
      </c>
      <c r="T119" s="53">
        <v>0</v>
      </c>
      <c r="U119" s="53">
        <v>17.710563414613649</v>
      </c>
    </row>
    <row r="120" spans="1:21" ht="13.8" hidden="1" outlineLevel="1">
      <c r="A120" s="16">
        <v>43862</v>
      </c>
      <c r="B120" s="53">
        <v>16.363099999999999</v>
      </c>
      <c r="C120" s="53">
        <v>7.0768000000000004</v>
      </c>
      <c r="D120" s="53">
        <v>0</v>
      </c>
      <c r="E120" s="53">
        <v>7.0768000000000004</v>
      </c>
      <c r="F120" s="53">
        <v>0</v>
      </c>
      <c r="G120" s="53">
        <v>0</v>
      </c>
      <c r="H120" s="53">
        <v>7.0768000000000004</v>
      </c>
      <c r="I120" s="53">
        <v>0</v>
      </c>
      <c r="J120" s="53">
        <v>0</v>
      </c>
      <c r="K120" s="53">
        <v>0</v>
      </c>
      <c r="L120" s="53">
        <v>0</v>
      </c>
      <c r="M120" s="53">
        <v>0</v>
      </c>
      <c r="N120" s="53">
        <v>0</v>
      </c>
      <c r="O120" s="53">
        <v>7.0768000000000004</v>
      </c>
      <c r="P120" s="53">
        <v>0</v>
      </c>
      <c r="Q120" s="53">
        <v>7.0768000000000004</v>
      </c>
      <c r="R120" s="53">
        <v>0</v>
      </c>
      <c r="S120" s="53">
        <v>0</v>
      </c>
      <c r="T120" s="53">
        <v>7.0768000000000004</v>
      </c>
      <c r="U120" s="53">
        <v>16.519485931680123</v>
      </c>
    </row>
    <row r="121" spans="1:21" ht="13.8" hidden="1" outlineLevel="1">
      <c r="A121" s="16">
        <v>43891</v>
      </c>
      <c r="B121" s="53">
        <v>16.819400000000002</v>
      </c>
      <c r="C121" s="53">
        <v>0</v>
      </c>
      <c r="D121" s="53">
        <v>0</v>
      </c>
      <c r="E121" s="53">
        <v>0</v>
      </c>
      <c r="F121" s="53">
        <v>0</v>
      </c>
      <c r="G121" s="53">
        <v>0</v>
      </c>
      <c r="H121" s="53">
        <v>0</v>
      </c>
      <c r="I121" s="53">
        <v>0</v>
      </c>
      <c r="J121" s="53">
        <v>0</v>
      </c>
      <c r="K121" s="53">
        <v>0</v>
      </c>
      <c r="L121" s="53">
        <v>0</v>
      </c>
      <c r="M121" s="53">
        <v>0</v>
      </c>
      <c r="N121" s="53">
        <v>0</v>
      </c>
      <c r="O121" s="53">
        <v>0</v>
      </c>
      <c r="P121" s="53">
        <v>0</v>
      </c>
      <c r="Q121" s="53">
        <v>0</v>
      </c>
      <c r="R121" s="53">
        <v>0</v>
      </c>
      <c r="S121" s="53">
        <v>0</v>
      </c>
      <c r="T121" s="53">
        <v>0</v>
      </c>
      <c r="U121" s="53">
        <v>16.819440681412889</v>
      </c>
    </row>
    <row r="122" spans="1:21" ht="13.8" hidden="1" outlineLevel="1">
      <c r="A122" s="16">
        <v>43922</v>
      </c>
      <c r="B122" s="53">
        <v>16.743300000000001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16.743318083166297</v>
      </c>
    </row>
    <row r="123" spans="1:21" ht="13.8" hidden="1" outlineLevel="1">
      <c r="A123" s="16">
        <v>43952</v>
      </c>
      <c r="B123" s="53">
        <v>15.896100000000001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15.896082578567734</v>
      </c>
    </row>
    <row r="124" spans="1:21" ht="13.8" hidden="1" outlineLevel="1">
      <c r="A124" s="16">
        <v>43983</v>
      </c>
      <c r="B124" s="53">
        <v>15.4932</v>
      </c>
      <c r="C124" s="53">
        <v>7</v>
      </c>
      <c r="D124" s="53">
        <v>0</v>
      </c>
      <c r="E124" s="53">
        <v>7</v>
      </c>
      <c r="F124" s="53">
        <v>0</v>
      </c>
      <c r="G124" s="53">
        <v>7</v>
      </c>
      <c r="H124" s="53">
        <v>0</v>
      </c>
      <c r="I124" s="53">
        <v>0</v>
      </c>
      <c r="J124" s="53">
        <v>0</v>
      </c>
      <c r="K124" s="53">
        <v>0</v>
      </c>
      <c r="L124" s="53">
        <v>0</v>
      </c>
      <c r="M124" s="53">
        <v>0</v>
      </c>
      <c r="N124" s="53">
        <v>0</v>
      </c>
      <c r="O124" s="53">
        <v>7</v>
      </c>
      <c r="P124" s="53">
        <v>0</v>
      </c>
      <c r="Q124" s="53">
        <v>7</v>
      </c>
      <c r="R124" s="53">
        <v>0</v>
      </c>
      <c r="S124" s="53">
        <v>7</v>
      </c>
      <c r="T124" s="53">
        <v>0</v>
      </c>
      <c r="U124" s="53">
        <v>15.498122771345253</v>
      </c>
    </row>
    <row r="125" spans="1:21" ht="13.8" hidden="1" outlineLevel="1">
      <c r="A125" s="16">
        <v>44013</v>
      </c>
      <c r="B125" s="53">
        <v>14.707700000000001</v>
      </c>
      <c r="C125" s="53">
        <v>0</v>
      </c>
      <c r="D125" s="53">
        <v>0</v>
      </c>
      <c r="E125" s="53">
        <v>0</v>
      </c>
      <c r="F125" s="53">
        <v>0</v>
      </c>
      <c r="G125" s="53">
        <v>0</v>
      </c>
      <c r="H125" s="53">
        <v>0</v>
      </c>
      <c r="I125" s="53">
        <v>0</v>
      </c>
      <c r="J125" s="53">
        <v>0</v>
      </c>
      <c r="K125" s="53">
        <v>0</v>
      </c>
      <c r="L125" s="53">
        <v>0</v>
      </c>
      <c r="M125" s="53">
        <v>0</v>
      </c>
      <c r="N125" s="53">
        <v>0</v>
      </c>
      <c r="O125" s="53">
        <v>0</v>
      </c>
      <c r="P125" s="53">
        <v>0</v>
      </c>
      <c r="Q125" s="53">
        <v>0</v>
      </c>
      <c r="R125" s="53">
        <v>0</v>
      </c>
      <c r="S125" s="53">
        <v>0</v>
      </c>
      <c r="T125" s="53">
        <v>0</v>
      </c>
      <c r="U125" s="53">
        <v>14.707626926839506</v>
      </c>
    </row>
    <row r="126" spans="1:21" ht="13.8" hidden="1" outlineLevel="1">
      <c r="A126" s="16">
        <v>44044</v>
      </c>
      <c r="B126" s="53">
        <v>14.715999999999999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14.716045482466249</v>
      </c>
    </row>
    <row r="127" spans="1:21" ht="13.8" hidden="1" outlineLevel="1">
      <c r="A127" s="16">
        <v>44075</v>
      </c>
      <c r="B127" s="53">
        <v>13.826499999999999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13.826429911320048</v>
      </c>
    </row>
    <row r="128" spans="1:21" ht="13.8" hidden="1" outlineLevel="1">
      <c r="A128" s="16">
        <v>44105</v>
      </c>
      <c r="B128" s="53">
        <v>12.408099999999999</v>
      </c>
      <c r="C128" s="53">
        <v>0</v>
      </c>
      <c r="D128" s="53">
        <v>0</v>
      </c>
      <c r="E128" s="53">
        <v>0</v>
      </c>
      <c r="F128" s="53">
        <v>0</v>
      </c>
      <c r="G128" s="53">
        <v>0</v>
      </c>
      <c r="H128" s="53">
        <v>0</v>
      </c>
      <c r="I128" s="53">
        <v>0</v>
      </c>
      <c r="J128" s="53">
        <v>0</v>
      </c>
      <c r="K128" s="53">
        <v>0</v>
      </c>
      <c r="L128" s="53">
        <v>0</v>
      </c>
      <c r="M128" s="53">
        <v>0</v>
      </c>
      <c r="N128" s="53">
        <v>0</v>
      </c>
      <c r="O128" s="53">
        <v>0</v>
      </c>
      <c r="P128" s="53">
        <v>0</v>
      </c>
      <c r="Q128" s="53">
        <v>0</v>
      </c>
      <c r="R128" s="53">
        <v>0</v>
      </c>
      <c r="S128" s="53">
        <v>0</v>
      </c>
      <c r="T128" s="53">
        <v>0</v>
      </c>
      <c r="U128" s="53">
        <v>12.40812166227245</v>
      </c>
    </row>
    <row r="129" spans="1:21" ht="13.8" hidden="1" outlineLevel="1">
      <c r="A129" s="16">
        <v>44136</v>
      </c>
      <c r="B129" s="53">
        <v>13.601699999999999</v>
      </c>
      <c r="C129" s="53">
        <v>0</v>
      </c>
      <c r="D129" s="53">
        <v>0</v>
      </c>
      <c r="E129" s="53">
        <v>0</v>
      </c>
      <c r="F129" s="53">
        <v>0</v>
      </c>
      <c r="G129" s="53">
        <v>0</v>
      </c>
      <c r="H129" s="53">
        <v>0</v>
      </c>
      <c r="I129" s="53">
        <v>0</v>
      </c>
      <c r="J129" s="53">
        <v>0</v>
      </c>
      <c r="K129" s="53">
        <v>0</v>
      </c>
      <c r="L129" s="53">
        <v>0</v>
      </c>
      <c r="M129" s="53">
        <v>0</v>
      </c>
      <c r="N129" s="53">
        <v>0</v>
      </c>
      <c r="O129" s="53">
        <v>0</v>
      </c>
      <c r="P129" s="53">
        <v>0</v>
      </c>
      <c r="Q129" s="53">
        <v>0</v>
      </c>
      <c r="R129" s="53">
        <v>0</v>
      </c>
      <c r="S129" s="53">
        <v>0</v>
      </c>
      <c r="T129" s="53">
        <v>0</v>
      </c>
      <c r="U129" s="53">
        <v>13.601701958956758</v>
      </c>
    </row>
    <row r="130" spans="1:21" ht="13.8" hidden="1" outlineLevel="1">
      <c r="A130" s="16">
        <v>44166</v>
      </c>
      <c r="B130" s="53">
        <v>12.930199999999999</v>
      </c>
      <c r="C130" s="53">
        <v>13</v>
      </c>
      <c r="D130" s="53">
        <v>0</v>
      </c>
      <c r="E130" s="53">
        <v>13</v>
      </c>
      <c r="F130" s="53">
        <v>0</v>
      </c>
      <c r="G130" s="53">
        <v>13</v>
      </c>
      <c r="H130" s="53">
        <v>0</v>
      </c>
      <c r="I130" s="53">
        <v>13</v>
      </c>
      <c r="J130" s="53">
        <v>0</v>
      </c>
      <c r="K130" s="53">
        <v>13</v>
      </c>
      <c r="L130" s="53">
        <v>0</v>
      </c>
      <c r="M130" s="53">
        <v>13</v>
      </c>
      <c r="N130" s="53">
        <v>0</v>
      </c>
      <c r="O130" s="53">
        <v>0</v>
      </c>
      <c r="P130" s="53">
        <v>0</v>
      </c>
      <c r="Q130" s="53">
        <v>0</v>
      </c>
      <c r="R130" s="53">
        <v>0</v>
      </c>
      <c r="S130" s="53">
        <v>0</v>
      </c>
      <c r="T130" s="53">
        <v>0</v>
      </c>
      <c r="U130" s="53">
        <v>12.930012515360838</v>
      </c>
    </row>
    <row r="131" spans="1:21" ht="13.8" hidden="1" outlineLevel="1">
      <c r="A131" s="16">
        <v>44197</v>
      </c>
      <c r="B131" s="53">
        <v>12.6762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0</v>
      </c>
      <c r="S131" s="53">
        <v>0</v>
      </c>
      <c r="T131" s="53">
        <v>0</v>
      </c>
      <c r="U131" s="53">
        <v>12.676136332261301</v>
      </c>
    </row>
    <row r="132" spans="1:21" ht="13.8" hidden="1" outlineLevel="1">
      <c r="A132" s="16">
        <v>44228</v>
      </c>
      <c r="B132" s="53">
        <v>12.657999999999999</v>
      </c>
      <c r="C132" s="53">
        <v>0</v>
      </c>
      <c r="D132" s="53">
        <v>0</v>
      </c>
      <c r="E132" s="53">
        <v>0</v>
      </c>
      <c r="F132" s="53">
        <v>0</v>
      </c>
      <c r="G132" s="53">
        <v>0</v>
      </c>
      <c r="H132" s="53">
        <v>0</v>
      </c>
      <c r="I132" s="53">
        <v>0</v>
      </c>
      <c r="J132" s="53">
        <v>0</v>
      </c>
      <c r="K132" s="53">
        <v>0</v>
      </c>
      <c r="L132" s="53">
        <v>0</v>
      </c>
      <c r="M132" s="53">
        <v>0</v>
      </c>
      <c r="N132" s="53">
        <v>0</v>
      </c>
      <c r="O132" s="53">
        <v>0</v>
      </c>
      <c r="P132" s="53">
        <v>0</v>
      </c>
      <c r="Q132" s="53">
        <v>0</v>
      </c>
      <c r="R132" s="53">
        <v>0</v>
      </c>
      <c r="S132" s="53">
        <v>0</v>
      </c>
      <c r="T132" s="53">
        <v>0</v>
      </c>
      <c r="U132" s="53">
        <v>12.657988314757636</v>
      </c>
    </row>
    <row r="133" spans="1:21" ht="13.8">
      <c r="A133" s="16">
        <v>44256</v>
      </c>
      <c r="B133" s="53">
        <v>11.776899999999999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0</v>
      </c>
      <c r="L133" s="53">
        <v>0</v>
      </c>
      <c r="M133" s="53">
        <v>0</v>
      </c>
      <c r="N133" s="53">
        <v>0</v>
      </c>
      <c r="O133" s="53">
        <v>0</v>
      </c>
      <c r="P133" s="53">
        <v>0</v>
      </c>
      <c r="Q133" s="53">
        <v>0</v>
      </c>
      <c r="R133" s="53">
        <v>0</v>
      </c>
      <c r="S133" s="53">
        <v>0</v>
      </c>
      <c r="T133" s="53">
        <v>0</v>
      </c>
      <c r="U133" s="53">
        <v>11.77695872953878</v>
      </c>
    </row>
    <row r="134" spans="1:21" ht="13.8">
      <c r="A134" s="16">
        <v>44287</v>
      </c>
      <c r="B134" s="53">
        <v>11.8925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11.892504962087097</v>
      </c>
    </row>
    <row r="135" spans="1:21" ht="13.8">
      <c r="A135" s="16">
        <v>44317</v>
      </c>
      <c r="B135" s="53">
        <v>12.0656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12.065543876237145</v>
      </c>
    </row>
    <row r="136" spans="1:21" ht="13.8">
      <c r="A136" s="16">
        <v>44348</v>
      </c>
      <c r="B136" s="53">
        <v>12.0625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12.062525122416142</v>
      </c>
    </row>
    <row r="137" spans="1:21" ht="13.8">
      <c r="A137" s="16">
        <v>44378</v>
      </c>
      <c r="B137" s="53">
        <v>12.335699999999999</v>
      </c>
      <c r="C137" s="53">
        <v>9.9381000000000004</v>
      </c>
      <c r="D137" s="53">
        <v>0</v>
      </c>
      <c r="E137" s="53">
        <v>9.9381000000000004</v>
      </c>
      <c r="F137" s="53">
        <v>0</v>
      </c>
      <c r="G137" s="53">
        <v>9.9381000000000004</v>
      </c>
      <c r="H137" s="53">
        <v>0</v>
      </c>
      <c r="I137" s="53">
        <v>14.100099999999999</v>
      </c>
      <c r="J137" s="53">
        <v>0</v>
      </c>
      <c r="K137" s="53">
        <v>14.100099999999999</v>
      </c>
      <c r="L137" s="53">
        <v>0</v>
      </c>
      <c r="M137" s="53">
        <v>14.100099999999999</v>
      </c>
      <c r="N137" s="53">
        <v>0</v>
      </c>
      <c r="O137" s="53">
        <v>6</v>
      </c>
      <c r="P137" s="53">
        <v>0</v>
      </c>
      <c r="Q137" s="53">
        <v>6</v>
      </c>
      <c r="R137" s="53">
        <v>0</v>
      </c>
      <c r="S137" s="53">
        <v>6</v>
      </c>
      <c r="T137" s="53">
        <v>0</v>
      </c>
      <c r="U137" s="53">
        <v>12.337885952520443</v>
      </c>
    </row>
    <row r="138" spans="1:21" ht="13.8">
      <c r="A138" s="16">
        <v>44409</v>
      </c>
      <c r="B138" s="53">
        <v>11.729100000000001</v>
      </c>
      <c r="C138" s="53">
        <v>6</v>
      </c>
      <c r="D138" s="53">
        <v>0</v>
      </c>
      <c r="E138" s="53">
        <v>6</v>
      </c>
      <c r="F138" s="53">
        <v>0</v>
      </c>
      <c r="G138" s="53">
        <v>6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6</v>
      </c>
      <c r="P138" s="53">
        <v>0</v>
      </c>
      <c r="Q138" s="53">
        <v>6</v>
      </c>
      <c r="R138" s="53">
        <v>0</v>
      </c>
      <c r="S138" s="53">
        <v>6</v>
      </c>
      <c r="T138" s="53">
        <v>0</v>
      </c>
      <c r="U138" s="53">
        <v>11.732419153405306</v>
      </c>
    </row>
    <row r="139" spans="1:21" ht="13.8">
      <c r="A139" s="16">
        <v>44440</v>
      </c>
      <c r="B139" s="53">
        <v>11.793200000000001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11.793178258305609</v>
      </c>
    </row>
    <row r="140" spans="1:21" ht="13.8">
      <c r="A140" s="16">
        <v>44470</v>
      </c>
      <c r="B140" s="53">
        <v>11.479799999999999</v>
      </c>
      <c r="C140" s="53">
        <v>14.270099999999999</v>
      </c>
      <c r="D140" s="53">
        <v>0</v>
      </c>
      <c r="E140" s="53">
        <v>14.270099999999999</v>
      </c>
      <c r="F140" s="53">
        <v>0</v>
      </c>
      <c r="G140" s="53">
        <v>14.270099999999999</v>
      </c>
      <c r="H140" s="53">
        <v>0</v>
      </c>
      <c r="I140" s="53">
        <v>14.270099999999999</v>
      </c>
      <c r="J140" s="53">
        <v>0</v>
      </c>
      <c r="K140" s="53">
        <v>14.270099999999999</v>
      </c>
      <c r="L140" s="53">
        <v>0</v>
      </c>
      <c r="M140" s="53">
        <v>14.270099999999999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11.478671134768074</v>
      </c>
    </row>
    <row r="141" spans="1:21" ht="13.8">
      <c r="A141" s="16">
        <v>44501</v>
      </c>
      <c r="B141" s="53">
        <v>11.559200000000001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11.559232468454892</v>
      </c>
    </row>
    <row r="142" spans="1:21" ht="13.8">
      <c r="A142" s="16">
        <v>44531</v>
      </c>
      <c r="B142" s="53">
        <v>11.5595</v>
      </c>
      <c r="C142" s="53">
        <v>0</v>
      </c>
      <c r="D142" s="53">
        <v>0</v>
      </c>
      <c r="E142" s="53">
        <v>0</v>
      </c>
      <c r="F142" s="53">
        <v>0</v>
      </c>
      <c r="G142" s="53">
        <v>0</v>
      </c>
      <c r="H142" s="53">
        <v>0</v>
      </c>
      <c r="I142" s="53">
        <v>0</v>
      </c>
      <c r="J142" s="53">
        <v>0</v>
      </c>
      <c r="K142" s="53">
        <v>0</v>
      </c>
      <c r="L142" s="53">
        <v>0</v>
      </c>
      <c r="M142" s="53">
        <v>0</v>
      </c>
      <c r="N142" s="53">
        <v>0</v>
      </c>
      <c r="O142" s="53">
        <v>0</v>
      </c>
      <c r="P142" s="53">
        <v>0</v>
      </c>
      <c r="Q142" s="53">
        <v>0</v>
      </c>
      <c r="R142" s="53">
        <v>0</v>
      </c>
      <c r="S142" s="53">
        <v>0</v>
      </c>
      <c r="T142" s="53">
        <v>0</v>
      </c>
      <c r="U142" s="53">
        <v>11.559514855706144</v>
      </c>
    </row>
    <row r="143" spans="1:21" ht="13.8">
      <c r="A143" s="16">
        <v>44562</v>
      </c>
      <c r="B143" s="53">
        <v>12.2363</v>
      </c>
      <c r="C143" s="53">
        <v>14.79</v>
      </c>
      <c r="D143" s="53">
        <v>0</v>
      </c>
      <c r="E143" s="53">
        <v>14.79</v>
      </c>
      <c r="F143" s="53">
        <v>0</v>
      </c>
      <c r="G143" s="53">
        <v>14.79</v>
      </c>
      <c r="H143" s="53">
        <v>0</v>
      </c>
      <c r="I143" s="53">
        <v>14.79</v>
      </c>
      <c r="J143" s="53">
        <v>0</v>
      </c>
      <c r="K143" s="53">
        <v>14.79</v>
      </c>
      <c r="L143" s="53">
        <v>0</v>
      </c>
      <c r="M143" s="53">
        <v>14.79</v>
      </c>
      <c r="N143" s="53">
        <v>0</v>
      </c>
      <c r="O143" s="53">
        <v>0</v>
      </c>
      <c r="P143" s="53">
        <v>0</v>
      </c>
      <c r="Q143" s="53">
        <v>0</v>
      </c>
      <c r="R143" s="53">
        <v>0</v>
      </c>
      <c r="S143" s="53">
        <v>0</v>
      </c>
      <c r="T143" s="53">
        <v>0</v>
      </c>
      <c r="U143" s="53">
        <v>12.233884738573872</v>
      </c>
    </row>
    <row r="144" spans="1:21" ht="13.8">
      <c r="A144" s="16">
        <v>44593</v>
      </c>
      <c r="B144" s="53">
        <v>11.9382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0</v>
      </c>
      <c r="R144" s="53">
        <v>0</v>
      </c>
      <c r="S144" s="53">
        <v>0</v>
      </c>
      <c r="T144" s="53">
        <v>0</v>
      </c>
      <c r="U144" s="53">
        <v>11.938188717645311</v>
      </c>
    </row>
    <row r="145" spans="1:21" ht="13.8">
      <c r="A145" s="16">
        <v>44621</v>
      </c>
      <c r="B145" s="53">
        <v>13.9017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0</v>
      </c>
      <c r="P145" s="53">
        <v>0</v>
      </c>
      <c r="Q145" s="53">
        <v>0</v>
      </c>
      <c r="R145" s="53">
        <v>0</v>
      </c>
      <c r="S145" s="53">
        <v>0</v>
      </c>
      <c r="T145" s="53">
        <v>0</v>
      </c>
      <c r="U145" s="53">
        <v>13.901754907094769</v>
      </c>
    </row>
  </sheetData>
  <mergeCells count="12">
    <mergeCell ref="A3:U3"/>
    <mergeCell ref="B6:B8"/>
    <mergeCell ref="A6:A8"/>
    <mergeCell ref="D6:H6"/>
    <mergeCell ref="I6:T6"/>
    <mergeCell ref="D7:D8"/>
    <mergeCell ref="E7:E8"/>
    <mergeCell ref="U6:U8"/>
    <mergeCell ref="F7:H7"/>
    <mergeCell ref="I7:N7"/>
    <mergeCell ref="O7:T7"/>
    <mergeCell ref="C6:C8"/>
  </mergeCells>
  <hyperlinks>
    <hyperlink ref="A1" location="Зміст!A1" display="Зміст"/>
    <hyperlink ref="A3" location="'зміст'!A1" display="'зміст'!A1"/>
    <hyperlink ref="A3:U3" location="'на звітну дату'!A1" display="'на звітну дату'!A1"/>
  </hyperlinks>
  <pageMargins left="0.39370078740157483" right="0.19685039370078741" top="0.39370078740157483" bottom="0.39370078740157483" header="0.19685039370078741" footer="0.19685039370078741"/>
  <pageSetup paperSize="9" scale="85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>
    <tabColor rgb="FF92D050"/>
    <outlinePr summaryBelow="0"/>
  </sheetPr>
  <dimension ref="A1:AM145"/>
  <sheetViews>
    <sheetView showGridLines="0" zoomScaleNormal="100" zoomScaleSheetLayoutView="96" workbookViewId="0">
      <selection activeCell="A2" sqref="A2"/>
    </sheetView>
  </sheetViews>
  <sheetFormatPr defaultColWidth="9.109375" defaultRowHeight="13.2" outlineLevelRow="1"/>
  <cols>
    <col min="1" max="1" width="9.44140625" style="8" customWidth="1"/>
    <col min="2" max="2" width="7" style="1" bestFit="1" customWidth="1"/>
    <col min="3" max="3" width="9.44140625" style="1" customWidth="1"/>
    <col min="4" max="4" width="6.5546875" style="7" customWidth="1"/>
    <col min="5" max="5" width="7.6640625" style="7" customWidth="1"/>
    <col min="6" max="6" width="6.5546875" style="7" customWidth="1"/>
    <col min="7" max="8" width="7.6640625" style="7" customWidth="1"/>
    <col min="9" max="9" width="6.6640625" style="7" bestFit="1" customWidth="1"/>
    <col min="10" max="10" width="6.6640625" style="7" customWidth="1"/>
    <col min="11" max="11" width="7.6640625" style="7" customWidth="1"/>
    <col min="12" max="12" width="6.33203125" style="7" customWidth="1"/>
    <col min="13" max="13" width="7.6640625" style="7" customWidth="1"/>
    <col min="14" max="14" width="7" style="7" customWidth="1"/>
    <col min="15" max="15" width="6.6640625" style="7" bestFit="1" customWidth="1"/>
    <col min="16" max="16" width="6" style="7" bestFit="1" customWidth="1"/>
    <col min="17" max="17" width="7" style="7" bestFit="1" customWidth="1"/>
    <col min="18" max="18" width="6.109375" style="1" customWidth="1"/>
    <col min="19" max="19" width="7.109375" style="7" customWidth="1"/>
    <col min="20" max="20" width="7" style="7" customWidth="1"/>
    <col min="21" max="21" width="14.6640625" style="7" customWidth="1"/>
    <col min="22" max="22" width="6" style="7" bestFit="1" customWidth="1"/>
    <col min="23" max="23" width="7.109375" style="7" customWidth="1"/>
    <col min="24" max="24" width="6.109375" style="7" customWidth="1"/>
    <col min="25" max="25" width="7.33203125" style="7" customWidth="1"/>
    <col min="26" max="26" width="7.109375" style="7" customWidth="1"/>
    <col min="27" max="27" width="6.6640625" style="7" bestFit="1" customWidth="1"/>
    <col min="28" max="28" width="6.88671875" style="7" customWidth="1"/>
    <col min="29" max="29" width="8.44140625" style="7" customWidth="1"/>
    <col min="30" max="30" width="6.109375" style="7" customWidth="1"/>
    <col min="31" max="31" width="7.5546875" style="7" customWidth="1"/>
    <col min="32" max="32" width="8.44140625" style="7" customWidth="1"/>
    <col min="33" max="33" width="6.6640625" style="1" bestFit="1" customWidth="1"/>
    <col min="34" max="34" width="6" style="1" bestFit="1" customWidth="1"/>
    <col min="35" max="35" width="9.109375" style="1"/>
    <col min="36" max="36" width="5.33203125" style="1" customWidth="1"/>
    <col min="37" max="37" width="7.33203125" style="1" customWidth="1"/>
    <col min="38" max="38" width="6.88671875" style="1" customWidth="1"/>
    <col min="39" max="39" width="10.5546875" style="1" customWidth="1"/>
    <col min="40" max="16384" width="9.109375" style="1"/>
  </cols>
  <sheetData>
    <row r="1" spans="1:39" s="27" customFormat="1" ht="14.4">
      <c r="A1" s="11" t="s">
        <v>132</v>
      </c>
    </row>
    <row r="2" spans="1:39" s="27" customFormat="1" ht="5.25" customHeight="1"/>
    <row r="3" spans="1:39" s="27" customFormat="1" ht="27.75" customHeight="1">
      <c r="A3" s="260" t="s">
        <v>110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</row>
    <row r="4" spans="1:39" s="27" customFormat="1" ht="12.75" customHeight="1">
      <c r="A4" s="19" t="s">
        <v>131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</row>
    <row r="5" spans="1:39" s="27" customFormat="1" ht="12.75" customHeight="1">
      <c r="A5" s="29" t="s">
        <v>54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</row>
    <row r="6" spans="1:39" s="32" customFormat="1" ht="15.75" customHeight="1">
      <c r="A6" s="227" t="s">
        <v>0</v>
      </c>
      <c r="B6" s="216" t="s">
        <v>1</v>
      </c>
      <c r="C6" s="216" t="s">
        <v>62</v>
      </c>
      <c r="D6" s="205" t="s">
        <v>2</v>
      </c>
      <c r="E6" s="205"/>
      <c r="F6" s="205"/>
      <c r="G6" s="205"/>
      <c r="H6" s="205"/>
      <c r="I6" s="205" t="s">
        <v>3</v>
      </c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16" t="s">
        <v>4</v>
      </c>
      <c r="V6" s="205" t="s">
        <v>2</v>
      </c>
      <c r="W6" s="205"/>
      <c r="X6" s="205"/>
      <c r="Y6" s="205"/>
      <c r="Z6" s="205"/>
      <c r="AA6" s="205" t="s">
        <v>3</v>
      </c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35" t="s">
        <v>61</v>
      </c>
    </row>
    <row r="7" spans="1:39" s="32" customFormat="1" ht="12.75" customHeight="1">
      <c r="A7" s="227"/>
      <c r="B7" s="216"/>
      <c r="C7" s="216"/>
      <c r="D7" s="254" t="s">
        <v>70</v>
      </c>
      <c r="E7" s="254" t="s">
        <v>6</v>
      </c>
      <c r="F7" s="205" t="s">
        <v>7</v>
      </c>
      <c r="G7" s="206"/>
      <c r="H7" s="206"/>
      <c r="I7" s="205" t="s">
        <v>8</v>
      </c>
      <c r="J7" s="205"/>
      <c r="K7" s="205"/>
      <c r="L7" s="206"/>
      <c r="M7" s="206"/>
      <c r="N7" s="206"/>
      <c r="O7" s="205" t="s">
        <v>9</v>
      </c>
      <c r="P7" s="205"/>
      <c r="Q7" s="205"/>
      <c r="R7" s="206"/>
      <c r="S7" s="206"/>
      <c r="T7" s="206"/>
      <c r="U7" s="216"/>
      <c r="V7" s="254" t="s">
        <v>70</v>
      </c>
      <c r="W7" s="254" t="s">
        <v>6</v>
      </c>
      <c r="X7" s="205" t="s">
        <v>7</v>
      </c>
      <c r="Y7" s="206"/>
      <c r="Z7" s="206"/>
      <c r="AA7" s="205" t="s">
        <v>8</v>
      </c>
      <c r="AB7" s="205"/>
      <c r="AC7" s="205"/>
      <c r="AD7" s="206"/>
      <c r="AE7" s="206"/>
      <c r="AF7" s="206"/>
      <c r="AG7" s="205" t="s">
        <v>9</v>
      </c>
      <c r="AH7" s="205"/>
      <c r="AI7" s="205"/>
      <c r="AJ7" s="206"/>
      <c r="AK7" s="206"/>
      <c r="AL7" s="206"/>
      <c r="AM7" s="258"/>
    </row>
    <row r="8" spans="1:39" s="27" customFormat="1" ht="83.25" customHeight="1">
      <c r="A8" s="227"/>
      <c r="B8" s="216"/>
      <c r="C8" s="216"/>
      <c r="D8" s="254"/>
      <c r="E8" s="254"/>
      <c r="F8" s="26" t="s">
        <v>10</v>
      </c>
      <c r="G8" s="26" t="s">
        <v>11</v>
      </c>
      <c r="H8" s="26" t="s">
        <v>12</v>
      </c>
      <c r="I8" s="26" t="s">
        <v>13</v>
      </c>
      <c r="J8" s="26" t="s">
        <v>70</v>
      </c>
      <c r="K8" s="26" t="s">
        <v>6</v>
      </c>
      <c r="L8" s="26" t="s">
        <v>10</v>
      </c>
      <c r="M8" s="26" t="s">
        <v>11</v>
      </c>
      <c r="N8" s="26" t="s">
        <v>12</v>
      </c>
      <c r="O8" s="26" t="s">
        <v>13</v>
      </c>
      <c r="P8" s="26" t="s">
        <v>70</v>
      </c>
      <c r="Q8" s="26" t="s">
        <v>6</v>
      </c>
      <c r="R8" s="26" t="s">
        <v>10</v>
      </c>
      <c r="S8" s="26" t="s">
        <v>11</v>
      </c>
      <c r="T8" s="26" t="s">
        <v>12</v>
      </c>
      <c r="U8" s="216"/>
      <c r="V8" s="254"/>
      <c r="W8" s="254"/>
      <c r="X8" s="26" t="s">
        <v>10</v>
      </c>
      <c r="Y8" s="26" t="s">
        <v>11</v>
      </c>
      <c r="Z8" s="26" t="s">
        <v>12</v>
      </c>
      <c r="AA8" s="26" t="s">
        <v>13</v>
      </c>
      <c r="AB8" s="26" t="s">
        <v>70</v>
      </c>
      <c r="AC8" s="26" t="s">
        <v>6</v>
      </c>
      <c r="AD8" s="26" t="s">
        <v>10</v>
      </c>
      <c r="AE8" s="26" t="s">
        <v>11</v>
      </c>
      <c r="AF8" s="26" t="s">
        <v>12</v>
      </c>
      <c r="AG8" s="26" t="s">
        <v>13</v>
      </c>
      <c r="AH8" s="26" t="s">
        <v>70</v>
      </c>
      <c r="AI8" s="26" t="s">
        <v>6</v>
      </c>
      <c r="AJ8" s="26" t="s">
        <v>10</v>
      </c>
      <c r="AK8" s="26" t="s">
        <v>11</v>
      </c>
      <c r="AL8" s="26" t="s">
        <v>12</v>
      </c>
      <c r="AM8" s="259"/>
    </row>
    <row r="9" spans="1:39" s="27" customFormat="1" ht="13.8" hidden="1">
      <c r="A9" s="123"/>
      <c r="B9" s="122"/>
      <c r="C9" s="122"/>
      <c r="D9" s="127"/>
      <c r="E9" s="127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2"/>
      <c r="V9" s="127"/>
      <c r="W9" s="127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9"/>
    </row>
    <row r="10" spans="1:39" s="27" customFormat="1" ht="13.8" collapsed="1">
      <c r="A10" s="37">
        <v>1</v>
      </c>
      <c r="B10" s="33">
        <v>2</v>
      </c>
      <c r="C10" s="37">
        <v>3</v>
      </c>
      <c r="D10" s="33">
        <v>4</v>
      </c>
      <c r="E10" s="37">
        <v>5</v>
      </c>
      <c r="F10" s="33">
        <v>6</v>
      </c>
      <c r="G10" s="37">
        <v>7</v>
      </c>
      <c r="H10" s="33">
        <v>8</v>
      </c>
      <c r="I10" s="37">
        <v>9</v>
      </c>
      <c r="J10" s="33">
        <v>10</v>
      </c>
      <c r="K10" s="37">
        <v>11</v>
      </c>
      <c r="L10" s="33">
        <v>12</v>
      </c>
      <c r="M10" s="37">
        <v>13</v>
      </c>
      <c r="N10" s="33">
        <v>14</v>
      </c>
      <c r="O10" s="37">
        <v>15</v>
      </c>
      <c r="P10" s="33">
        <v>16</v>
      </c>
      <c r="Q10" s="37">
        <v>17</v>
      </c>
      <c r="R10" s="33">
        <v>18</v>
      </c>
      <c r="S10" s="37">
        <v>19</v>
      </c>
      <c r="T10" s="33">
        <v>20</v>
      </c>
      <c r="U10" s="37">
        <v>21</v>
      </c>
      <c r="V10" s="33">
        <v>22</v>
      </c>
      <c r="W10" s="37">
        <v>23</v>
      </c>
      <c r="X10" s="33">
        <v>24</v>
      </c>
      <c r="Y10" s="37">
        <v>25</v>
      </c>
      <c r="Z10" s="33">
        <v>26</v>
      </c>
      <c r="AA10" s="37">
        <v>27</v>
      </c>
      <c r="AB10" s="33">
        <v>28</v>
      </c>
      <c r="AC10" s="37">
        <v>29</v>
      </c>
      <c r="AD10" s="33">
        <v>30</v>
      </c>
      <c r="AE10" s="37">
        <v>31</v>
      </c>
      <c r="AF10" s="33">
        <v>32</v>
      </c>
      <c r="AG10" s="37">
        <v>33</v>
      </c>
      <c r="AH10" s="33">
        <v>34</v>
      </c>
      <c r="AI10" s="37">
        <v>35</v>
      </c>
      <c r="AJ10" s="33">
        <v>36</v>
      </c>
      <c r="AK10" s="37">
        <v>37</v>
      </c>
      <c r="AL10" s="33">
        <v>38</v>
      </c>
      <c r="AM10" s="37">
        <v>39</v>
      </c>
    </row>
    <row r="11" spans="1:39" s="27" customFormat="1" ht="13.8" hidden="1" outlineLevel="1">
      <c r="A11" s="16">
        <v>40544</v>
      </c>
      <c r="B11" s="53">
        <v>25.896899999999999</v>
      </c>
      <c r="C11" s="53">
        <v>26.738800000000001</v>
      </c>
      <c r="D11" s="53">
        <v>34.452500000000001</v>
      </c>
      <c r="E11" s="53">
        <v>20.253</v>
      </c>
      <c r="F11" s="53">
        <v>21.883500000000002</v>
      </c>
      <c r="G11" s="53">
        <v>19.617899999999999</v>
      </c>
      <c r="H11" s="53">
        <v>16.7911</v>
      </c>
      <c r="I11" s="53">
        <v>27.4998</v>
      </c>
      <c r="J11" s="53">
        <v>34.472200000000001</v>
      </c>
      <c r="K11" s="53">
        <v>20.875299999999999</v>
      </c>
      <c r="L11" s="53">
        <v>22.014600000000002</v>
      </c>
      <c r="M11" s="53">
        <v>19.6282</v>
      </c>
      <c r="N11" s="53">
        <v>19.064299999999999</v>
      </c>
      <c r="O11" s="53">
        <v>15.7689</v>
      </c>
      <c r="P11" s="53">
        <v>26.726900000000001</v>
      </c>
      <c r="Q11" s="53">
        <v>15.5695</v>
      </c>
      <c r="R11" s="53">
        <v>19.573899999999998</v>
      </c>
      <c r="S11" s="53">
        <v>11.26</v>
      </c>
      <c r="T11" s="53">
        <v>14.3583</v>
      </c>
      <c r="U11" s="53">
        <v>14.9788</v>
      </c>
      <c r="V11" s="53">
        <v>0</v>
      </c>
      <c r="W11" s="53">
        <v>14.9788</v>
      </c>
      <c r="X11" s="53">
        <v>0</v>
      </c>
      <c r="Y11" s="53">
        <v>15.974600000000001</v>
      </c>
      <c r="Z11" s="53">
        <v>14.944699999999999</v>
      </c>
      <c r="AA11" s="53">
        <v>16.8934</v>
      </c>
      <c r="AB11" s="53">
        <v>0</v>
      </c>
      <c r="AC11" s="53">
        <v>16.8934</v>
      </c>
      <c r="AD11" s="53">
        <v>0</v>
      </c>
      <c r="AE11" s="53">
        <v>16</v>
      </c>
      <c r="AF11" s="53">
        <v>16.934699999999999</v>
      </c>
      <c r="AG11" s="53">
        <v>9.3682999999999996</v>
      </c>
      <c r="AH11" s="53">
        <v>0</v>
      </c>
      <c r="AI11" s="53">
        <v>9.3682999999999996</v>
      </c>
      <c r="AJ11" s="53">
        <v>0</v>
      </c>
      <c r="AK11" s="53">
        <v>11.04</v>
      </c>
      <c r="AL11" s="53">
        <v>9.3672000000000004</v>
      </c>
      <c r="AM11" s="53">
        <v>20.121700000000001</v>
      </c>
    </row>
    <row r="12" spans="1:39" s="27" customFormat="1" ht="13.8" hidden="1" outlineLevel="1">
      <c r="A12" s="16">
        <v>40575</v>
      </c>
      <c r="B12" s="53">
        <v>20.4269</v>
      </c>
      <c r="C12" s="53">
        <v>20.496300000000002</v>
      </c>
      <c r="D12" s="53">
        <v>34.196899999999999</v>
      </c>
      <c r="E12" s="53">
        <v>16.3567</v>
      </c>
      <c r="F12" s="53">
        <v>16.210100000000001</v>
      </c>
      <c r="G12" s="53">
        <v>16.565999999999999</v>
      </c>
      <c r="H12" s="53">
        <v>16.7058</v>
      </c>
      <c r="I12" s="53">
        <v>22.659800000000001</v>
      </c>
      <c r="J12" s="53">
        <v>34.253500000000003</v>
      </c>
      <c r="K12" s="53">
        <v>18.180299999999999</v>
      </c>
      <c r="L12" s="53">
        <v>17.576699999999999</v>
      </c>
      <c r="M12" s="53">
        <v>19.729500000000002</v>
      </c>
      <c r="N12" s="53">
        <v>18.032299999999999</v>
      </c>
      <c r="O12" s="53">
        <v>10.0047</v>
      </c>
      <c r="P12" s="53">
        <v>20.953299999999999</v>
      </c>
      <c r="Q12" s="53">
        <v>9.9410000000000007</v>
      </c>
      <c r="R12" s="53">
        <v>10.229900000000001</v>
      </c>
      <c r="S12" s="53">
        <v>8.1036000000000001</v>
      </c>
      <c r="T12" s="53">
        <v>13.6759</v>
      </c>
      <c r="U12" s="53">
        <v>17.5121</v>
      </c>
      <c r="V12" s="53">
        <v>0</v>
      </c>
      <c r="W12" s="53">
        <v>17.5121</v>
      </c>
      <c r="X12" s="53">
        <v>0</v>
      </c>
      <c r="Y12" s="53">
        <v>19.661000000000001</v>
      </c>
      <c r="Z12" s="53">
        <v>17.4282</v>
      </c>
      <c r="AA12" s="53">
        <v>18.001100000000001</v>
      </c>
      <c r="AB12" s="53">
        <v>0</v>
      </c>
      <c r="AC12" s="53">
        <v>18.001100000000001</v>
      </c>
      <c r="AD12" s="53">
        <v>0</v>
      </c>
      <c r="AE12" s="53">
        <v>19.661000000000001</v>
      </c>
      <c r="AF12" s="53">
        <v>17.929099999999998</v>
      </c>
      <c r="AG12" s="53">
        <v>12.9443</v>
      </c>
      <c r="AH12" s="53">
        <v>0</v>
      </c>
      <c r="AI12" s="53">
        <v>12.9443</v>
      </c>
      <c r="AJ12" s="53">
        <v>0</v>
      </c>
      <c r="AK12" s="53">
        <v>0</v>
      </c>
      <c r="AL12" s="53">
        <v>12.9443</v>
      </c>
      <c r="AM12" s="53">
        <v>19.985600000000002</v>
      </c>
    </row>
    <row r="13" spans="1:39" s="27" customFormat="1" ht="13.8" hidden="1" outlineLevel="1">
      <c r="A13" s="16">
        <v>40603</v>
      </c>
      <c r="B13" s="53">
        <v>26.478400000000001</v>
      </c>
      <c r="C13" s="53">
        <v>27.3157</v>
      </c>
      <c r="D13" s="53">
        <v>34.155099999999997</v>
      </c>
      <c r="E13" s="53">
        <v>21.444099999999999</v>
      </c>
      <c r="F13" s="53">
        <v>26.0611</v>
      </c>
      <c r="G13" s="53">
        <v>18.6496</v>
      </c>
      <c r="H13" s="53">
        <v>15.221500000000001</v>
      </c>
      <c r="I13" s="53">
        <v>29.127500000000001</v>
      </c>
      <c r="J13" s="53">
        <v>34.244</v>
      </c>
      <c r="K13" s="53">
        <v>24.0106</v>
      </c>
      <c r="L13" s="53">
        <v>26.190999999999999</v>
      </c>
      <c r="M13" s="53">
        <v>22.347899999999999</v>
      </c>
      <c r="N13" s="53">
        <v>18.977900000000002</v>
      </c>
      <c r="O13" s="53">
        <v>7.0549999999999997</v>
      </c>
      <c r="P13" s="53">
        <v>20.3308</v>
      </c>
      <c r="Q13" s="53">
        <v>6.5598999999999998</v>
      </c>
      <c r="R13" s="53">
        <v>16.205500000000001</v>
      </c>
      <c r="S13" s="53">
        <v>3.0131000000000001</v>
      </c>
      <c r="T13" s="53">
        <v>10.662800000000001</v>
      </c>
      <c r="U13" s="53">
        <v>18.412700000000001</v>
      </c>
      <c r="V13" s="53">
        <v>0</v>
      </c>
      <c r="W13" s="53">
        <v>18.412700000000001</v>
      </c>
      <c r="X13" s="53">
        <v>0</v>
      </c>
      <c r="Y13" s="53">
        <v>20.843499999999999</v>
      </c>
      <c r="Z13" s="53">
        <v>18.0488</v>
      </c>
      <c r="AA13" s="53">
        <v>19.084199999999999</v>
      </c>
      <c r="AB13" s="53">
        <v>0</v>
      </c>
      <c r="AC13" s="53">
        <v>19.084199999999999</v>
      </c>
      <c r="AD13" s="53">
        <v>0</v>
      </c>
      <c r="AE13" s="53">
        <v>20.868099999999998</v>
      </c>
      <c r="AF13" s="53">
        <v>18.797899999999998</v>
      </c>
      <c r="AG13" s="53">
        <v>8.0675000000000008</v>
      </c>
      <c r="AH13" s="53">
        <v>0</v>
      </c>
      <c r="AI13" s="53">
        <v>8.0675000000000008</v>
      </c>
      <c r="AJ13" s="53">
        <v>0</v>
      </c>
      <c r="AK13" s="53">
        <v>12</v>
      </c>
      <c r="AL13" s="53">
        <v>8.0440000000000005</v>
      </c>
      <c r="AM13" s="53">
        <v>21.598800000000001</v>
      </c>
    </row>
    <row r="14" spans="1:39" s="27" customFormat="1" ht="13.8" hidden="1" outlineLevel="1">
      <c r="A14" s="16">
        <v>40634</v>
      </c>
      <c r="B14" s="53">
        <v>26.2211</v>
      </c>
      <c r="C14" s="53">
        <v>28.474900000000002</v>
      </c>
      <c r="D14" s="53">
        <v>35.283299999999997</v>
      </c>
      <c r="E14" s="53">
        <v>20.210999999999999</v>
      </c>
      <c r="F14" s="53">
        <v>21.663</v>
      </c>
      <c r="G14" s="53">
        <v>21.057700000000001</v>
      </c>
      <c r="H14" s="53">
        <v>14.061299999999999</v>
      </c>
      <c r="I14" s="53">
        <v>29.153199999999998</v>
      </c>
      <c r="J14" s="53">
        <v>35.302999999999997</v>
      </c>
      <c r="K14" s="53">
        <v>20.996400000000001</v>
      </c>
      <c r="L14" s="53">
        <v>21.709599999999998</v>
      </c>
      <c r="M14" s="53">
        <v>22.120999999999999</v>
      </c>
      <c r="N14" s="53">
        <v>14.872299999999999</v>
      </c>
      <c r="O14" s="53">
        <v>12.1706</v>
      </c>
      <c r="P14" s="53">
        <v>23.485700000000001</v>
      </c>
      <c r="Q14" s="53">
        <v>11.9047</v>
      </c>
      <c r="R14" s="53">
        <v>17.7851</v>
      </c>
      <c r="S14" s="53">
        <v>10.947100000000001</v>
      </c>
      <c r="T14" s="53">
        <v>11.960599999999999</v>
      </c>
      <c r="U14" s="53">
        <v>8.4199000000000002</v>
      </c>
      <c r="V14" s="53">
        <v>0</v>
      </c>
      <c r="W14" s="53">
        <v>8.4199000000000002</v>
      </c>
      <c r="X14" s="53">
        <v>0</v>
      </c>
      <c r="Y14" s="53">
        <v>9.2104999999999997</v>
      </c>
      <c r="Z14" s="53">
        <v>8.1008999999999993</v>
      </c>
      <c r="AA14" s="53">
        <v>12.0604</v>
      </c>
      <c r="AB14" s="53">
        <v>0</v>
      </c>
      <c r="AC14" s="53">
        <v>12.0604</v>
      </c>
      <c r="AD14" s="53">
        <v>0</v>
      </c>
      <c r="AE14" s="53">
        <v>9.2103000000000002</v>
      </c>
      <c r="AF14" s="53">
        <v>16.087900000000001</v>
      </c>
      <c r="AG14" s="53">
        <v>4.9089999999999998</v>
      </c>
      <c r="AH14" s="53">
        <v>0</v>
      </c>
      <c r="AI14" s="53">
        <v>4.9089999999999998</v>
      </c>
      <c r="AJ14" s="53">
        <v>0</v>
      </c>
      <c r="AK14" s="53">
        <v>12.96</v>
      </c>
      <c r="AL14" s="53">
        <v>4.9086999999999996</v>
      </c>
      <c r="AM14" s="53">
        <v>20.742599999999999</v>
      </c>
    </row>
    <row r="15" spans="1:39" s="27" customFormat="1" ht="13.8" hidden="1" outlineLevel="1">
      <c r="A15" s="16">
        <v>40664</v>
      </c>
      <c r="B15" s="53">
        <v>30.723600000000001</v>
      </c>
      <c r="C15" s="53">
        <v>31.876999999999999</v>
      </c>
      <c r="D15" s="53">
        <v>35.555799999999998</v>
      </c>
      <c r="E15" s="53">
        <v>25.618400000000001</v>
      </c>
      <c r="F15" s="53">
        <v>29.283899999999999</v>
      </c>
      <c r="G15" s="53">
        <v>22.771699999999999</v>
      </c>
      <c r="H15" s="53">
        <v>18.824000000000002</v>
      </c>
      <c r="I15" s="53">
        <v>32.025700000000001</v>
      </c>
      <c r="J15" s="53">
        <v>35.579099999999997</v>
      </c>
      <c r="K15" s="53">
        <v>25.849699999999999</v>
      </c>
      <c r="L15" s="53">
        <v>29.4725</v>
      </c>
      <c r="M15" s="53">
        <v>22.967300000000002</v>
      </c>
      <c r="N15" s="53">
        <v>19.108000000000001</v>
      </c>
      <c r="O15" s="53">
        <v>15.792899999999999</v>
      </c>
      <c r="P15" s="53">
        <v>18.101900000000001</v>
      </c>
      <c r="Q15" s="53">
        <v>15.559799999999999</v>
      </c>
      <c r="R15" s="53">
        <v>17.505800000000001</v>
      </c>
      <c r="S15" s="53">
        <v>15.6067</v>
      </c>
      <c r="T15" s="53">
        <v>11.808999999999999</v>
      </c>
      <c r="U15" s="53">
        <v>15.954599999999999</v>
      </c>
      <c r="V15" s="53">
        <v>0</v>
      </c>
      <c r="W15" s="53">
        <v>15.954599999999999</v>
      </c>
      <c r="X15" s="53">
        <v>9.1531000000000002</v>
      </c>
      <c r="Y15" s="53">
        <v>20.697900000000001</v>
      </c>
      <c r="Z15" s="53">
        <v>15.908799999999999</v>
      </c>
      <c r="AA15" s="53">
        <v>16.4101</v>
      </c>
      <c r="AB15" s="53">
        <v>0</v>
      </c>
      <c r="AC15" s="53">
        <v>16.4101</v>
      </c>
      <c r="AD15" s="53">
        <v>9.1531000000000002</v>
      </c>
      <c r="AE15" s="53">
        <v>20.697900000000001</v>
      </c>
      <c r="AF15" s="53">
        <v>16.462599999999998</v>
      </c>
      <c r="AG15" s="53">
        <v>4.6346999999999996</v>
      </c>
      <c r="AH15" s="53">
        <v>0</v>
      </c>
      <c r="AI15" s="53">
        <v>4.6346999999999996</v>
      </c>
      <c r="AJ15" s="53">
        <v>0</v>
      </c>
      <c r="AK15" s="53">
        <v>0</v>
      </c>
      <c r="AL15" s="53">
        <v>4.6346999999999996</v>
      </c>
      <c r="AM15" s="53">
        <v>21.084800000000001</v>
      </c>
    </row>
    <row r="16" spans="1:39" s="27" customFormat="1" ht="13.8" hidden="1" outlineLevel="1">
      <c r="A16" s="16">
        <v>40695</v>
      </c>
      <c r="B16" s="53">
        <v>29.459499999999998</v>
      </c>
      <c r="C16" s="53">
        <v>32.067300000000003</v>
      </c>
      <c r="D16" s="53">
        <v>35.3583</v>
      </c>
      <c r="E16" s="53">
        <v>25.900099999999998</v>
      </c>
      <c r="F16" s="53">
        <v>32.936199999999999</v>
      </c>
      <c r="G16" s="53">
        <v>23.745100000000001</v>
      </c>
      <c r="H16" s="53">
        <v>17.6629</v>
      </c>
      <c r="I16" s="53">
        <v>32.7746</v>
      </c>
      <c r="J16" s="53">
        <v>35.383299999999998</v>
      </c>
      <c r="K16" s="53">
        <v>27.346</v>
      </c>
      <c r="L16" s="53">
        <v>34.733899999999998</v>
      </c>
      <c r="M16" s="53">
        <v>23.898900000000001</v>
      </c>
      <c r="N16" s="53">
        <v>20.78</v>
      </c>
      <c r="O16" s="53">
        <v>13.1297</v>
      </c>
      <c r="P16" s="53">
        <v>18.1951</v>
      </c>
      <c r="Q16" s="53">
        <v>12.992599999999999</v>
      </c>
      <c r="R16" s="53">
        <v>14.069000000000001</v>
      </c>
      <c r="S16" s="53">
        <v>16.0383</v>
      </c>
      <c r="T16" s="53">
        <v>11.990399999999999</v>
      </c>
      <c r="U16" s="53">
        <v>11.466100000000001</v>
      </c>
      <c r="V16" s="53">
        <v>0</v>
      </c>
      <c r="W16" s="53">
        <v>11.466100000000001</v>
      </c>
      <c r="X16" s="53">
        <v>22.331299999999999</v>
      </c>
      <c r="Y16" s="53">
        <v>17.494599999999998</v>
      </c>
      <c r="Z16" s="53">
        <v>9.7378</v>
      </c>
      <c r="AA16" s="53">
        <v>15.6835</v>
      </c>
      <c r="AB16" s="53">
        <v>0</v>
      </c>
      <c r="AC16" s="53">
        <v>15.6835</v>
      </c>
      <c r="AD16" s="53">
        <v>22.331299999999999</v>
      </c>
      <c r="AE16" s="53">
        <v>17.494599999999998</v>
      </c>
      <c r="AF16" s="53">
        <v>13.825100000000001</v>
      </c>
      <c r="AG16" s="53">
        <v>4.8784999999999998</v>
      </c>
      <c r="AH16" s="53">
        <v>0</v>
      </c>
      <c r="AI16" s="53">
        <v>4.8784999999999998</v>
      </c>
      <c r="AJ16" s="53">
        <v>0</v>
      </c>
      <c r="AK16" s="53">
        <v>0</v>
      </c>
      <c r="AL16" s="53">
        <v>4.8784999999999998</v>
      </c>
      <c r="AM16" s="53">
        <v>21.473199999999999</v>
      </c>
    </row>
    <row r="17" spans="1:39" s="27" customFormat="1" ht="13.8" hidden="1" outlineLevel="1">
      <c r="A17" s="16">
        <v>40725</v>
      </c>
      <c r="B17" s="53">
        <v>25.1662</v>
      </c>
      <c r="C17" s="53">
        <v>27.141300000000001</v>
      </c>
      <c r="D17" s="53">
        <v>34.454900000000002</v>
      </c>
      <c r="E17" s="53">
        <v>21.490400000000001</v>
      </c>
      <c r="F17" s="53">
        <v>24.423500000000001</v>
      </c>
      <c r="G17" s="53">
        <v>21.168399999999998</v>
      </c>
      <c r="H17" s="53">
        <v>18.753599999999999</v>
      </c>
      <c r="I17" s="53">
        <v>27.270099999999999</v>
      </c>
      <c r="J17" s="53">
        <v>34.4801</v>
      </c>
      <c r="K17" s="53">
        <v>21.626999999999999</v>
      </c>
      <c r="L17" s="53">
        <v>24.465399999999999</v>
      </c>
      <c r="M17" s="53">
        <v>21.2255</v>
      </c>
      <c r="N17" s="53">
        <v>19.0885</v>
      </c>
      <c r="O17" s="53">
        <v>14.8606</v>
      </c>
      <c r="P17" s="53">
        <v>26.562100000000001</v>
      </c>
      <c r="Q17" s="53">
        <v>13.060499999999999</v>
      </c>
      <c r="R17" s="53">
        <v>18.241900000000001</v>
      </c>
      <c r="S17" s="53">
        <v>15.035600000000001</v>
      </c>
      <c r="T17" s="53">
        <v>11.1027</v>
      </c>
      <c r="U17" s="53">
        <v>15.9244</v>
      </c>
      <c r="V17" s="53">
        <v>0</v>
      </c>
      <c r="W17" s="53">
        <v>15.9244</v>
      </c>
      <c r="X17" s="53">
        <v>20</v>
      </c>
      <c r="Y17" s="53">
        <v>15.5702</v>
      </c>
      <c r="Z17" s="53">
        <v>15.8924</v>
      </c>
      <c r="AA17" s="53">
        <v>16.275400000000001</v>
      </c>
      <c r="AB17" s="53">
        <v>0</v>
      </c>
      <c r="AC17" s="53">
        <v>16.275400000000001</v>
      </c>
      <c r="AD17" s="53">
        <v>20</v>
      </c>
      <c r="AE17" s="53">
        <v>15.5702</v>
      </c>
      <c r="AF17" s="53">
        <v>16.260100000000001</v>
      </c>
      <c r="AG17" s="53">
        <v>2.2772000000000001</v>
      </c>
      <c r="AH17" s="53">
        <v>0</v>
      </c>
      <c r="AI17" s="53">
        <v>2.2772000000000001</v>
      </c>
      <c r="AJ17" s="53">
        <v>0</v>
      </c>
      <c r="AK17" s="53">
        <v>0</v>
      </c>
      <c r="AL17" s="53">
        <v>2.2772000000000001</v>
      </c>
      <c r="AM17" s="53">
        <v>16.639700000000001</v>
      </c>
    </row>
    <row r="18" spans="1:39" s="27" customFormat="1" ht="13.8" hidden="1" outlineLevel="1">
      <c r="A18" s="16">
        <v>40756</v>
      </c>
      <c r="B18" s="53">
        <v>23.514600000000002</v>
      </c>
      <c r="C18" s="53">
        <v>25.896000000000001</v>
      </c>
      <c r="D18" s="53">
        <v>34.087499999999999</v>
      </c>
      <c r="E18" s="53">
        <v>20.520800000000001</v>
      </c>
      <c r="F18" s="53">
        <v>22.903300000000002</v>
      </c>
      <c r="G18" s="53">
        <v>21.004000000000001</v>
      </c>
      <c r="H18" s="53">
        <v>16.1158</v>
      </c>
      <c r="I18" s="53">
        <v>26.645199999999999</v>
      </c>
      <c r="J18" s="53">
        <v>34.109200000000001</v>
      </c>
      <c r="K18" s="53">
        <v>21.3338</v>
      </c>
      <c r="L18" s="53">
        <v>23.639600000000002</v>
      </c>
      <c r="M18" s="53">
        <v>21.329899999999999</v>
      </c>
      <c r="N18" s="53">
        <v>17.734400000000001</v>
      </c>
      <c r="O18" s="53">
        <v>11.2163</v>
      </c>
      <c r="P18" s="53">
        <v>20.730899999999998</v>
      </c>
      <c r="Q18" s="53">
        <v>11.088800000000001</v>
      </c>
      <c r="R18" s="53">
        <v>14.2163</v>
      </c>
      <c r="S18" s="53">
        <v>12.145200000000001</v>
      </c>
      <c r="T18" s="53">
        <v>8.7250999999999994</v>
      </c>
      <c r="U18" s="53">
        <v>12.0448</v>
      </c>
      <c r="V18" s="53">
        <v>0</v>
      </c>
      <c r="W18" s="53">
        <v>12.0448</v>
      </c>
      <c r="X18" s="53">
        <v>19.2957</v>
      </c>
      <c r="Y18" s="53">
        <v>17.6111</v>
      </c>
      <c r="Z18" s="53">
        <v>11.9124</v>
      </c>
      <c r="AA18" s="53">
        <v>15.4495</v>
      </c>
      <c r="AB18" s="53">
        <v>0</v>
      </c>
      <c r="AC18" s="53">
        <v>15.4495</v>
      </c>
      <c r="AD18" s="53">
        <v>19.2957</v>
      </c>
      <c r="AE18" s="53">
        <v>17.6111</v>
      </c>
      <c r="AF18" s="53">
        <v>15.341699999999999</v>
      </c>
      <c r="AG18" s="53">
        <v>7.67</v>
      </c>
      <c r="AH18" s="53">
        <v>0</v>
      </c>
      <c r="AI18" s="53">
        <v>7.67</v>
      </c>
      <c r="AJ18" s="53">
        <v>0</v>
      </c>
      <c r="AK18" s="53">
        <v>0</v>
      </c>
      <c r="AL18" s="53">
        <v>7.67</v>
      </c>
      <c r="AM18" s="53">
        <v>19.063400000000001</v>
      </c>
    </row>
    <row r="19" spans="1:39" s="27" customFormat="1" ht="13.8" hidden="1" outlineLevel="1">
      <c r="A19" s="16">
        <v>40787</v>
      </c>
      <c r="B19" s="53">
        <v>22.492799999999999</v>
      </c>
      <c r="C19" s="53">
        <v>23.8551</v>
      </c>
      <c r="D19" s="53">
        <v>33.229500000000002</v>
      </c>
      <c r="E19" s="53">
        <v>19.5623</v>
      </c>
      <c r="F19" s="53">
        <v>20.063400000000001</v>
      </c>
      <c r="G19" s="53">
        <v>21.787700000000001</v>
      </c>
      <c r="H19" s="53">
        <v>14.0624</v>
      </c>
      <c r="I19" s="53">
        <v>24.538900000000002</v>
      </c>
      <c r="J19" s="53">
        <v>33.304499999999997</v>
      </c>
      <c r="K19" s="53">
        <v>20.234100000000002</v>
      </c>
      <c r="L19" s="53">
        <v>21.110499999999998</v>
      </c>
      <c r="M19" s="53">
        <v>21.9925</v>
      </c>
      <c r="N19" s="53">
        <v>14.433999999999999</v>
      </c>
      <c r="O19" s="53">
        <v>10.7455</v>
      </c>
      <c r="P19" s="53">
        <v>11.218</v>
      </c>
      <c r="Q19" s="53">
        <v>10.735099999999999</v>
      </c>
      <c r="R19" s="53">
        <v>9.5353999999999992</v>
      </c>
      <c r="S19" s="53">
        <v>11.9206</v>
      </c>
      <c r="T19" s="53">
        <v>11.771100000000001</v>
      </c>
      <c r="U19" s="53">
        <v>15.6013</v>
      </c>
      <c r="V19" s="53">
        <v>0</v>
      </c>
      <c r="W19" s="53">
        <v>15.6013</v>
      </c>
      <c r="X19" s="53">
        <v>0</v>
      </c>
      <c r="Y19" s="53">
        <v>17.6099</v>
      </c>
      <c r="Z19" s="53">
        <v>15.506</v>
      </c>
      <c r="AA19" s="53">
        <v>15.652900000000001</v>
      </c>
      <c r="AB19" s="53">
        <v>0</v>
      </c>
      <c r="AC19" s="53">
        <v>15.652900000000001</v>
      </c>
      <c r="AD19" s="53">
        <v>0</v>
      </c>
      <c r="AE19" s="53">
        <v>17.612500000000001</v>
      </c>
      <c r="AF19" s="53">
        <v>15.557700000000001</v>
      </c>
      <c r="AG19" s="53">
        <v>13.465400000000001</v>
      </c>
      <c r="AH19" s="53">
        <v>0</v>
      </c>
      <c r="AI19" s="53">
        <v>13.465400000000001</v>
      </c>
      <c r="AJ19" s="53">
        <v>0</v>
      </c>
      <c r="AK19" s="53">
        <v>15</v>
      </c>
      <c r="AL19" s="53">
        <v>13.4625</v>
      </c>
      <c r="AM19" s="53">
        <v>18.441600000000001</v>
      </c>
    </row>
    <row r="20" spans="1:39" s="27" customFormat="1" ht="13.8" hidden="1" outlineLevel="1">
      <c r="A20" s="16">
        <v>40817</v>
      </c>
      <c r="B20" s="53">
        <v>23.153300000000002</v>
      </c>
      <c r="C20" s="53">
        <v>24.5243</v>
      </c>
      <c r="D20" s="53">
        <v>33.376399999999997</v>
      </c>
      <c r="E20" s="53">
        <v>19.881</v>
      </c>
      <c r="F20" s="53">
        <v>20.767299999999999</v>
      </c>
      <c r="G20" s="53">
        <v>20.1174</v>
      </c>
      <c r="H20" s="53">
        <v>17.8371</v>
      </c>
      <c r="I20" s="53">
        <v>24.689599999999999</v>
      </c>
      <c r="J20" s="53">
        <v>33.424900000000001</v>
      </c>
      <c r="K20" s="53">
        <v>20.0258</v>
      </c>
      <c r="L20" s="53">
        <v>20.799399999999999</v>
      </c>
      <c r="M20" s="53">
        <v>20.2758</v>
      </c>
      <c r="N20" s="53">
        <v>18.053899999999999</v>
      </c>
      <c r="O20" s="53">
        <v>13.7797</v>
      </c>
      <c r="P20" s="53">
        <v>20.302099999999999</v>
      </c>
      <c r="Q20" s="53">
        <v>13.181100000000001</v>
      </c>
      <c r="R20" s="53">
        <v>16.047699999999999</v>
      </c>
      <c r="S20" s="53">
        <v>11.9269</v>
      </c>
      <c r="T20" s="53">
        <v>13.736599999999999</v>
      </c>
      <c r="U20" s="53">
        <v>14.596299999999999</v>
      </c>
      <c r="V20" s="53">
        <v>0</v>
      </c>
      <c r="W20" s="53">
        <v>14.596299999999999</v>
      </c>
      <c r="X20" s="53">
        <v>0</v>
      </c>
      <c r="Y20" s="53">
        <v>16.668099999999999</v>
      </c>
      <c r="Z20" s="53">
        <v>14.4962</v>
      </c>
      <c r="AA20" s="53">
        <v>14.887600000000001</v>
      </c>
      <c r="AB20" s="53">
        <v>0</v>
      </c>
      <c r="AC20" s="53">
        <v>14.887600000000001</v>
      </c>
      <c r="AD20" s="53">
        <v>0</v>
      </c>
      <c r="AE20" s="53">
        <v>16.668099999999999</v>
      </c>
      <c r="AF20" s="53">
        <v>14.793200000000001</v>
      </c>
      <c r="AG20" s="53">
        <v>11.4429</v>
      </c>
      <c r="AH20" s="53">
        <v>0</v>
      </c>
      <c r="AI20" s="53">
        <v>11.4429</v>
      </c>
      <c r="AJ20" s="53">
        <v>0</v>
      </c>
      <c r="AK20" s="53">
        <v>0</v>
      </c>
      <c r="AL20" s="53">
        <v>11.4429</v>
      </c>
      <c r="AM20" s="53">
        <v>22.1114</v>
      </c>
    </row>
    <row r="21" spans="1:39" s="27" customFormat="1" ht="13.8" hidden="1" outlineLevel="1">
      <c r="A21" s="16">
        <v>40848</v>
      </c>
      <c r="B21" s="53">
        <v>22.6111</v>
      </c>
      <c r="C21" s="53">
        <v>23.663599999999999</v>
      </c>
      <c r="D21" s="53">
        <v>32.630899999999997</v>
      </c>
      <c r="E21" s="53">
        <v>20.111999999999998</v>
      </c>
      <c r="F21" s="53">
        <v>21.580400000000001</v>
      </c>
      <c r="G21" s="53">
        <v>20.2362</v>
      </c>
      <c r="H21" s="53">
        <v>16.458200000000001</v>
      </c>
      <c r="I21" s="53">
        <v>23.883700000000001</v>
      </c>
      <c r="J21" s="53">
        <v>32.663499999999999</v>
      </c>
      <c r="K21" s="53">
        <v>20.314299999999999</v>
      </c>
      <c r="L21" s="53">
        <v>21.588699999999999</v>
      </c>
      <c r="M21" s="53">
        <v>20.317499999999999</v>
      </c>
      <c r="N21" s="53">
        <v>16.998999999999999</v>
      </c>
      <c r="O21" s="53">
        <v>13.2034</v>
      </c>
      <c r="P21" s="53">
        <v>17.6145</v>
      </c>
      <c r="Q21" s="53">
        <v>13.0678</v>
      </c>
      <c r="R21" s="53">
        <v>16.883900000000001</v>
      </c>
      <c r="S21" s="53">
        <v>13.572900000000001</v>
      </c>
      <c r="T21" s="53">
        <v>12.824199999999999</v>
      </c>
      <c r="U21" s="53">
        <v>15.645099999999999</v>
      </c>
      <c r="V21" s="53">
        <v>0</v>
      </c>
      <c r="W21" s="53">
        <v>15.645099999999999</v>
      </c>
      <c r="X21" s="53">
        <v>0.11</v>
      </c>
      <c r="Y21" s="53">
        <v>21.4465</v>
      </c>
      <c r="Z21" s="53">
        <v>15.447100000000001</v>
      </c>
      <c r="AA21" s="53">
        <v>15.6601</v>
      </c>
      <c r="AB21" s="53">
        <v>0</v>
      </c>
      <c r="AC21" s="53">
        <v>15.6601</v>
      </c>
      <c r="AD21" s="53">
        <v>0.11</v>
      </c>
      <c r="AE21" s="53">
        <v>21.4465</v>
      </c>
      <c r="AF21" s="53">
        <v>15.462199999999999</v>
      </c>
      <c r="AG21" s="53">
        <v>10.557600000000001</v>
      </c>
      <c r="AH21" s="53">
        <v>0</v>
      </c>
      <c r="AI21" s="53">
        <v>10.557600000000001</v>
      </c>
      <c r="AJ21" s="53">
        <v>0</v>
      </c>
      <c r="AK21" s="53">
        <v>0</v>
      </c>
      <c r="AL21" s="53">
        <v>10.557600000000001</v>
      </c>
      <c r="AM21" s="53">
        <v>21.339200000000002</v>
      </c>
    </row>
    <row r="22" spans="1:39" s="27" customFormat="1" ht="13.8" hidden="1" outlineLevel="1">
      <c r="A22" s="16">
        <v>40878</v>
      </c>
      <c r="B22" s="53">
        <v>21.484500000000001</v>
      </c>
      <c r="C22" s="53">
        <v>22.081199999999999</v>
      </c>
      <c r="D22" s="53">
        <v>33.408799999999999</v>
      </c>
      <c r="E22" s="53">
        <v>17.893000000000001</v>
      </c>
      <c r="F22" s="53">
        <v>16.1373</v>
      </c>
      <c r="G22" s="53">
        <v>21.3873</v>
      </c>
      <c r="H22" s="53">
        <v>15.626099999999999</v>
      </c>
      <c r="I22" s="53">
        <v>22.8871</v>
      </c>
      <c r="J22" s="53">
        <v>33.409300000000002</v>
      </c>
      <c r="K22" s="53">
        <v>18.6675</v>
      </c>
      <c r="L22" s="53">
        <v>17.079599999999999</v>
      </c>
      <c r="M22" s="53">
        <v>21.577000000000002</v>
      </c>
      <c r="N22" s="53">
        <v>16.463999999999999</v>
      </c>
      <c r="O22" s="53">
        <v>8.7705000000000002</v>
      </c>
      <c r="P22" s="53">
        <v>29.519100000000002</v>
      </c>
      <c r="Q22" s="53">
        <v>8.7576999999999998</v>
      </c>
      <c r="R22" s="53">
        <v>7.5004</v>
      </c>
      <c r="S22" s="53">
        <v>11.5906</v>
      </c>
      <c r="T22" s="53">
        <v>11.0632</v>
      </c>
      <c r="U22" s="53">
        <v>16.3276</v>
      </c>
      <c r="V22" s="53">
        <v>0</v>
      </c>
      <c r="W22" s="53">
        <v>16.3276</v>
      </c>
      <c r="X22" s="53">
        <v>0.11</v>
      </c>
      <c r="Y22" s="53">
        <v>17.377400000000002</v>
      </c>
      <c r="Z22" s="53">
        <v>16.1662</v>
      </c>
      <c r="AA22" s="53">
        <v>16.416499999999999</v>
      </c>
      <c r="AB22" s="53">
        <v>0</v>
      </c>
      <c r="AC22" s="53">
        <v>16.416499999999999</v>
      </c>
      <c r="AD22" s="53">
        <v>0.11</v>
      </c>
      <c r="AE22" s="53">
        <v>17.9329</v>
      </c>
      <c r="AF22" s="53">
        <v>16.186800000000002</v>
      </c>
      <c r="AG22" s="53">
        <v>14.4656</v>
      </c>
      <c r="AH22" s="53">
        <v>0</v>
      </c>
      <c r="AI22" s="53">
        <v>14.4656</v>
      </c>
      <c r="AJ22" s="53">
        <v>0</v>
      </c>
      <c r="AK22" s="53">
        <v>13.629200000000001</v>
      </c>
      <c r="AL22" s="53">
        <v>15.407400000000001</v>
      </c>
      <c r="AM22" s="53">
        <v>20.856100000000001</v>
      </c>
    </row>
    <row r="23" spans="1:39" s="27" customFormat="1" ht="13.8" hidden="1" outlineLevel="1">
      <c r="A23" s="16">
        <v>40909</v>
      </c>
      <c r="B23" s="53">
        <v>25.2791</v>
      </c>
      <c r="C23" s="53">
        <v>27.236499999999999</v>
      </c>
      <c r="D23" s="53">
        <v>34.08</v>
      </c>
      <c r="E23" s="53">
        <v>20.7318</v>
      </c>
      <c r="F23" s="53">
        <v>21.870200000000001</v>
      </c>
      <c r="G23" s="53">
        <v>23.661000000000001</v>
      </c>
      <c r="H23" s="53">
        <v>14.082000000000001</v>
      </c>
      <c r="I23" s="53">
        <v>28.188800000000001</v>
      </c>
      <c r="J23" s="53">
        <v>34.0822</v>
      </c>
      <c r="K23" s="53">
        <v>21.9024</v>
      </c>
      <c r="L23" s="53">
        <v>21.903199999999998</v>
      </c>
      <c r="M23" s="53">
        <v>23.812200000000001</v>
      </c>
      <c r="N23" s="53">
        <v>16.3017</v>
      </c>
      <c r="O23" s="53">
        <v>11.2052</v>
      </c>
      <c r="P23" s="53">
        <v>24.730599999999999</v>
      </c>
      <c r="Q23" s="53">
        <v>11.1777</v>
      </c>
      <c r="R23" s="53">
        <v>16.680499999999999</v>
      </c>
      <c r="S23" s="53">
        <v>14.6478</v>
      </c>
      <c r="T23" s="53">
        <v>10.817</v>
      </c>
      <c r="U23" s="53">
        <v>17.1112</v>
      </c>
      <c r="V23" s="53">
        <v>0</v>
      </c>
      <c r="W23" s="53">
        <v>17.1112</v>
      </c>
      <c r="X23" s="53">
        <v>0</v>
      </c>
      <c r="Y23" s="53">
        <v>22.7867</v>
      </c>
      <c r="Z23" s="53">
        <v>16.993200000000002</v>
      </c>
      <c r="AA23" s="53">
        <v>17.867799999999999</v>
      </c>
      <c r="AB23" s="53">
        <v>0</v>
      </c>
      <c r="AC23" s="53">
        <v>17.867799999999999</v>
      </c>
      <c r="AD23" s="53">
        <v>0</v>
      </c>
      <c r="AE23" s="53">
        <v>22.7867</v>
      </c>
      <c r="AF23" s="53">
        <v>17.7561</v>
      </c>
      <c r="AG23" s="53">
        <v>8.7425999999999995</v>
      </c>
      <c r="AH23" s="53">
        <v>0</v>
      </c>
      <c r="AI23" s="53">
        <v>8.7425999999999995</v>
      </c>
      <c r="AJ23" s="53">
        <v>0</v>
      </c>
      <c r="AK23" s="53">
        <v>0</v>
      </c>
      <c r="AL23" s="53">
        <v>8.7425999999999995</v>
      </c>
      <c r="AM23" s="53">
        <v>19.161200000000001</v>
      </c>
    </row>
    <row r="24" spans="1:39" s="27" customFormat="1" ht="13.8" hidden="1" outlineLevel="1">
      <c r="A24" s="16">
        <v>40940</v>
      </c>
      <c r="B24" s="53">
        <v>22.8231</v>
      </c>
      <c r="C24" s="53">
        <v>24.221800000000002</v>
      </c>
      <c r="D24" s="53">
        <v>33.464799999999997</v>
      </c>
      <c r="E24" s="53">
        <v>21.615200000000002</v>
      </c>
      <c r="F24" s="53">
        <v>16.889199999999999</v>
      </c>
      <c r="G24" s="53">
        <v>31.732500000000002</v>
      </c>
      <c r="H24" s="53">
        <v>19.934899999999999</v>
      </c>
      <c r="I24" s="53">
        <v>26.963100000000001</v>
      </c>
      <c r="J24" s="53">
        <v>33.450899999999997</v>
      </c>
      <c r="K24" s="53">
        <v>24.689699999999998</v>
      </c>
      <c r="L24" s="53">
        <v>20.294599999999999</v>
      </c>
      <c r="M24" s="53">
        <v>32.982700000000001</v>
      </c>
      <c r="N24" s="53">
        <v>20.097100000000001</v>
      </c>
      <c r="O24" s="53">
        <v>9.0886999999999993</v>
      </c>
      <c r="P24" s="53">
        <v>44.290500000000002</v>
      </c>
      <c r="Q24" s="53">
        <v>9.0241000000000007</v>
      </c>
      <c r="R24" s="53">
        <v>8.5025999999999993</v>
      </c>
      <c r="S24" s="53">
        <v>13.0868</v>
      </c>
      <c r="T24" s="53">
        <v>14.4269</v>
      </c>
      <c r="U24" s="53">
        <v>17.368500000000001</v>
      </c>
      <c r="V24" s="53">
        <v>0</v>
      </c>
      <c r="W24" s="53">
        <v>17.368500000000001</v>
      </c>
      <c r="X24" s="53">
        <v>0</v>
      </c>
      <c r="Y24" s="53">
        <v>19.677700000000002</v>
      </c>
      <c r="Z24" s="53">
        <v>16.801300000000001</v>
      </c>
      <c r="AA24" s="53">
        <v>17.555199999999999</v>
      </c>
      <c r="AB24" s="53">
        <v>0</v>
      </c>
      <c r="AC24" s="53">
        <v>17.555199999999999</v>
      </c>
      <c r="AD24" s="53">
        <v>0</v>
      </c>
      <c r="AE24" s="53">
        <v>19.677700000000002</v>
      </c>
      <c r="AF24" s="53">
        <v>16.998000000000001</v>
      </c>
      <c r="AG24" s="53">
        <v>13.938499999999999</v>
      </c>
      <c r="AH24" s="53">
        <v>0</v>
      </c>
      <c r="AI24" s="53">
        <v>13.938499999999999</v>
      </c>
      <c r="AJ24" s="53">
        <v>0</v>
      </c>
      <c r="AK24" s="53">
        <v>0</v>
      </c>
      <c r="AL24" s="53">
        <v>13.938499999999999</v>
      </c>
      <c r="AM24" s="53">
        <v>19.264800000000001</v>
      </c>
    </row>
    <row r="25" spans="1:39" s="27" customFormat="1" ht="13.8" hidden="1" outlineLevel="1">
      <c r="A25" s="16">
        <v>40969</v>
      </c>
      <c r="B25" s="53">
        <v>21.572299999999998</v>
      </c>
      <c r="C25" s="53">
        <v>22.263999999999999</v>
      </c>
      <c r="D25" s="53">
        <v>31.843800000000002</v>
      </c>
      <c r="E25" s="53">
        <v>19.309100000000001</v>
      </c>
      <c r="F25" s="53">
        <v>16.355899999999998</v>
      </c>
      <c r="G25" s="53">
        <v>25.5457</v>
      </c>
      <c r="H25" s="53">
        <v>18.674099999999999</v>
      </c>
      <c r="I25" s="53">
        <v>23.715900000000001</v>
      </c>
      <c r="J25" s="53">
        <v>31.8535</v>
      </c>
      <c r="K25" s="53">
        <v>20.7498</v>
      </c>
      <c r="L25" s="53">
        <v>17.896599999999999</v>
      </c>
      <c r="M25" s="53">
        <v>25.710599999999999</v>
      </c>
      <c r="N25" s="53">
        <v>19.391500000000001</v>
      </c>
      <c r="O25" s="53">
        <v>11.5229</v>
      </c>
      <c r="P25" s="53">
        <v>26.3444</v>
      </c>
      <c r="Q25" s="53">
        <v>11.4711</v>
      </c>
      <c r="R25" s="53">
        <v>11.4116</v>
      </c>
      <c r="S25" s="53">
        <v>15.876899999999999</v>
      </c>
      <c r="T25" s="53">
        <v>9.7935999999999996</v>
      </c>
      <c r="U25" s="53">
        <v>17.944099999999999</v>
      </c>
      <c r="V25" s="53">
        <v>0</v>
      </c>
      <c r="W25" s="53">
        <v>17.944099999999999</v>
      </c>
      <c r="X25" s="53">
        <v>0.11</v>
      </c>
      <c r="Y25" s="53">
        <v>25.491</v>
      </c>
      <c r="Z25" s="53">
        <v>17.659500000000001</v>
      </c>
      <c r="AA25" s="53">
        <v>18.061199999999999</v>
      </c>
      <c r="AB25" s="53">
        <v>0</v>
      </c>
      <c r="AC25" s="53">
        <v>18.061199999999999</v>
      </c>
      <c r="AD25" s="53">
        <v>0.11</v>
      </c>
      <c r="AE25" s="53">
        <v>25.491</v>
      </c>
      <c r="AF25" s="53">
        <v>17.777699999999999</v>
      </c>
      <c r="AG25" s="53">
        <v>7.9736000000000002</v>
      </c>
      <c r="AH25" s="53">
        <v>0</v>
      </c>
      <c r="AI25" s="53">
        <v>7.9736000000000002</v>
      </c>
      <c r="AJ25" s="53">
        <v>0</v>
      </c>
      <c r="AK25" s="53">
        <v>0</v>
      </c>
      <c r="AL25" s="53">
        <v>7.9736000000000002</v>
      </c>
      <c r="AM25" s="53">
        <v>19.367699999999999</v>
      </c>
    </row>
    <row r="26" spans="1:39" s="27" customFormat="1" ht="13.8" hidden="1" outlineLevel="1">
      <c r="A26" s="16">
        <v>41000</v>
      </c>
      <c r="B26" s="53">
        <v>20.6252</v>
      </c>
      <c r="C26" s="53">
        <v>21.402100000000001</v>
      </c>
      <c r="D26" s="53">
        <v>33.248100000000001</v>
      </c>
      <c r="E26" s="53">
        <v>17.5136</v>
      </c>
      <c r="F26" s="53">
        <v>14.143800000000001</v>
      </c>
      <c r="G26" s="53">
        <v>24.7211</v>
      </c>
      <c r="H26" s="53">
        <v>15.483599999999999</v>
      </c>
      <c r="I26" s="53">
        <v>23.085799999999999</v>
      </c>
      <c r="J26" s="53">
        <v>33.250900000000001</v>
      </c>
      <c r="K26" s="53">
        <v>19.1204</v>
      </c>
      <c r="L26" s="53">
        <v>15.6264</v>
      </c>
      <c r="M26" s="53">
        <v>24.724</v>
      </c>
      <c r="N26" s="53">
        <v>17.444299999999998</v>
      </c>
      <c r="O26" s="53">
        <v>9.2677999999999994</v>
      </c>
      <c r="P26" s="53">
        <v>32.275599999999997</v>
      </c>
      <c r="Q26" s="53">
        <v>9.1343999999999994</v>
      </c>
      <c r="R26" s="53">
        <v>9.3369</v>
      </c>
      <c r="S26" s="53">
        <v>11.676600000000001</v>
      </c>
      <c r="T26" s="53">
        <v>8.0032999999999994</v>
      </c>
      <c r="U26" s="53">
        <v>15.988300000000001</v>
      </c>
      <c r="V26" s="53">
        <v>0</v>
      </c>
      <c r="W26" s="53">
        <v>15.988300000000001</v>
      </c>
      <c r="X26" s="53">
        <v>0</v>
      </c>
      <c r="Y26" s="53">
        <v>21.9511</v>
      </c>
      <c r="Z26" s="53">
        <v>15.5219</v>
      </c>
      <c r="AA26" s="53">
        <v>16.004300000000001</v>
      </c>
      <c r="AB26" s="53">
        <v>0</v>
      </c>
      <c r="AC26" s="53">
        <v>16.004300000000001</v>
      </c>
      <c r="AD26" s="53">
        <v>0</v>
      </c>
      <c r="AE26" s="53">
        <v>21.9511</v>
      </c>
      <c r="AF26" s="53">
        <v>15.5283</v>
      </c>
      <c r="AG26" s="53">
        <v>15.2455</v>
      </c>
      <c r="AH26" s="53">
        <v>0</v>
      </c>
      <c r="AI26" s="53">
        <v>15.2455</v>
      </c>
      <c r="AJ26" s="53">
        <v>0</v>
      </c>
      <c r="AK26" s="53">
        <v>0</v>
      </c>
      <c r="AL26" s="53">
        <v>15.2455</v>
      </c>
      <c r="AM26" s="53">
        <v>17.838699999999999</v>
      </c>
    </row>
    <row r="27" spans="1:39" s="27" customFormat="1" ht="13.8" hidden="1" outlineLevel="1">
      <c r="A27" s="16">
        <v>41030</v>
      </c>
      <c r="B27" s="53">
        <v>21.7804</v>
      </c>
      <c r="C27" s="53">
        <v>22.5945</v>
      </c>
      <c r="D27" s="53">
        <v>34.944800000000001</v>
      </c>
      <c r="E27" s="53">
        <v>17.275200000000002</v>
      </c>
      <c r="F27" s="53">
        <v>12.993</v>
      </c>
      <c r="G27" s="53">
        <v>25.535900000000002</v>
      </c>
      <c r="H27" s="53">
        <v>18.739699999999999</v>
      </c>
      <c r="I27" s="53">
        <v>24.5276</v>
      </c>
      <c r="J27" s="53">
        <v>34.946800000000003</v>
      </c>
      <c r="K27" s="53">
        <v>19.2727</v>
      </c>
      <c r="L27" s="53">
        <v>15.3063</v>
      </c>
      <c r="M27" s="53">
        <v>25.5778</v>
      </c>
      <c r="N27" s="53">
        <v>19.434200000000001</v>
      </c>
      <c r="O27" s="53">
        <v>5.6201999999999996</v>
      </c>
      <c r="P27" s="53">
        <v>24.7469</v>
      </c>
      <c r="Q27" s="53">
        <v>5.6093000000000002</v>
      </c>
      <c r="R27" s="53">
        <v>4.9485999999999999</v>
      </c>
      <c r="S27" s="53">
        <v>14.392099999999999</v>
      </c>
      <c r="T27" s="53">
        <v>12.6716</v>
      </c>
      <c r="U27" s="53">
        <v>13.9658</v>
      </c>
      <c r="V27" s="53">
        <v>0</v>
      </c>
      <c r="W27" s="53">
        <v>13.9658</v>
      </c>
      <c r="X27" s="53">
        <v>0</v>
      </c>
      <c r="Y27" s="53">
        <v>16.960100000000001</v>
      </c>
      <c r="Z27" s="53">
        <v>13.860900000000001</v>
      </c>
      <c r="AA27" s="53">
        <v>13.9389</v>
      </c>
      <c r="AB27" s="53">
        <v>0</v>
      </c>
      <c r="AC27" s="53">
        <v>13.9389</v>
      </c>
      <c r="AD27" s="53">
        <v>0</v>
      </c>
      <c r="AE27" s="53">
        <v>19.410599999999999</v>
      </c>
      <c r="AF27" s="53">
        <v>13.8179</v>
      </c>
      <c r="AG27" s="53">
        <v>14.4481</v>
      </c>
      <c r="AH27" s="53">
        <v>0</v>
      </c>
      <c r="AI27" s="53">
        <v>14.4481</v>
      </c>
      <c r="AJ27" s="53">
        <v>0</v>
      </c>
      <c r="AK27" s="53">
        <v>13.202199999999999</v>
      </c>
      <c r="AL27" s="53">
        <v>14.8696</v>
      </c>
      <c r="AM27" s="53">
        <v>19.8294</v>
      </c>
    </row>
    <row r="28" spans="1:39" s="27" customFormat="1" ht="13.8" hidden="1" outlineLevel="1">
      <c r="A28" s="16">
        <v>41061</v>
      </c>
      <c r="B28" s="53">
        <v>21.8291</v>
      </c>
      <c r="C28" s="53">
        <v>22.665800000000001</v>
      </c>
      <c r="D28" s="53">
        <v>35.607799999999997</v>
      </c>
      <c r="E28" s="53">
        <v>18.492000000000001</v>
      </c>
      <c r="F28" s="53">
        <v>15.166499999999999</v>
      </c>
      <c r="G28" s="53">
        <v>24.928599999999999</v>
      </c>
      <c r="H28" s="53">
        <v>17.8535</v>
      </c>
      <c r="I28" s="53">
        <v>24.638300000000001</v>
      </c>
      <c r="J28" s="53">
        <v>35.612200000000001</v>
      </c>
      <c r="K28" s="53">
        <v>20.466000000000001</v>
      </c>
      <c r="L28" s="53">
        <v>17.309100000000001</v>
      </c>
      <c r="M28" s="53">
        <v>24.997299999999999</v>
      </c>
      <c r="N28" s="53">
        <v>20.473400000000002</v>
      </c>
      <c r="O28" s="53">
        <v>7.5510999999999999</v>
      </c>
      <c r="P28" s="53">
        <v>29.975200000000001</v>
      </c>
      <c r="Q28" s="53">
        <v>7.5145</v>
      </c>
      <c r="R28" s="53">
        <v>7.9489000000000001</v>
      </c>
      <c r="S28" s="53">
        <v>11.9544</v>
      </c>
      <c r="T28" s="53">
        <v>4.5978000000000003</v>
      </c>
      <c r="U28" s="53">
        <v>12.030200000000001</v>
      </c>
      <c r="V28" s="53">
        <v>0</v>
      </c>
      <c r="W28" s="53">
        <v>12.030200000000001</v>
      </c>
      <c r="X28" s="53">
        <v>24.83</v>
      </c>
      <c r="Y28" s="53">
        <v>22.816199999999998</v>
      </c>
      <c r="Z28" s="53">
        <v>11.245200000000001</v>
      </c>
      <c r="AA28" s="53">
        <v>18.076000000000001</v>
      </c>
      <c r="AB28" s="53">
        <v>0</v>
      </c>
      <c r="AC28" s="53">
        <v>18.076000000000001</v>
      </c>
      <c r="AD28" s="53">
        <v>24.83</v>
      </c>
      <c r="AE28" s="53">
        <v>22.816199999999998</v>
      </c>
      <c r="AF28" s="53">
        <v>17.3613</v>
      </c>
      <c r="AG28" s="53">
        <v>5.4240000000000004</v>
      </c>
      <c r="AH28" s="53">
        <v>0</v>
      </c>
      <c r="AI28" s="53">
        <v>5.4240000000000004</v>
      </c>
      <c r="AJ28" s="53">
        <v>0</v>
      </c>
      <c r="AK28" s="53">
        <v>0</v>
      </c>
      <c r="AL28" s="53">
        <v>5.4240000000000004</v>
      </c>
      <c r="AM28" s="53">
        <v>20.932099999999998</v>
      </c>
    </row>
    <row r="29" spans="1:39" s="27" customFormat="1" ht="13.8" hidden="1" outlineLevel="1">
      <c r="A29" s="16">
        <v>41091</v>
      </c>
      <c r="B29" s="53">
        <v>25.382200000000001</v>
      </c>
      <c r="C29" s="53">
        <v>26.273199999999999</v>
      </c>
      <c r="D29" s="53">
        <v>35.241999999999997</v>
      </c>
      <c r="E29" s="53">
        <v>21.795300000000001</v>
      </c>
      <c r="F29" s="53">
        <v>17.863099999999999</v>
      </c>
      <c r="G29" s="53">
        <v>25.831600000000002</v>
      </c>
      <c r="H29" s="53">
        <v>19.598500000000001</v>
      </c>
      <c r="I29" s="53">
        <v>26.322500000000002</v>
      </c>
      <c r="J29" s="53">
        <v>35.306600000000003</v>
      </c>
      <c r="K29" s="53">
        <v>21.837499999999999</v>
      </c>
      <c r="L29" s="53">
        <v>17.863299999999999</v>
      </c>
      <c r="M29" s="53">
        <v>25.852599999999999</v>
      </c>
      <c r="N29" s="53">
        <v>19.7485</v>
      </c>
      <c r="O29" s="53">
        <v>16.696899999999999</v>
      </c>
      <c r="P29" s="53">
        <v>22.903099999999998</v>
      </c>
      <c r="Q29" s="53">
        <v>13.5166</v>
      </c>
      <c r="R29" s="53">
        <v>16.048200000000001</v>
      </c>
      <c r="S29" s="53">
        <v>10.5219</v>
      </c>
      <c r="T29" s="53">
        <v>13.917</v>
      </c>
      <c r="U29" s="53">
        <v>16.6492</v>
      </c>
      <c r="V29" s="53">
        <v>0</v>
      </c>
      <c r="W29" s="53">
        <v>16.6492</v>
      </c>
      <c r="X29" s="53">
        <v>31.46</v>
      </c>
      <c r="Y29" s="53">
        <v>23.039899999999999</v>
      </c>
      <c r="Z29" s="53">
        <v>16.537700000000001</v>
      </c>
      <c r="AA29" s="53">
        <v>16.679300000000001</v>
      </c>
      <c r="AB29" s="53">
        <v>0</v>
      </c>
      <c r="AC29" s="53">
        <v>16.679300000000001</v>
      </c>
      <c r="AD29" s="53">
        <v>31.46</v>
      </c>
      <c r="AE29" s="53">
        <v>23.039899999999999</v>
      </c>
      <c r="AF29" s="53">
        <v>16.567499999999999</v>
      </c>
      <c r="AG29" s="53">
        <v>12.2935</v>
      </c>
      <c r="AH29" s="53">
        <v>0</v>
      </c>
      <c r="AI29" s="53">
        <v>12.2935</v>
      </c>
      <c r="AJ29" s="53">
        <v>0</v>
      </c>
      <c r="AK29" s="53">
        <v>0</v>
      </c>
      <c r="AL29" s="53">
        <v>12.2935</v>
      </c>
      <c r="AM29" s="53">
        <v>22.081399999999999</v>
      </c>
    </row>
    <row r="30" spans="1:39" s="27" customFormat="1" ht="13.8" hidden="1" outlineLevel="1">
      <c r="A30" s="16">
        <v>41122</v>
      </c>
      <c r="B30" s="53">
        <v>25.734400000000001</v>
      </c>
      <c r="C30" s="53">
        <v>26.874199999999998</v>
      </c>
      <c r="D30" s="53">
        <v>36.028199999999998</v>
      </c>
      <c r="E30" s="53">
        <v>20.726800000000001</v>
      </c>
      <c r="F30" s="53">
        <v>18.337499999999999</v>
      </c>
      <c r="G30" s="53">
        <v>22.999400000000001</v>
      </c>
      <c r="H30" s="53">
        <v>19.077300000000001</v>
      </c>
      <c r="I30" s="53">
        <v>26.963100000000001</v>
      </c>
      <c r="J30" s="53">
        <v>36.042499999999997</v>
      </c>
      <c r="K30" s="53">
        <v>20.807700000000001</v>
      </c>
      <c r="L30" s="53">
        <v>18.337800000000001</v>
      </c>
      <c r="M30" s="53">
        <v>23.073399999999999</v>
      </c>
      <c r="N30" s="53">
        <v>19.374300000000002</v>
      </c>
      <c r="O30" s="53">
        <v>15.7583</v>
      </c>
      <c r="P30" s="53">
        <v>29.8111</v>
      </c>
      <c r="Q30" s="53">
        <v>13.908200000000001</v>
      </c>
      <c r="R30" s="53">
        <v>16.048200000000001</v>
      </c>
      <c r="S30" s="53">
        <v>15.8407</v>
      </c>
      <c r="T30" s="53">
        <v>12.452500000000001</v>
      </c>
      <c r="U30" s="53">
        <v>16.878299999999999</v>
      </c>
      <c r="V30" s="53">
        <v>0</v>
      </c>
      <c r="W30" s="53">
        <v>16.878299999999999</v>
      </c>
      <c r="X30" s="53">
        <v>0.11</v>
      </c>
      <c r="Y30" s="53">
        <v>23.089099999999998</v>
      </c>
      <c r="Z30" s="53">
        <v>16.630099999999999</v>
      </c>
      <c r="AA30" s="53">
        <v>17.108000000000001</v>
      </c>
      <c r="AB30" s="53">
        <v>0</v>
      </c>
      <c r="AC30" s="53">
        <v>17.108000000000001</v>
      </c>
      <c r="AD30" s="53">
        <v>0.11</v>
      </c>
      <c r="AE30" s="53">
        <v>23.089099999999998</v>
      </c>
      <c r="AF30" s="53">
        <v>16.862400000000001</v>
      </c>
      <c r="AG30" s="53">
        <v>12.0763</v>
      </c>
      <c r="AH30" s="53">
        <v>0</v>
      </c>
      <c r="AI30" s="53">
        <v>12.0763</v>
      </c>
      <c r="AJ30" s="53">
        <v>0</v>
      </c>
      <c r="AK30" s="53">
        <v>0</v>
      </c>
      <c r="AL30" s="53">
        <v>12.0763</v>
      </c>
      <c r="AM30" s="53">
        <v>21.730799999999999</v>
      </c>
    </row>
    <row r="31" spans="1:39" s="27" customFormat="1" ht="13.8" hidden="1" outlineLevel="1">
      <c r="A31" s="16">
        <v>41153</v>
      </c>
      <c r="B31" s="53">
        <v>25.280899999999999</v>
      </c>
      <c r="C31" s="53">
        <v>26.169</v>
      </c>
      <c r="D31" s="53">
        <v>35.362900000000003</v>
      </c>
      <c r="E31" s="53">
        <v>21.514199999999999</v>
      </c>
      <c r="F31" s="53">
        <v>22.336400000000001</v>
      </c>
      <c r="G31" s="53">
        <v>22.805900000000001</v>
      </c>
      <c r="H31" s="53">
        <v>18.091000000000001</v>
      </c>
      <c r="I31" s="53">
        <v>26.2484</v>
      </c>
      <c r="J31" s="53">
        <v>35.361699999999999</v>
      </c>
      <c r="K31" s="53">
        <v>21.5916</v>
      </c>
      <c r="L31" s="53">
        <v>22.336400000000001</v>
      </c>
      <c r="M31" s="53">
        <v>22.848099999999999</v>
      </c>
      <c r="N31" s="53">
        <v>18.256799999999998</v>
      </c>
      <c r="O31" s="53">
        <v>15.4223</v>
      </c>
      <c r="P31" s="53">
        <v>36.373199999999997</v>
      </c>
      <c r="Q31" s="53">
        <v>14.1661</v>
      </c>
      <c r="R31" s="53">
        <v>0</v>
      </c>
      <c r="S31" s="53">
        <v>17.700099999999999</v>
      </c>
      <c r="T31" s="53">
        <v>12.166700000000001</v>
      </c>
      <c r="U31" s="53">
        <v>15.197100000000001</v>
      </c>
      <c r="V31" s="53">
        <v>0</v>
      </c>
      <c r="W31" s="53">
        <v>15.197100000000001</v>
      </c>
      <c r="X31" s="53">
        <v>0</v>
      </c>
      <c r="Y31" s="53">
        <v>16.956299999999999</v>
      </c>
      <c r="Z31" s="53">
        <v>15.166600000000001</v>
      </c>
      <c r="AA31" s="53">
        <v>15.5411</v>
      </c>
      <c r="AB31" s="53">
        <v>0</v>
      </c>
      <c r="AC31" s="53">
        <v>15.5411</v>
      </c>
      <c r="AD31" s="53">
        <v>0</v>
      </c>
      <c r="AE31" s="53">
        <v>16.956299999999999</v>
      </c>
      <c r="AF31" s="53">
        <v>15.5136</v>
      </c>
      <c r="AG31" s="53">
        <v>12.359299999999999</v>
      </c>
      <c r="AH31" s="53">
        <v>0</v>
      </c>
      <c r="AI31" s="53">
        <v>12.359299999999999</v>
      </c>
      <c r="AJ31" s="53">
        <v>0</v>
      </c>
      <c r="AK31" s="53">
        <v>0</v>
      </c>
      <c r="AL31" s="53">
        <v>12.359299999999999</v>
      </c>
      <c r="AM31" s="53">
        <v>23.204599999999999</v>
      </c>
    </row>
    <row r="32" spans="1:39" s="27" customFormat="1" ht="13.8" hidden="1" outlineLevel="1">
      <c r="A32" s="16">
        <v>41183</v>
      </c>
      <c r="B32" s="53">
        <v>25.092600000000001</v>
      </c>
      <c r="C32" s="53">
        <v>26.045999999999999</v>
      </c>
      <c r="D32" s="53">
        <v>35.211399999999998</v>
      </c>
      <c r="E32" s="53">
        <v>21.657599999999999</v>
      </c>
      <c r="F32" s="53">
        <v>23.633099999999999</v>
      </c>
      <c r="G32" s="53">
        <v>20.8704</v>
      </c>
      <c r="H32" s="53">
        <v>19.043900000000001</v>
      </c>
      <c r="I32" s="53">
        <v>26.1966</v>
      </c>
      <c r="J32" s="53">
        <v>35.191200000000002</v>
      </c>
      <c r="K32" s="53">
        <v>21.793700000000001</v>
      </c>
      <c r="L32" s="53">
        <v>23.663</v>
      </c>
      <c r="M32" s="53">
        <v>20.892099999999999</v>
      </c>
      <c r="N32" s="53">
        <v>19.724900000000002</v>
      </c>
      <c r="O32" s="53">
        <v>16.960599999999999</v>
      </c>
      <c r="P32" s="53">
        <v>48.284999999999997</v>
      </c>
      <c r="Q32" s="53">
        <v>15.969799999999999</v>
      </c>
      <c r="R32" s="53">
        <v>18.245100000000001</v>
      </c>
      <c r="S32" s="53">
        <v>17.654199999999999</v>
      </c>
      <c r="T32" s="53">
        <v>15.386100000000001</v>
      </c>
      <c r="U32" s="53">
        <v>17.194199999999999</v>
      </c>
      <c r="V32" s="53">
        <v>0</v>
      </c>
      <c r="W32" s="53">
        <v>17.194199999999999</v>
      </c>
      <c r="X32" s="53">
        <v>0</v>
      </c>
      <c r="Y32" s="53">
        <v>25.673100000000002</v>
      </c>
      <c r="Z32" s="53">
        <v>16.311800000000002</v>
      </c>
      <c r="AA32" s="53">
        <v>18.016500000000001</v>
      </c>
      <c r="AB32" s="53">
        <v>0</v>
      </c>
      <c r="AC32" s="53">
        <v>18.016500000000001</v>
      </c>
      <c r="AD32" s="53">
        <v>0</v>
      </c>
      <c r="AE32" s="53">
        <v>25.673100000000002</v>
      </c>
      <c r="AF32" s="53">
        <v>16.9697</v>
      </c>
      <c r="AG32" s="53">
        <v>14.214700000000001</v>
      </c>
      <c r="AH32" s="53">
        <v>0</v>
      </c>
      <c r="AI32" s="53">
        <v>14.214700000000001</v>
      </c>
      <c r="AJ32" s="53">
        <v>0</v>
      </c>
      <c r="AK32" s="53">
        <v>0</v>
      </c>
      <c r="AL32" s="53">
        <v>14.214700000000001</v>
      </c>
      <c r="AM32" s="53">
        <v>22.179099999999998</v>
      </c>
    </row>
    <row r="33" spans="1:39" s="27" customFormat="1" ht="13.8" hidden="1" outlineLevel="1">
      <c r="A33" s="16">
        <v>41214</v>
      </c>
      <c r="B33" s="53">
        <v>26.004799999999999</v>
      </c>
      <c r="C33" s="53">
        <v>26.850200000000001</v>
      </c>
      <c r="D33" s="53">
        <v>35.525199999999998</v>
      </c>
      <c r="E33" s="53">
        <v>21.11</v>
      </c>
      <c r="F33" s="53">
        <v>19.561499999999999</v>
      </c>
      <c r="G33" s="53">
        <v>22.2485</v>
      </c>
      <c r="H33" s="53">
        <v>20.951000000000001</v>
      </c>
      <c r="I33" s="53">
        <v>26.866199999999999</v>
      </c>
      <c r="J33" s="53">
        <v>35.526200000000003</v>
      </c>
      <c r="K33" s="53">
        <v>21.123699999999999</v>
      </c>
      <c r="L33" s="53">
        <v>19.561499999999999</v>
      </c>
      <c r="M33" s="53">
        <v>22.2501</v>
      </c>
      <c r="N33" s="53">
        <v>21.045500000000001</v>
      </c>
      <c r="O33" s="53">
        <v>15.8592</v>
      </c>
      <c r="P33" s="53">
        <v>29.947199999999999</v>
      </c>
      <c r="Q33" s="53">
        <v>15.1645</v>
      </c>
      <c r="R33" s="53">
        <v>0</v>
      </c>
      <c r="S33" s="53">
        <v>6.8</v>
      </c>
      <c r="T33" s="53">
        <v>15.35</v>
      </c>
      <c r="U33" s="53">
        <v>19.159400000000002</v>
      </c>
      <c r="V33" s="53">
        <v>0</v>
      </c>
      <c r="W33" s="53">
        <v>19.159400000000002</v>
      </c>
      <c r="X33" s="53">
        <v>0</v>
      </c>
      <c r="Y33" s="53">
        <v>20.324200000000001</v>
      </c>
      <c r="Z33" s="53">
        <v>19.105499999999999</v>
      </c>
      <c r="AA33" s="53">
        <v>19.392900000000001</v>
      </c>
      <c r="AB33" s="53">
        <v>0</v>
      </c>
      <c r="AC33" s="53">
        <v>19.392900000000001</v>
      </c>
      <c r="AD33" s="53">
        <v>0</v>
      </c>
      <c r="AE33" s="53">
        <v>20.324200000000001</v>
      </c>
      <c r="AF33" s="53">
        <v>19.3477</v>
      </c>
      <c r="AG33" s="53">
        <v>14.11</v>
      </c>
      <c r="AH33" s="53">
        <v>0</v>
      </c>
      <c r="AI33" s="53">
        <v>14.11</v>
      </c>
      <c r="AJ33" s="53">
        <v>0</v>
      </c>
      <c r="AK33" s="53">
        <v>0</v>
      </c>
      <c r="AL33" s="53">
        <v>14.11</v>
      </c>
      <c r="AM33" s="53">
        <v>23.100100000000001</v>
      </c>
    </row>
    <row r="34" spans="1:39" s="27" customFormat="1" ht="13.8" hidden="1" outlineLevel="1">
      <c r="A34" s="16">
        <v>41244</v>
      </c>
      <c r="B34" s="53">
        <v>23.795300000000001</v>
      </c>
      <c r="C34" s="53">
        <v>24.9634</v>
      </c>
      <c r="D34" s="53">
        <v>35.249299999999998</v>
      </c>
      <c r="E34" s="53">
        <v>19.291</v>
      </c>
      <c r="F34" s="53">
        <v>18.4254</v>
      </c>
      <c r="G34" s="53">
        <v>19.570399999999999</v>
      </c>
      <c r="H34" s="53">
        <v>21.926300000000001</v>
      </c>
      <c r="I34" s="53">
        <v>24.978000000000002</v>
      </c>
      <c r="J34" s="53">
        <v>35.251300000000001</v>
      </c>
      <c r="K34" s="53">
        <v>19.302700000000002</v>
      </c>
      <c r="L34" s="53">
        <v>18.4254</v>
      </c>
      <c r="M34" s="53">
        <v>19.5932</v>
      </c>
      <c r="N34" s="53">
        <v>21.926300000000001</v>
      </c>
      <c r="O34" s="53">
        <v>14.529500000000001</v>
      </c>
      <c r="P34" s="53">
        <v>27.7529</v>
      </c>
      <c r="Q34" s="53">
        <v>13.5219</v>
      </c>
      <c r="R34" s="53">
        <v>0</v>
      </c>
      <c r="S34" s="53">
        <v>13.5219</v>
      </c>
      <c r="T34" s="53">
        <v>0</v>
      </c>
      <c r="U34" s="53">
        <v>13.9854</v>
      </c>
      <c r="V34" s="53">
        <v>0</v>
      </c>
      <c r="W34" s="53">
        <v>13.9854</v>
      </c>
      <c r="X34" s="53">
        <v>0</v>
      </c>
      <c r="Y34" s="53">
        <v>11.0373</v>
      </c>
      <c r="Z34" s="53">
        <v>19.9511</v>
      </c>
      <c r="AA34" s="53">
        <v>14.083500000000001</v>
      </c>
      <c r="AB34" s="53">
        <v>0</v>
      </c>
      <c r="AC34" s="53">
        <v>14.083500000000001</v>
      </c>
      <c r="AD34" s="53">
        <v>0</v>
      </c>
      <c r="AE34" s="53">
        <v>11.0373</v>
      </c>
      <c r="AF34" s="53">
        <v>20.473800000000001</v>
      </c>
      <c r="AG34" s="53">
        <v>5.6950000000000003</v>
      </c>
      <c r="AH34" s="53">
        <v>0</v>
      </c>
      <c r="AI34" s="53">
        <v>5.6950000000000003</v>
      </c>
      <c r="AJ34" s="53">
        <v>0</v>
      </c>
      <c r="AK34" s="53">
        <v>0</v>
      </c>
      <c r="AL34" s="53">
        <v>5.6950000000000003</v>
      </c>
      <c r="AM34" s="53">
        <v>20.8673</v>
      </c>
    </row>
    <row r="35" spans="1:39" s="27" customFormat="1" ht="13.8" hidden="1" outlineLevel="1">
      <c r="A35" s="16">
        <v>41275</v>
      </c>
      <c r="B35" s="53">
        <v>26.404599999999999</v>
      </c>
      <c r="C35" s="53">
        <v>27.317499999999999</v>
      </c>
      <c r="D35" s="53">
        <v>35.646700000000003</v>
      </c>
      <c r="E35" s="53">
        <v>21.6191</v>
      </c>
      <c r="F35" s="53">
        <v>22.172499999999999</v>
      </c>
      <c r="G35" s="53">
        <v>20.991599999999998</v>
      </c>
      <c r="H35" s="53">
        <v>24.9057</v>
      </c>
      <c r="I35" s="53">
        <v>27.322099999999999</v>
      </c>
      <c r="J35" s="53">
        <v>35.643000000000001</v>
      </c>
      <c r="K35" s="53">
        <v>21.626999999999999</v>
      </c>
      <c r="L35" s="53">
        <v>22.172499999999999</v>
      </c>
      <c r="M35" s="53">
        <v>20.991599999999998</v>
      </c>
      <c r="N35" s="53">
        <v>25.1875</v>
      </c>
      <c r="O35" s="53">
        <v>23.052700000000002</v>
      </c>
      <c r="P35" s="53">
        <v>40.076900000000002</v>
      </c>
      <c r="Q35" s="53">
        <v>15.2598</v>
      </c>
      <c r="R35" s="53">
        <v>0</v>
      </c>
      <c r="S35" s="53">
        <v>7.8324999999999996</v>
      </c>
      <c r="T35" s="53">
        <v>15.26</v>
      </c>
      <c r="U35" s="53">
        <v>15.2906</v>
      </c>
      <c r="V35" s="53">
        <v>0</v>
      </c>
      <c r="W35" s="53">
        <v>15.2906</v>
      </c>
      <c r="X35" s="53">
        <v>0</v>
      </c>
      <c r="Y35" s="53">
        <v>21.9376</v>
      </c>
      <c r="Z35" s="53">
        <v>15.2872</v>
      </c>
      <c r="AA35" s="53">
        <v>15.2906</v>
      </c>
      <c r="AB35" s="53">
        <v>0</v>
      </c>
      <c r="AC35" s="53">
        <v>15.2906</v>
      </c>
      <c r="AD35" s="53">
        <v>0</v>
      </c>
      <c r="AE35" s="53">
        <v>21.9376</v>
      </c>
      <c r="AF35" s="53">
        <v>15.2872</v>
      </c>
      <c r="AG35" s="53">
        <v>0</v>
      </c>
      <c r="AH35" s="53">
        <v>0</v>
      </c>
      <c r="AI35" s="53">
        <v>0</v>
      </c>
      <c r="AJ35" s="53">
        <v>0</v>
      </c>
      <c r="AK35" s="53">
        <v>0</v>
      </c>
      <c r="AL35" s="53">
        <v>0</v>
      </c>
      <c r="AM35" s="53">
        <v>22.707000000000001</v>
      </c>
    </row>
    <row r="36" spans="1:39" s="27" customFormat="1" ht="13.8" hidden="1" outlineLevel="1">
      <c r="A36" s="16">
        <v>41306</v>
      </c>
      <c r="B36" s="53">
        <v>25.113099999999999</v>
      </c>
      <c r="C36" s="53">
        <v>25.511900000000001</v>
      </c>
      <c r="D36" s="53">
        <v>35.171199999999999</v>
      </c>
      <c r="E36" s="53">
        <v>20.416599999999999</v>
      </c>
      <c r="F36" s="53">
        <v>21.584700000000002</v>
      </c>
      <c r="G36" s="53">
        <v>22.4925</v>
      </c>
      <c r="H36" s="53">
        <v>13.354100000000001</v>
      </c>
      <c r="I36" s="53">
        <v>25.514199999999999</v>
      </c>
      <c r="J36" s="53">
        <v>35.174599999999998</v>
      </c>
      <c r="K36" s="53">
        <v>20.417899999999999</v>
      </c>
      <c r="L36" s="53">
        <v>21.584700000000002</v>
      </c>
      <c r="M36" s="53">
        <v>22.4925</v>
      </c>
      <c r="N36" s="53">
        <v>13.3308</v>
      </c>
      <c r="O36" s="53">
        <v>22.599399999999999</v>
      </c>
      <c r="P36" s="53">
        <v>30.705400000000001</v>
      </c>
      <c r="Q36" s="53">
        <v>18.797699999999999</v>
      </c>
      <c r="R36" s="53" t="s">
        <v>346</v>
      </c>
      <c r="S36" s="53">
        <v>0</v>
      </c>
      <c r="T36" s="53">
        <v>18.797699999999999</v>
      </c>
      <c r="U36" s="53">
        <v>19.319900000000001</v>
      </c>
      <c r="V36" s="53">
        <v>0</v>
      </c>
      <c r="W36" s="53">
        <v>19.319900000000001</v>
      </c>
      <c r="X36" s="53">
        <v>0</v>
      </c>
      <c r="Y36" s="53">
        <v>28.3552</v>
      </c>
      <c r="Z36" s="53">
        <v>18.270700000000001</v>
      </c>
      <c r="AA36" s="53">
        <v>20.894100000000002</v>
      </c>
      <c r="AB36" s="53">
        <v>0</v>
      </c>
      <c r="AC36" s="53">
        <v>20.894100000000002</v>
      </c>
      <c r="AD36" s="53">
        <v>0</v>
      </c>
      <c r="AE36" s="53">
        <v>28.3552</v>
      </c>
      <c r="AF36" s="53">
        <v>19.8415</v>
      </c>
      <c r="AG36" s="53">
        <v>10.96</v>
      </c>
      <c r="AH36" s="53">
        <v>0</v>
      </c>
      <c r="AI36" s="53">
        <v>10.96</v>
      </c>
      <c r="AJ36" s="53" t="s">
        <v>346</v>
      </c>
      <c r="AK36" s="53">
        <v>0</v>
      </c>
      <c r="AL36" s="53">
        <v>10.96</v>
      </c>
      <c r="AM36" s="53">
        <v>23.2791</v>
      </c>
    </row>
    <row r="37" spans="1:39" s="27" customFormat="1" ht="13.8" hidden="1" outlineLevel="1">
      <c r="A37" s="16">
        <v>41334</v>
      </c>
      <c r="B37" s="53">
        <v>25.9893</v>
      </c>
      <c r="C37" s="53">
        <v>27.544699999999999</v>
      </c>
      <c r="D37" s="53">
        <v>36.010100000000001</v>
      </c>
      <c r="E37" s="53">
        <v>22.267600000000002</v>
      </c>
      <c r="F37" s="53">
        <v>21.782299999999999</v>
      </c>
      <c r="G37" s="53">
        <v>22.775500000000001</v>
      </c>
      <c r="H37" s="53">
        <v>21.731200000000001</v>
      </c>
      <c r="I37" s="53">
        <v>27.853000000000002</v>
      </c>
      <c r="J37" s="53">
        <v>36.016500000000001</v>
      </c>
      <c r="K37" s="53">
        <v>22.491700000000002</v>
      </c>
      <c r="L37" s="53">
        <v>22.627700000000001</v>
      </c>
      <c r="M37" s="53">
        <v>22.788599999999999</v>
      </c>
      <c r="N37" s="53">
        <v>21.769100000000002</v>
      </c>
      <c r="O37" s="53">
        <v>18.066800000000001</v>
      </c>
      <c r="P37" s="53">
        <v>4.7836999999999996</v>
      </c>
      <c r="Q37" s="53">
        <v>18.100100000000001</v>
      </c>
      <c r="R37" s="53">
        <v>18.032900000000001</v>
      </c>
      <c r="S37" s="53">
        <v>16.087</v>
      </c>
      <c r="T37" s="53">
        <v>19.386600000000001</v>
      </c>
      <c r="U37" s="53">
        <v>15.5137</v>
      </c>
      <c r="V37" s="53">
        <v>0</v>
      </c>
      <c r="W37" s="53">
        <v>15.5137</v>
      </c>
      <c r="X37" s="53">
        <v>53.39</v>
      </c>
      <c r="Y37" s="53">
        <v>29.7988</v>
      </c>
      <c r="Z37" s="53">
        <v>15.3635</v>
      </c>
      <c r="AA37" s="53">
        <v>17.468599999999999</v>
      </c>
      <c r="AB37" s="53">
        <v>0</v>
      </c>
      <c r="AC37" s="53">
        <v>17.468599999999999</v>
      </c>
      <c r="AD37" s="53">
        <v>53.39</v>
      </c>
      <c r="AE37" s="53">
        <v>29.7988</v>
      </c>
      <c r="AF37" s="53">
        <v>16.822399999999998</v>
      </c>
      <c r="AG37" s="53">
        <v>14.991899999999999</v>
      </c>
      <c r="AH37" s="53">
        <v>0</v>
      </c>
      <c r="AI37" s="53">
        <v>14.991899999999999</v>
      </c>
      <c r="AJ37" s="53">
        <v>0</v>
      </c>
      <c r="AK37" s="53">
        <v>0</v>
      </c>
      <c r="AL37" s="53">
        <v>14.991899999999999</v>
      </c>
      <c r="AM37" s="53">
        <v>23.383900000000001</v>
      </c>
    </row>
    <row r="38" spans="1:39" s="27" customFormat="1" ht="13.8" hidden="1" outlineLevel="1">
      <c r="A38" s="16">
        <v>41365</v>
      </c>
      <c r="B38" s="53">
        <v>24.462700000000002</v>
      </c>
      <c r="C38" s="53">
        <v>25.75</v>
      </c>
      <c r="D38" s="53">
        <v>33.487099999999998</v>
      </c>
      <c r="E38" s="53">
        <v>22.559000000000001</v>
      </c>
      <c r="F38" s="53">
        <v>23.12</v>
      </c>
      <c r="G38" s="53">
        <v>23.1843</v>
      </c>
      <c r="H38" s="53">
        <v>20.347999999999999</v>
      </c>
      <c r="I38" s="53">
        <v>26.008299999999998</v>
      </c>
      <c r="J38" s="53">
        <v>33.517800000000001</v>
      </c>
      <c r="K38" s="53">
        <v>22.778600000000001</v>
      </c>
      <c r="L38" s="53">
        <v>23.7346</v>
      </c>
      <c r="M38" s="53">
        <v>23.192599999999999</v>
      </c>
      <c r="N38" s="53">
        <v>20.563099999999999</v>
      </c>
      <c r="O38" s="53">
        <v>17.4084</v>
      </c>
      <c r="P38" s="53">
        <v>2.9662000000000002</v>
      </c>
      <c r="Q38" s="53">
        <v>17.550699999999999</v>
      </c>
      <c r="R38" s="53">
        <v>18.032900000000001</v>
      </c>
      <c r="S38" s="53">
        <v>15.6272</v>
      </c>
      <c r="T38" s="53">
        <v>16.267600000000002</v>
      </c>
      <c r="U38" s="53">
        <v>14.629300000000001</v>
      </c>
      <c r="V38" s="53">
        <v>0</v>
      </c>
      <c r="W38" s="53">
        <v>14.629300000000001</v>
      </c>
      <c r="X38" s="53">
        <v>0</v>
      </c>
      <c r="Y38" s="53">
        <v>26.6768</v>
      </c>
      <c r="Z38" s="53">
        <v>14.4482</v>
      </c>
      <c r="AA38" s="53">
        <v>18.482700000000001</v>
      </c>
      <c r="AB38" s="53">
        <v>0</v>
      </c>
      <c r="AC38" s="53">
        <v>18.482700000000001</v>
      </c>
      <c r="AD38" s="53">
        <v>0</v>
      </c>
      <c r="AE38" s="53">
        <v>26.6768</v>
      </c>
      <c r="AF38" s="53">
        <v>17.989699999999999</v>
      </c>
      <c r="AG38" s="53">
        <v>13.268700000000001</v>
      </c>
      <c r="AH38" s="53">
        <v>0</v>
      </c>
      <c r="AI38" s="53">
        <v>13.268700000000001</v>
      </c>
      <c r="AJ38" s="53">
        <v>0</v>
      </c>
      <c r="AK38" s="53">
        <v>0</v>
      </c>
      <c r="AL38" s="53">
        <v>13.268700000000001</v>
      </c>
      <c r="AM38" s="53">
        <v>23.263400000000001</v>
      </c>
    </row>
    <row r="39" spans="1:39" s="27" customFormat="1" ht="13.8" hidden="1" outlineLevel="1">
      <c r="A39" s="16">
        <v>41395</v>
      </c>
      <c r="B39" s="53">
        <v>25.484300000000001</v>
      </c>
      <c r="C39" s="53">
        <v>26.610600000000002</v>
      </c>
      <c r="D39" s="53">
        <v>33.505800000000001</v>
      </c>
      <c r="E39" s="53">
        <v>22.849599999999999</v>
      </c>
      <c r="F39" s="53">
        <v>22.6145</v>
      </c>
      <c r="G39" s="53">
        <v>23.460599999999999</v>
      </c>
      <c r="H39" s="53">
        <v>21.563600000000001</v>
      </c>
      <c r="I39" s="53">
        <v>26.859100000000002</v>
      </c>
      <c r="J39" s="53">
        <v>33.579700000000003</v>
      </c>
      <c r="K39" s="53">
        <v>23.051500000000001</v>
      </c>
      <c r="L39" s="53">
        <v>23.396999999999998</v>
      </c>
      <c r="M39" s="53">
        <v>23.4697</v>
      </c>
      <c r="N39" s="53">
        <v>21.599900000000002</v>
      </c>
      <c r="O39" s="53">
        <v>17.401499999999999</v>
      </c>
      <c r="P39" s="53">
        <v>0.316</v>
      </c>
      <c r="Q39" s="53">
        <v>17.927</v>
      </c>
      <c r="R39" s="53">
        <v>18.032900000000001</v>
      </c>
      <c r="S39" s="53">
        <v>14.423999999999999</v>
      </c>
      <c r="T39" s="53">
        <v>16.544599999999999</v>
      </c>
      <c r="U39" s="53">
        <v>16.262899999999998</v>
      </c>
      <c r="V39" s="53">
        <v>0</v>
      </c>
      <c r="W39" s="53">
        <v>16.262899999999998</v>
      </c>
      <c r="X39" s="53">
        <v>0</v>
      </c>
      <c r="Y39" s="53">
        <v>19.54</v>
      </c>
      <c r="Z39" s="53">
        <v>16.256499999999999</v>
      </c>
      <c r="AA39" s="53">
        <v>20.049299999999999</v>
      </c>
      <c r="AB39" s="53">
        <v>0</v>
      </c>
      <c r="AC39" s="53">
        <v>20.049299999999999</v>
      </c>
      <c r="AD39" s="53">
        <v>0</v>
      </c>
      <c r="AE39" s="53">
        <v>19.54</v>
      </c>
      <c r="AF39" s="53">
        <v>20.053899999999999</v>
      </c>
      <c r="AG39" s="53">
        <v>15.224299999999999</v>
      </c>
      <c r="AH39" s="53">
        <v>0</v>
      </c>
      <c r="AI39" s="53">
        <v>15.224299999999999</v>
      </c>
      <c r="AJ39" s="53">
        <v>0</v>
      </c>
      <c r="AK39" s="53">
        <v>0</v>
      </c>
      <c r="AL39" s="53">
        <v>15.224299999999999</v>
      </c>
      <c r="AM39" s="53">
        <v>23.397200000000002</v>
      </c>
    </row>
    <row r="40" spans="1:39" s="27" customFormat="1" ht="13.8" hidden="1" outlineLevel="1">
      <c r="A40" s="16">
        <v>41426</v>
      </c>
      <c r="B40" s="53">
        <v>22.383500000000002</v>
      </c>
      <c r="C40" s="53">
        <v>23.368300000000001</v>
      </c>
      <c r="D40" s="53">
        <v>28.510400000000001</v>
      </c>
      <c r="E40" s="53">
        <v>22.197700000000001</v>
      </c>
      <c r="F40" s="53">
        <v>22.6526</v>
      </c>
      <c r="G40" s="53">
        <v>22.901800000000001</v>
      </c>
      <c r="H40" s="53">
        <v>20.068999999999999</v>
      </c>
      <c r="I40" s="53">
        <v>23.558199999999999</v>
      </c>
      <c r="J40" s="53">
        <v>28.507200000000001</v>
      </c>
      <c r="K40" s="53">
        <v>22.385200000000001</v>
      </c>
      <c r="L40" s="53">
        <v>23.635200000000001</v>
      </c>
      <c r="M40" s="53">
        <v>22.905000000000001</v>
      </c>
      <c r="N40" s="53">
        <v>20.160599999999999</v>
      </c>
      <c r="O40" s="53">
        <v>17.738600000000002</v>
      </c>
      <c r="P40" s="53">
        <v>36.128900000000002</v>
      </c>
      <c r="Q40" s="53">
        <v>17.6934</v>
      </c>
      <c r="R40" s="53">
        <v>18.032900000000001</v>
      </c>
      <c r="S40" s="53">
        <v>16.0871</v>
      </c>
      <c r="T40" s="53">
        <v>14.592000000000001</v>
      </c>
      <c r="U40" s="53">
        <v>16.546399999999998</v>
      </c>
      <c r="V40" s="53">
        <v>0</v>
      </c>
      <c r="W40" s="53">
        <v>16.546399999999998</v>
      </c>
      <c r="X40" s="53">
        <v>0</v>
      </c>
      <c r="Y40" s="53">
        <v>21.7926</v>
      </c>
      <c r="Z40" s="53">
        <v>16.533100000000001</v>
      </c>
      <c r="AA40" s="53">
        <v>19.8095</v>
      </c>
      <c r="AB40" s="53">
        <v>0</v>
      </c>
      <c r="AC40" s="53">
        <v>19.8095</v>
      </c>
      <c r="AD40" s="53">
        <v>0</v>
      </c>
      <c r="AE40" s="53">
        <v>21.7926</v>
      </c>
      <c r="AF40" s="53">
        <v>19.791</v>
      </c>
      <c r="AG40" s="53">
        <v>15.3012</v>
      </c>
      <c r="AH40" s="53">
        <v>0</v>
      </c>
      <c r="AI40" s="53">
        <v>15.3012</v>
      </c>
      <c r="AJ40" s="53">
        <v>0</v>
      </c>
      <c r="AK40" s="53">
        <v>0</v>
      </c>
      <c r="AL40" s="53">
        <v>15.3012</v>
      </c>
      <c r="AM40" s="53">
        <v>20.9831</v>
      </c>
    </row>
    <row r="41" spans="1:39" s="27" customFormat="1" ht="13.8" hidden="1" outlineLevel="1">
      <c r="A41" s="16">
        <v>41456</v>
      </c>
      <c r="B41" s="53">
        <v>23.290299999999998</v>
      </c>
      <c r="C41" s="53">
        <v>24.396599999999999</v>
      </c>
      <c r="D41" s="53">
        <v>30.815100000000001</v>
      </c>
      <c r="E41" s="53">
        <v>22.8979</v>
      </c>
      <c r="F41" s="53">
        <v>22.271799999999999</v>
      </c>
      <c r="G41" s="53">
        <v>23.591799999999999</v>
      </c>
      <c r="H41" s="53">
        <v>21.706499999999998</v>
      </c>
      <c r="I41" s="53">
        <v>24.6526</v>
      </c>
      <c r="J41" s="53">
        <v>30.8262</v>
      </c>
      <c r="K41" s="53">
        <v>23.1465</v>
      </c>
      <c r="L41" s="53">
        <v>23.1127</v>
      </c>
      <c r="M41" s="53">
        <v>23.6769</v>
      </c>
      <c r="N41" s="53">
        <v>21.747299999999999</v>
      </c>
      <c r="O41" s="53">
        <v>17.465399999999999</v>
      </c>
      <c r="P41" s="53">
        <v>18.035799999999998</v>
      </c>
      <c r="Q41" s="53">
        <v>17.462700000000002</v>
      </c>
      <c r="R41" s="53">
        <v>18.032900000000001</v>
      </c>
      <c r="S41" s="53">
        <v>13.040800000000001</v>
      </c>
      <c r="T41" s="53">
        <v>16.560099999999998</v>
      </c>
      <c r="U41" s="53">
        <v>17.1373</v>
      </c>
      <c r="V41" s="53">
        <v>0</v>
      </c>
      <c r="W41" s="53">
        <v>17.1373</v>
      </c>
      <c r="X41" s="53">
        <v>25</v>
      </c>
      <c r="Y41" s="53">
        <v>21.292200000000001</v>
      </c>
      <c r="Z41" s="53">
        <v>16.943999999999999</v>
      </c>
      <c r="AA41" s="53">
        <v>19.683599999999998</v>
      </c>
      <c r="AB41" s="53">
        <v>0</v>
      </c>
      <c r="AC41" s="53">
        <v>19.683599999999998</v>
      </c>
      <c r="AD41" s="53">
        <v>25</v>
      </c>
      <c r="AE41" s="53">
        <v>21.292200000000001</v>
      </c>
      <c r="AF41" s="53">
        <v>19.420999999999999</v>
      </c>
      <c r="AG41" s="53">
        <v>15.2989</v>
      </c>
      <c r="AH41" s="53">
        <v>0</v>
      </c>
      <c r="AI41" s="53">
        <v>15.2989</v>
      </c>
      <c r="AJ41" s="53">
        <v>0</v>
      </c>
      <c r="AK41" s="53">
        <v>0</v>
      </c>
      <c r="AL41" s="53">
        <v>15.2989</v>
      </c>
      <c r="AM41" s="53">
        <v>22.34</v>
      </c>
    </row>
    <row r="42" spans="1:39" s="27" customFormat="1" ht="13.8" hidden="1" outlineLevel="1">
      <c r="A42" s="16">
        <v>41487</v>
      </c>
      <c r="B42" s="53">
        <v>22.6477</v>
      </c>
      <c r="C42" s="53">
        <v>23.079899999999999</v>
      </c>
      <c r="D42" s="53">
        <v>29.677499999999998</v>
      </c>
      <c r="E42" s="53">
        <v>21.504799999999999</v>
      </c>
      <c r="F42" s="53">
        <v>21.411200000000001</v>
      </c>
      <c r="G42" s="53">
        <v>21.713000000000001</v>
      </c>
      <c r="H42" s="53">
        <v>21.003799999999998</v>
      </c>
      <c r="I42" s="53">
        <v>23.1248</v>
      </c>
      <c r="J42" s="53">
        <v>29.676200000000001</v>
      </c>
      <c r="K42" s="53">
        <v>21.545100000000001</v>
      </c>
      <c r="L42" s="53">
        <v>21.564299999999999</v>
      </c>
      <c r="M42" s="53">
        <v>21.713000000000001</v>
      </c>
      <c r="N42" s="53">
        <v>21.053999999999998</v>
      </c>
      <c r="O42" s="53">
        <v>17.564</v>
      </c>
      <c r="P42" s="53">
        <v>43.607100000000003</v>
      </c>
      <c r="Q42" s="53">
        <v>17.5077</v>
      </c>
      <c r="R42" s="53">
        <v>18</v>
      </c>
      <c r="S42" s="53">
        <v>0</v>
      </c>
      <c r="T42" s="53">
        <v>15.420299999999999</v>
      </c>
      <c r="U42" s="53">
        <v>16.650300000000001</v>
      </c>
      <c r="V42" s="53">
        <v>0</v>
      </c>
      <c r="W42" s="53">
        <v>16.650300000000001</v>
      </c>
      <c r="X42" s="53">
        <v>22.784199999999998</v>
      </c>
      <c r="Y42" s="53">
        <v>21.269500000000001</v>
      </c>
      <c r="Z42" s="53">
        <v>16.4194</v>
      </c>
      <c r="AA42" s="53">
        <v>19.706800000000001</v>
      </c>
      <c r="AB42" s="53">
        <v>0</v>
      </c>
      <c r="AC42" s="53">
        <v>19.706800000000001</v>
      </c>
      <c r="AD42" s="53">
        <v>22.784199999999998</v>
      </c>
      <c r="AE42" s="53">
        <v>21.269500000000001</v>
      </c>
      <c r="AF42" s="53">
        <v>19.425599999999999</v>
      </c>
      <c r="AG42" s="53">
        <v>15.2052</v>
      </c>
      <c r="AH42" s="53">
        <v>0</v>
      </c>
      <c r="AI42" s="53">
        <v>15.2052</v>
      </c>
      <c r="AJ42" s="53">
        <v>0</v>
      </c>
      <c r="AK42" s="53">
        <v>0</v>
      </c>
      <c r="AL42" s="53">
        <v>15.2052</v>
      </c>
      <c r="AM42" s="53">
        <v>23.525600000000001</v>
      </c>
    </row>
    <row r="43" spans="1:39" s="27" customFormat="1" ht="13.8" hidden="1" outlineLevel="1">
      <c r="A43" s="16">
        <v>41518</v>
      </c>
      <c r="B43" s="53">
        <v>23.203099999999999</v>
      </c>
      <c r="C43" s="53">
        <v>23.800699999999999</v>
      </c>
      <c r="D43" s="53">
        <v>27.644600000000001</v>
      </c>
      <c r="E43" s="53">
        <v>22.9345</v>
      </c>
      <c r="F43" s="53">
        <v>18.4453</v>
      </c>
      <c r="G43" s="53">
        <v>25.3508</v>
      </c>
      <c r="H43" s="53">
        <v>20.7484</v>
      </c>
      <c r="I43" s="53">
        <v>24.259499999999999</v>
      </c>
      <c r="J43" s="53">
        <v>27.6447</v>
      </c>
      <c r="K43" s="53">
        <v>23.477799999999998</v>
      </c>
      <c r="L43" s="53">
        <v>20.734200000000001</v>
      </c>
      <c r="M43" s="53">
        <v>25.3508</v>
      </c>
      <c r="N43" s="53">
        <v>20.783300000000001</v>
      </c>
      <c r="O43" s="53">
        <v>1.1797</v>
      </c>
      <c r="P43" s="53">
        <v>26.511399999999998</v>
      </c>
      <c r="Q43" s="53">
        <v>1.1532</v>
      </c>
      <c r="R43" s="53">
        <v>0.01</v>
      </c>
      <c r="S43" s="53">
        <v>0</v>
      </c>
      <c r="T43" s="53">
        <v>16.333100000000002</v>
      </c>
      <c r="U43" s="53">
        <v>16.025400000000001</v>
      </c>
      <c r="V43" s="53">
        <v>0</v>
      </c>
      <c r="W43" s="53">
        <v>16.025400000000001</v>
      </c>
      <c r="X43" s="53">
        <v>0</v>
      </c>
      <c r="Y43" s="53">
        <v>17.301500000000001</v>
      </c>
      <c r="Z43" s="53">
        <v>15.9884</v>
      </c>
      <c r="AA43" s="53">
        <v>18.999300000000002</v>
      </c>
      <c r="AB43" s="53">
        <v>0</v>
      </c>
      <c r="AC43" s="53">
        <v>18.999300000000002</v>
      </c>
      <c r="AD43" s="53">
        <v>0</v>
      </c>
      <c r="AE43" s="53">
        <v>17.301500000000001</v>
      </c>
      <c r="AF43" s="53">
        <v>19.228000000000002</v>
      </c>
      <c r="AG43" s="53">
        <v>15.1</v>
      </c>
      <c r="AH43" s="53">
        <v>0</v>
      </c>
      <c r="AI43" s="53">
        <v>15.1</v>
      </c>
      <c r="AJ43" s="53">
        <v>0</v>
      </c>
      <c r="AK43" s="53">
        <v>0</v>
      </c>
      <c r="AL43" s="53">
        <v>15.1</v>
      </c>
      <c r="AM43" s="53">
        <v>23.912700000000001</v>
      </c>
    </row>
    <row r="44" spans="1:39" s="27" customFormat="1" ht="13.8" hidden="1" outlineLevel="1">
      <c r="A44" s="16">
        <v>41548</v>
      </c>
      <c r="B44" s="53">
        <v>22.720800000000001</v>
      </c>
      <c r="C44" s="53">
        <v>23.109400000000001</v>
      </c>
      <c r="D44" s="53">
        <v>29.221299999999999</v>
      </c>
      <c r="E44" s="53">
        <v>21.0748</v>
      </c>
      <c r="F44" s="53">
        <v>16.645700000000001</v>
      </c>
      <c r="G44" s="53">
        <v>22.8873</v>
      </c>
      <c r="H44" s="53">
        <v>20.981200000000001</v>
      </c>
      <c r="I44" s="53">
        <v>23.112200000000001</v>
      </c>
      <c r="J44" s="53">
        <v>29.2042</v>
      </c>
      <c r="K44" s="53">
        <v>21.0825</v>
      </c>
      <c r="L44" s="53">
        <v>16.645700000000001</v>
      </c>
      <c r="M44" s="53">
        <v>22.8873</v>
      </c>
      <c r="N44" s="53">
        <v>21.0075</v>
      </c>
      <c r="O44" s="53">
        <v>21.3447</v>
      </c>
      <c r="P44" s="53">
        <v>47.407200000000003</v>
      </c>
      <c r="Q44" s="53">
        <v>16.753699999999998</v>
      </c>
      <c r="R44" s="53">
        <v>0</v>
      </c>
      <c r="S44" s="53">
        <v>0</v>
      </c>
      <c r="T44" s="53">
        <v>16.753699999999998</v>
      </c>
      <c r="U44" s="53">
        <v>16.3827</v>
      </c>
      <c r="V44" s="53">
        <v>0</v>
      </c>
      <c r="W44" s="53">
        <v>16.3827</v>
      </c>
      <c r="X44" s="53">
        <v>0</v>
      </c>
      <c r="Y44" s="53">
        <v>22.1234</v>
      </c>
      <c r="Z44" s="53">
        <v>16.3521</v>
      </c>
      <c r="AA44" s="53">
        <v>19.1068</v>
      </c>
      <c r="AB44" s="53">
        <v>0</v>
      </c>
      <c r="AC44" s="53">
        <v>19.1068</v>
      </c>
      <c r="AD44" s="53">
        <v>0</v>
      </c>
      <c r="AE44" s="53">
        <v>22.1234</v>
      </c>
      <c r="AF44" s="53">
        <v>19.0501</v>
      </c>
      <c r="AG44" s="53">
        <v>15.284800000000001</v>
      </c>
      <c r="AH44" s="53">
        <v>0</v>
      </c>
      <c r="AI44" s="53">
        <v>15.284800000000001</v>
      </c>
      <c r="AJ44" s="53">
        <v>0</v>
      </c>
      <c r="AK44" s="53">
        <v>0</v>
      </c>
      <c r="AL44" s="53">
        <v>15.284800000000001</v>
      </c>
      <c r="AM44" s="53">
        <v>23.964200000000002</v>
      </c>
    </row>
    <row r="45" spans="1:39" s="27" customFormat="1" ht="13.8" hidden="1" outlineLevel="1">
      <c r="A45" s="16">
        <v>41579</v>
      </c>
      <c r="B45" s="53">
        <v>23.8752</v>
      </c>
      <c r="C45" s="53">
        <v>24.753299999999999</v>
      </c>
      <c r="D45" s="53">
        <v>28.608699999999999</v>
      </c>
      <c r="E45" s="53">
        <v>23.5227</v>
      </c>
      <c r="F45" s="53">
        <v>22.325900000000001</v>
      </c>
      <c r="G45" s="53">
        <v>24.614000000000001</v>
      </c>
      <c r="H45" s="53">
        <v>21.198</v>
      </c>
      <c r="I45" s="53">
        <v>24.764199999999999</v>
      </c>
      <c r="J45" s="53">
        <v>28.617699999999999</v>
      </c>
      <c r="K45" s="53">
        <v>23.533200000000001</v>
      </c>
      <c r="L45" s="53">
        <v>22.325900000000001</v>
      </c>
      <c r="M45" s="53">
        <v>24.616299999999999</v>
      </c>
      <c r="N45" s="53">
        <v>21.228000000000002</v>
      </c>
      <c r="O45" s="53">
        <v>16.133199999999999</v>
      </c>
      <c r="P45" s="53">
        <v>13.5749</v>
      </c>
      <c r="Q45" s="53">
        <v>16.4621</v>
      </c>
      <c r="R45" s="53">
        <v>0</v>
      </c>
      <c r="S45" s="53">
        <v>6.8</v>
      </c>
      <c r="T45" s="53">
        <v>17</v>
      </c>
      <c r="U45" s="53">
        <v>16.267099999999999</v>
      </c>
      <c r="V45" s="53">
        <v>0</v>
      </c>
      <c r="W45" s="53">
        <v>16.267099999999999</v>
      </c>
      <c r="X45" s="53">
        <v>0</v>
      </c>
      <c r="Y45" s="53">
        <v>19.802900000000001</v>
      </c>
      <c r="Z45" s="53">
        <v>16.1936</v>
      </c>
      <c r="AA45" s="53">
        <v>18.3782</v>
      </c>
      <c r="AB45" s="53">
        <v>0</v>
      </c>
      <c r="AC45" s="53">
        <v>18.3782</v>
      </c>
      <c r="AD45" s="53">
        <v>0</v>
      </c>
      <c r="AE45" s="53">
        <v>19.802900000000001</v>
      </c>
      <c r="AF45" s="53">
        <v>18.281300000000002</v>
      </c>
      <c r="AG45" s="53">
        <v>15.273899999999999</v>
      </c>
      <c r="AH45" s="53">
        <v>0</v>
      </c>
      <c r="AI45" s="53">
        <v>15.273899999999999</v>
      </c>
      <c r="AJ45" s="53">
        <v>0</v>
      </c>
      <c r="AK45" s="53">
        <v>0</v>
      </c>
      <c r="AL45" s="53">
        <v>15.273899999999999</v>
      </c>
      <c r="AM45" s="53">
        <v>23.546399999999998</v>
      </c>
    </row>
    <row r="46" spans="1:39" s="27" customFormat="1" ht="13.8" hidden="1" outlineLevel="1">
      <c r="A46" s="16">
        <v>41609</v>
      </c>
      <c r="B46" s="53">
        <v>21.5745</v>
      </c>
      <c r="C46" s="53">
        <v>21.551500000000001</v>
      </c>
      <c r="D46" s="53">
        <v>28.726099999999999</v>
      </c>
      <c r="E46" s="53">
        <v>19.511299999999999</v>
      </c>
      <c r="F46" s="53">
        <v>19.7973</v>
      </c>
      <c r="G46" s="53">
        <v>19.355</v>
      </c>
      <c r="H46" s="53">
        <v>20.157299999999999</v>
      </c>
      <c r="I46" s="53">
        <v>21.589300000000001</v>
      </c>
      <c r="J46" s="53">
        <v>28.726099999999999</v>
      </c>
      <c r="K46" s="53">
        <v>19.5501</v>
      </c>
      <c r="L46" s="53">
        <v>19.9575</v>
      </c>
      <c r="M46" s="53">
        <v>19.355799999999999</v>
      </c>
      <c r="N46" s="53">
        <v>20.197700000000001</v>
      </c>
      <c r="O46" s="53">
        <v>11.536199999999999</v>
      </c>
      <c r="P46" s="53">
        <v>30.071400000000001</v>
      </c>
      <c r="Q46" s="53">
        <v>11.510199999999999</v>
      </c>
      <c r="R46" s="53">
        <v>11.7233</v>
      </c>
      <c r="S46" s="53">
        <v>6.8</v>
      </c>
      <c r="T46" s="53">
        <v>8.0030000000000001</v>
      </c>
      <c r="U46" s="53">
        <v>19.379000000000001</v>
      </c>
      <c r="V46" s="53">
        <v>0</v>
      </c>
      <c r="W46" s="53">
        <v>19.379000000000001</v>
      </c>
      <c r="X46" s="53">
        <v>0</v>
      </c>
      <c r="Y46" s="53">
        <v>20.231999999999999</v>
      </c>
      <c r="Z46" s="53">
        <v>19.208500000000001</v>
      </c>
      <c r="AA46" s="53">
        <v>19.379000000000001</v>
      </c>
      <c r="AB46" s="53">
        <v>0</v>
      </c>
      <c r="AC46" s="53">
        <v>19.379000000000001</v>
      </c>
      <c r="AD46" s="53">
        <v>0</v>
      </c>
      <c r="AE46" s="53">
        <v>20.231999999999999</v>
      </c>
      <c r="AF46" s="53">
        <v>19.208500000000001</v>
      </c>
      <c r="AG46" s="53">
        <v>0</v>
      </c>
      <c r="AH46" s="53">
        <v>0</v>
      </c>
      <c r="AI46" s="53">
        <v>0</v>
      </c>
      <c r="AJ46" s="53">
        <v>0</v>
      </c>
      <c r="AK46" s="53">
        <v>0</v>
      </c>
      <c r="AL46" s="53">
        <v>0</v>
      </c>
      <c r="AM46" s="53">
        <v>21.941800000000001</v>
      </c>
    </row>
    <row r="47" spans="1:39" s="27" customFormat="1" ht="13.8" hidden="1" outlineLevel="1">
      <c r="A47" s="16">
        <v>41640</v>
      </c>
      <c r="B47" s="53">
        <v>23.831499999999998</v>
      </c>
      <c r="C47" s="53">
        <v>23.778199999999998</v>
      </c>
      <c r="D47" s="53">
        <v>29.890599999999999</v>
      </c>
      <c r="E47" s="53">
        <v>21.7121</v>
      </c>
      <c r="F47" s="53">
        <v>22.8931</v>
      </c>
      <c r="G47" s="53">
        <v>21.488900000000001</v>
      </c>
      <c r="H47" s="53">
        <v>20.0703</v>
      </c>
      <c r="I47" s="53">
        <v>23.778500000000001</v>
      </c>
      <c r="J47" s="53">
        <v>29.89</v>
      </c>
      <c r="K47" s="53">
        <v>21.712599999999998</v>
      </c>
      <c r="L47" s="53">
        <v>22.8931</v>
      </c>
      <c r="M47" s="53">
        <v>21.488900000000001</v>
      </c>
      <c r="N47" s="53">
        <v>20.0749</v>
      </c>
      <c r="O47" s="53">
        <v>20.677099999999999</v>
      </c>
      <c r="P47" s="53">
        <v>37.888199999999998</v>
      </c>
      <c r="Q47" s="53">
        <v>16.48</v>
      </c>
      <c r="R47" s="53" t="s">
        <v>346</v>
      </c>
      <c r="S47" s="53">
        <v>0</v>
      </c>
      <c r="T47" s="53">
        <v>16.48</v>
      </c>
      <c r="U47" s="53">
        <v>17.990500000000001</v>
      </c>
      <c r="V47" s="53">
        <v>0</v>
      </c>
      <c r="W47" s="53">
        <v>17.990500000000001</v>
      </c>
      <c r="X47" s="53">
        <v>0</v>
      </c>
      <c r="Y47" s="53">
        <v>19.974299999999999</v>
      </c>
      <c r="Z47" s="53">
        <v>17.886700000000001</v>
      </c>
      <c r="AA47" s="53">
        <v>18.4649</v>
      </c>
      <c r="AB47" s="53">
        <v>0</v>
      </c>
      <c r="AC47" s="53">
        <v>18.4649</v>
      </c>
      <c r="AD47" s="53">
        <v>0</v>
      </c>
      <c r="AE47" s="53">
        <v>19.974299999999999</v>
      </c>
      <c r="AF47" s="53">
        <v>18.376000000000001</v>
      </c>
      <c r="AG47" s="53">
        <v>14</v>
      </c>
      <c r="AH47" s="53">
        <v>0</v>
      </c>
      <c r="AI47" s="53">
        <v>14</v>
      </c>
      <c r="AJ47" s="53" t="s">
        <v>346</v>
      </c>
      <c r="AK47" s="53">
        <v>0</v>
      </c>
      <c r="AL47" s="53">
        <v>14</v>
      </c>
      <c r="AM47" s="53">
        <v>24.5093</v>
      </c>
    </row>
    <row r="48" spans="1:39" s="27" customFormat="1" ht="13.8" hidden="1" outlineLevel="1">
      <c r="A48" s="16">
        <v>41671</v>
      </c>
      <c r="B48" s="53">
        <v>24.112500000000001</v>
      </c>
      <c r="C48" s="53">
        <v>24.219000000000001</v>
      </c>
      <c r="D48" s="53">
        <v>29.5428</v>
      </c>
      <c r="E48" s="53">
        <v>21.883500000000002</v>
      </c>
      <c r="F48" s="53">
        <v>23.9</v>
      </c>
      <c r="G48" s="53">
        <v>21.632999999999999</v>
      </c>
      <c r="H48" s="53">
        <v>18.341200000000001</v>
      </c>
      <c r="I48" s="53">
        <v>24.258199999999999</v>
      </c>
      <c r="J48" s="53">
        <v>29.3657</v>
      </c>
      <c r="K48" s="53">
        <v>22.0227</v>
      </c>
      <c r="L48" s="53">
        <v>23.9</v>
      </c>
      <c r="M48" s="53">
        <v>21.632999999999999</v>
      </c>
      <c r="N48" s="53">
        <v>19.903500000000001</v>
      </c>
      <c r="O48" s="53">
        <v>18.714300000000001</v>
      </c>
      <c r="P48" s="53">
        <v>49.783499999999997</v>
      </c>
      <c r="Q48" s="53">
        <v>0.1</v>
      </c>
      <c r="R48" s="53">
        <v>0</v>
      </c>
      <c r="S48" s="53">
        <v>0</v>
      </c>
      <c r="T48" s="53">
        <v>0.1</v>
      </c>
      <c r="U48" s="53">
        <v>18.008400000000002</v>
      </c>
      <c r="V48" s="53">
        <v>0</v>
      </c>
      <c r="W48" s="53">
        <v>18.008400000000002</v>
      </c>
      <c r="X48" s="53">
        <v>15.100300000000001</v>
      </c>
      <c r="Y48" s="53">
        <v>20.759699999999999</v>
      </c>
      <c r="Z48" s="53">
        <v>18.473500000000001</v>
      </c>
      <c r="AA48" s="53">
        <v>18.537299999999998</v>
      </c>
      <c r="AB48" s="53">
        <v>0</v>
      </c>
      <c r="AC48" s="53">
        <v>18.537299999999998</v>
      </c>
      <c r="AD48" s="53">
        <v>0</v>
      </c>
      <c r="AE48" s="53">
        <v>20.759699999999999</v>
      </c>
      <c r="AF48" s="53">
        <v>18.473500000000001</v>
      </c>
      <c r="AG48" s="53">
        <v>15.100300000000001</v>
      </c>
      <c r="AH48" s="53">
        <v>0</v>
      </c>
      <c r="AI48" s="53">
        <v>15.100300000000001</v>
      </c>
      <c r="AJ48" s="53">
        <v>15.100300000000001</v>
      </c>
      <c r="AK48" s="53">
        <v>0</v>
      </c>
      <c r="AL48" s="53">
        <v>0</v>
      </c>
      <c r="AM48" s="53">
        <v>24.291599999999999</v>
      </c>
    </row>
    <row r="49" spans="1:39" s="27" customFormat="1" ht="13.8" hidden="1" outlineLevel="1">
      <c r="A49" s="16">
        <v>41699</v>
      </c>
      <c r="B49" s="53">
        <v>23.773399999999999</v>
      </c>
      <c r="C49" s="53">
        <v>23.4771</v>
      </c>
      <c r="D49" s="53">
        <v>28.7407</v>
      </c>
      <c r="E49" s="53">
        <v>20.385300000000001</v>
      </c>
      <c r="F49" s="53">
        <v>20.031600000000001</v>
      </c>
      <c r="G49" s="53">
        <v>20.510899999999999</v>
      </c>
      <c r="H49" s="53">
        <v>21.366099999999999</v>
      </c>
      <c r="I49" s="53">
        <v>23.479800000000001</v>
      </c>
      <c r="J49" s="53">
        <v>28.7408</v>
      </c>
      <c r="K49" s="53">
        <v>20.388000000000002</v>
      </c>
      <c r="L49" s="53">
        <v>20.031600000000001</v>
      </c>
      <c r="M49" s="53">
        <v>20.510899999999999</v>
      </c>
      <c r="N49" s="53">
        <v>21.445799999999998</v>
      </c>
      <c r="O49" s="53">
        <v>19.340499999999999</v>
      </c>
      <c r="P49" s="53">
        <v>28.6797</v>
      </c>
      <c r="Q49" s="53">
        <v>16.9894</v>
      </c>
      <c r="R49" s="53" t="s">
        <v>346</v>
      </c>
      <c r="S49" s="53">
        <v>0</v>
      </c>
      <c r="T49" s="53">
        <v>16.9894</v>
      </c>
      <c r="U49" s="53">
        <v>16.637599999999999</v>
      </c>
      <c r="V49" s="53">
        <v>0</v>
      </c>
      <c r="W49" s="53">
        <v>16.637599999999999</v>
      </c>
      <c r="X49" s="53">
        <v>0</v>
      </c>
      <c r="Y49" s="53">
        <v>20.104199999999999</v>
      </c>
      <c r="Z49" s="53">
        <v>16.263999999999999</v>
      </c>
      <c r="AA49" s="53">
        <v>17.657299999999999</v>
      </c>
      <c r="AB49" s="53">
        <v>0</v>
      </c>
      <c r="AC49" s="53">
        <v>17.657299999999999</v>
      </c>
      <c r="AD49" s="53">
        <v>0</v>
      </c>
      <c r="AE49" s="53">
        <v>20.104199999999999</v>
      </c>
      <c r="AF49" s="53">
        <v>17.336300000000001</v>
      </c>
      <c r="AG49" s="53">
        <v>11.32</v>
      </c>
      <c r="AH49" s="53">
        <v>0</v>
      </c>
      <c r="AI49" s="53">
        <v>11.32</v>
      </c>
      <c r="AJ49" s="53" t="s">
        <v>346</v>
      </c>
      <c r="AK49" s="53">
        <v>0</v>
      </c>
      <c r="AL49" s="53">
        <v>11.32</v>
      </c>
      <c r="AM49" s="53">
        <v>24.705200000000001</v>
      </c>
    </row>
    <row r="50" spans="1:39" s="27" customFormat="1" ht="13.8" hidden="1" outlineLevel="1">
      <c r="A50" s="16">
        <v>41730</v>
      </c>
      <c r="B50" s="53">
        <v>22.923400000000001</v>
      </c>
      <c r="C50" s="53">
        <v>24.206399999999999</v>
      </c>
      <c r="D50" s="53">
        <v>30.056899999999999</v>
      </c>
      <c r="E50" s="53">
        <v>20.905799999999999</v>
      </c>
      <c r="F50" s="53">
        <v>19.094799999999999</v>
      </c>
      <c r="G50" s="53">
        <v>22.0989</v>
      </c>
      <c r="H50" s="53">
        <v>18.1846</v>
      </c>
      <c r="I50" s="53">
        <v>24.456700000000001</v>
      </c>
      <c r="J50" s="53">
        <v>30.056100000000001</v>
      </c>
      <c r="K50" s="53">
        <v>21.209399999999999</v>
      </c>
      <c r="L50" s="53">
        <v>19.094799999999999</v>
      </c>
      <c r="M50" s="53">
        <v>22.0989</v>
      </c>
      <c r="N50" s="53">
        <v>22.2791</v>
      </c>
      <c r="O50" s="53">
        <v>10.226599999999999</v>
      </c>
      <c r="P50" s="53">
        <v>34.631999999999998</v>
      </c>
      <c r="Q50" s="53">
        <v>10.1387</v>
      </c>
      <c r="R50" s="53" t="s">
        <v>346</v>
      </c>
      <c r="S50" s="53">
        <v>0</v>
      </c>
      <c r="T50" s="53">
        <v>10.1387</v>
      </c>
      <c r="U50" s="53">
        <v>10.5617</v>
      </c>
      <c r="V50" s="53">
        <v>0</v>
      </c>
      <c r="W50" s="53">
        <v>10.5617</v>
      </c>
      <c r="X50" s="53">
        <v>0.1</v>
      </c>
      <c r="Y50" s="53">
        <v>0</v>
      </c>
      <c r="Z50" s="53">
        <v>10.6205</v>
      </c>
      <c r="AA50" s="53">
        <v>19.8201</v>
      </c>
      <c r="AB50" s="53">
        <v>0</v>
      </c>
      <c r="AC50" s="53">
        <v>19.8201</v>
      </c>
      <c r="AD50" s="53">
        <v>0.1</v>
      </c>
      <c r="AE50" s="53">
        <v>0</v>
      </c>
      <c r="AF50" s="53">
        <v>20.604700000000001</v>
      </c>
      <c r="AG50" s="53">
        <v>8.9797999999999991</v>
      </c>
      <c r="AH50" s="53">
        <v>0</v>
      </c>
      <c r="AI50" s="53">
        <v>8.9797999999999991</v>
      </c>
      <c r="AJ50" s="53" t="s">
        <v>346</v>
      </c>
      <c r="AK50" s="53">
        <v>0</v>
      </c>
      <c r="AL50" s="53">
        <v>8.9797999999999991</v>
      </c>
      <c r="AM50" s="53">
        <v>24.5212</v>
      </c>
    </row>
    <row r="51" spans="1:39" s="27" customFormat="1" ht="13.8" hidden="1" outlineLevel="1">
      <c r="A51" s="16">
        <v>41760</v>
      </c>
      <c r="B51" s="53">
        <v>25.828299999999999</v>
      </c>
      <c r="C51" s="53">
        <v>26.347799999999999</v>
      </c>
      <c r="D51" s="53">
        <v>29.760200000000001</v>
      </c>
      <c r="E51" s="53">
        <v>24.637</v>
      </c>
      <c r="F51" s="53">
        <v>25.543500000000002</v>
      </c>
      <c r="G51" s="53">
        <v>24.401399999999999</v>
      </c>
      <c r="H51" s="53">
        <v>20.475899999999999</v>
      </c>
      <c r="I51" s="53">
        <v>26.3825</v>
      </c>
      <c r="J51" s="53">
        <v>29.7576</v>
      </c>
      <c r="K51" s="53">
        <v>24.687000000000001</v>
      </c>
      <c r="L51" s="53">
        <v>25.543500000000002</v>
      </c>
      <c r="M51" s="53">
        <v>24.401399999999999</v>
      </c>
      <c r="N51" s="53">
        <v>21.413699999999999</v>
      </c>
      <c r="O51" s="53">
        <v>3.4948000000000001</v>
      </c>
      <c r="P51" s="53">
        <v>40.334000000000003</v>
      </c>
      <c r="Q51" s="53">
        <v>1.3869</v>
      </c>
      <c r="R51" s="53" t="s">
        <v>346</v>
      </c>
      <c r="S51" s="53">
        <v>0</v>
      </c>
      <c r="T51" s="53">
        <v>1.3869</v>
      </c>
      <c r="U51" s="53">
        <v>17.7224</v>
      </c>
      <c r="V51" s="53">
        <v>0</v>
      </c>
      <c r="W51" s="53">
        <v>17.7224</v>
      </c>
      <c r="X51" s="53">
        <v>0</v>
      </c>
      <c r="Y51" s="53">
        <v>27.1389</v>
      </c>
      <c r="Z51" s="53">
        <v>16.569900000000001</v>
      </c>
      <c r="AA51" s="53">
        <v>25.0198</v>
      </c>
      <c r="AB51" s="53">
        <v>0</v>
      </c>
      <c r="AC51" s="53">
        <v>25.0198</v>
      </c>
      <c r="AD51" s="53">
        <v>0</v>
      </c>
      <c r="AE51" s="53">
        <v>27.1389</v>
      </c>
      <c r="AF51" s="53">
        <v>24.633400000000002</v>
      </c>
      <c r="AG51" s="53">
        <v>0.1</v>
      </c>
      <c r="AH51" s="53">
        <v>0</v>
      </c>
      <c r="AI51" s="53">
        <v>0.1</v>
      </c>
      <c r="AJ51" s="53" t="s">
        <v>346</v>
      </c>
      <c r="AK51" s="53">
        <v>0</v>
      </c>
      <c r="AL51" s="53">
        <v>0.1</v>
      </c>
      <c r="AM51" s="53">
        <v>24.1557</v>
      </c>
    </row>
    <row r="52" spans="1:39" s="27" customFormat="1" ht="13.8" hidden="1" outlineLevel="1">
      <c r="A52" s="16">
        <v>41791</v>
      </c>
      <c r="B52" s="53">
        <v>24.691800000000001</v>
      </c>
      <c r="C52" s="53">
        <v>26.863900000000001</v>
      </c>
      <c r="D52" s="53">
        <v>30.424499999999998</v>
      </c>
      <c r="E52" s="53">
        <v>24.980499999999999</v>
      </c>
      <c r="F52" s="53">
        <v>24.6343</v>
      </c>
      <c r="G52" s="53">
        <v>25.853100000000001</v>
      </c>
      <c r="H52" s="53">
        <v>20.723299999999998</v>
      </c>
      <c r="I52" s="53">
        <v>26.874099999999999</v>
      </c>
      <c r="J52" s="53">
        <v>30.423300000000001</v>
      </c>
      <c r="K52" s="53">
        <v>24.994900000000001</v>
      </c>
      <c r="L52" s="53">
        <v>24.6343</v>
      </c>
      <c r="M52" s="53">
        <v>25.853100000000001</v>
      </c>
      <c r="N52" s="53">
        <v>20.821200000000001</v>
      </c>
      <c r="O52" s="53">
        <v>15.442299999999999</v>
      </c>
      <c r="P52" s="53">
        <v>34.753399999999999</v>
      </c>
      <c r="Q52" s="53">
        <v>13.14</v>
      </c>
      <c r="R52" s="53">
        <v>0</v>
      </c>
      <c r="S52" s="53">
        <v>0</v>
      </c>
      <c r="T52" s="53">
        <v>13.14</v>
      </c>
      <c r="U52" s="53">
        <v>27.7042</v>
      </c>
      <c r="V52" s="53">
        <v>0</v>
      </c>
      <c r="W52" s="53">
        <v>27.7042</v>
      </c>
      <c r="X52" s="53">
        <v>0</v>
      </c>
      <c r="Y52" s="53">
        <v>23.231300000000001</v>
      </c>
      <c r="Z52" s="53">
        <v>27.960699999999999</v>
      </c>
      <c r="AA52" s="53">
        <v>28.152100000000001</v>
      </c>
      <c r="AB52" s="53">
        <v>0</v>
      </c>
      <c r="AC52" s="53">
        <v>28.152100000000001</v>
      </c>
      <c r="AD52" s="53">
        <v>0</v>
      </c>
      <c r="AE52" s="53">
        <v>23.231300000000001</v>
      </c>
      <c r="AF52" s="53">
        <v>28.441299999999998</v>
      </c>
      <c r="AG52" s="53">
        <v>8.7469999999999999</v>
      </c>
      <c r="AH52" s="53">
        <v>0</v>
      </c>
      <c r="AI52" s="53">
        <v>8.7469999999999999</v>
      </c>
      <c r="AJ52" s="53">
        <v>0</v>
      </c>
      <c r="AK52" s="53">
        <v>0</v>
      </c>
      <c r="AL52" s="53">
        <v>8.7469999999999999</v>
      </c>
      <c r="AM52" s="53">
        <v>19.825900000000001</v>
      </c>
    </row>
    <row r="53" spans="1:39" s="27" customFormat="1" ht="13.8" hidden="1" outlineLevel="1">
      <c r="A53" s="16">
        <v>41821</v>
      </c>
      <c r="B53" s="53">
        <v>27.297999999999998</v>
      </c>
      <c r="C53" s="53">
        <v>28.1737</v>
      </c>
      <c r="D53" s="53">
        <v>31.447700000000001</v>
      </c>
      <c r="E53" s="53">
        <v>26.199000000000002</v>
      </c>
      <c r="F53" s="53">
        <v>25.6816</v>
      </c>
      <c r="G53" s="53">
        <v>29.261099999999999</v>
      </c>
      <c r="H53" s="53">
        <v>19.026399999999999</v>
      </c>
      <c r="I53" s="53">
        <v>28.046399999999998</v>
      </c>
      <c r="J53" s="53">
        <v>31.157499999999999</v>
      </c>
      <c r="K53" s="53">
        <v>26.199000000000002</v>
      </c>
      <c r="L53" s="53">
        <v>25.6816</v>
      </c>
      <c r="M53" s="53">
        <v>29.261099999999999</v>
      </c>
      <c r="N53" s="53">
        <v>19.026399999999999</v>
      </c>
      <c r="O53" s="53">
        <v>49.898099999999999</v>
      </c>
      <c r="P53" s="53">
        <v>49.898099999999999</v>
      </c>
      <c r="Q53" s="53">
        <v>0</v>
      </c>
      <c r="R53" s="53">
        <v>0</v>
      </c>
      <c r="S53" s="53">
        <v>0</v>
      </c>
      <c r="T53" s="53">
        <v>0</v>
      </c>
      <c r="U53" s="53">
        <v>20.505600000000001</v>
      </c>
      <c r="V53" s="53">
        <v>0</v>
      </c>
      <c r="W53" s="53">
        <v>20.505600000000001</v>
      </c>
      <c r="X53" s="53">
        <v>0.01</v>
      </c>
      <c r="Y53" s="53">
        <v>20</v>
      </c>
      <c r="Z53" s="53">
        <v>20.680700000000002</v>
      </c>
      <c r="AA53" s="53">
        <v>20.741299999999999</v>
      </c>
      <c r="AB53" s="53">
        <v>0</v>
      </c>
      <c r="AC53" s="53">
        <v>20.741299999999999</v>
      </c>
      <c r="AD53" s="53">
        <v>0.01</v>
      </c>
      <c r="AE53" s="53">
        <v>20</v>
      </c>
      <c r="AF53" s="53">
        <v>20.956600000000002</v>
      </c>
      <c r="AG53" s="53">
        <v>8.4359999999999999</v>
      </c>
      <c r="AH53" s="53">
        <v>0</v>
      </c>
      <c r="AI53" s="53">
        <v>8.4359999999999999</v>
      </c>
      <c r="AJ53" s="53">
        <v>0</v>
      </c>
      <c r="AK53" s="53">
        <v>0</v>
      </c>
      <c r="AL53" s="53">
        <v>8.4359999999999999</v>
      </c>
      <c r="AM53" s="53">
        <v>24.081499999999998</v>
      </c>
    </row>
    <row r="54" spans="1:39" s="27" customFormat="1" ht="13.8" hidden="1" outlineLevel="1">
      <c r="A54" s="16">
        <v>41852</v>
      </c>
      <c r="B54" s="53">
        <v>27.3004</v>
      </c>
      <c r="C54" s="53">
        <v>29.988399999999999</v>
      </c>
      <c r="D54" s="53">
        <v>31.341100000000001</v>
      </c>
      <c r="E54" s="53">
        <v>28.913699999999999</v>
      </c>
      <c r="F54" s="53">
        <v>28.3307</v>
      </c>
      <c r="G54" s="53">
        <v>29.911100000000001</v>
      </c>
      <c r="H54" s="53">
        <v>21.4193</v>
      </c>
      <c r="I54" s="53">
        <v>29.9437</v>
      </c>
      <c r="J54" s="53">
        <v>31.2469</v>
      </c>
      <c r="K54" s="53">
        <v>28.913699999999999</v>
      </c>
      <c r="L54" s="53">
        <v>28.3307</v>
      </c>
      <c r="M54" s="53">
        <v>29.911100000000001</v>
      </c>
      <c r="N54" s="53">
        <v>21.4193</v>
      </c>
      <c r="O54" s="53">
        <v>49.599499999999999</v>
      </c>
      <c r="P54" s="53">
        <v>49.599499999999999</v>
      </c>
      <c r="Q54" s="53">
        <v>0</v>
      </c>
      <c r="R54" s="53">
        <v>0</v>
      </c>
      <c r="S54" s="53">
        <v>0</v>
      </c>
      <c r="T54" s="53">
        <v>0</v>
      </c>
      <c r="U54" s="53">
        <v>12.9153</v>
      </c>
      <c r="V54" s="53">
        <v>0</v>
      </c>
      <c r="W54" s="53">
        <v>12.9153</v>
      </c>
      <c r="X54" s="53">
        <v>0</v>
      </c>
      <c r="Y54" s="53">
        <v>11.680400000000001</v>
      </c>
      <c r="Z54" s="53">
        <v>12.9642</v>
      </c>
      <c r="AA54" s="53">
        <v>12.9682</v>
      </c>
      <c r="AB54" s="53">
        <v>0</v>
      </c>
      <c r="AC54" s="53">
        <v>12.9682</v>
      </c>
      <c r="AD54" s="53">
        <v>0</v>
      </c>
      <c r="AE54" s="53">
        <v>11.680400000000001</v>
      </c>
      <c r="AF54" s="53">
        <v>13.0342</v>
      </c>
      <c r="AG54" s="53">
        <v>12.7262</v>
      </c>
      <c r="AH54" s="53">
        <v>0</v>
      </c>
      <c r="AI54" s="53">
        <v>12.7262</v>
      </c>
      <c r="AJ54" s="53">
        <v>0</v>
      </c>
      <c r="AK54" s="53">
        <v>0</v>
      </c>
      <c r="AL54" s="53">
        <v>12.7262</v>
      </c>
      <c r="AM54" s="53">
        <v>20.505600000000001</v>
      </c>
    </row>
    <row r="55" spans="1:39" s="27" customFormat="1" ht="13.8" hidden="1" outlineLevel="1">
      <c r="A55" s="16">
        <v>41883</v>
      </c>
      <c r="B55" s="53">
        <v>26.046700000000001</v>
      </c>
      <c r="C55" s="53">
        <v>28.9542</v>
      </c>
      <c r="D55" s="53">
        <v>30.708400000000001</v>
      </c>
      <c r="E55" s="53">
        <v>27.735800000000001</v>
      </c>
      <c r="F55" s="53">
        <v>29.511099999999999</v>
      </c>
      <c r="G55" s="53">
        <v>27.356200000000001</v>
      </c>
      <c r="H55" s="53">
        <v>24.814299999999999</v>
      </c>
      <c r="I55" s="53">
        <v>28.954999999999998</v>
      </c>
      <c r="J55" s="53">
        <v>30.7118</v>
      </c>
      <c r="K55" s="53">
        <v>27.735800000000001</v>
      </c>
      <c r="L55" s="53">
        <v>29.511099999999999</v>
      </c>
      <c r="M55" s="53">
        <v>27.356200000000001</v>
      </c>
      <c r="N55" s="53">
        <v>24.814299999999999</v>
      </c>
      <c r="O55" s="53">
        <v>26.5046</v>
      </c>
      <c r="P55" s="53">
        <v>26.5046</v>
      </c>
      <c r="Q55" s="53">
        <v>0</v>
      </c>
      <c r="R55" s="53" t="s">
        <v>346</v>
      </c>
      <c r="S55" s="53" t="s">
        <v>346</v>
      </c>
      <c r="T55" s="53">
        <v>0</v>
      </c>
      <c r="U55" s="53">
        <v>16.320399999999999</v>
      </c>
      <c r="V55" s="53">
        <v>0</v>
      </c>
      <c r="W55" s="53">
        <v>16.320399999999999</v>
      </c>
      <c r="X55" s="53">
        <v>0.01</v>
      </c>
      <c r="Y55" s="53">
        <v>18.330200000000001</v>
      </c>
      <c r="Z55" s="53">
        <v>16.130600000000001</v>
      </c>
      <c r="AA55" s="53">
        <v>16.320399999999999</v>
      </c>
      <c r="AB55" s="53">
        <v>0</v>
      </c>
      <c r="AC55" s="53">
        <v>16.320399999999999</v>
      </c>
      <c r="AD55" s="53">
        <v>0.01</v>
      </c>
      <c r="AE55" s="53">
        <v>18.330200000000001</v>
      </c>
      <c r="AF55" s="53">
        <v>16.130600000000001</v>
      </c>
      <c r="AG55" s="53">
        <v>0</v>
      </c>
      <c r="AH55" s="53">
        <v>0</v>
      </c>
      <c r="AI55" s="53">
        <v>0</v>
      </c>
      <c r="AJ55" s="53" t="s">
        <v>346</v>
      </c>
      <c r="AK55" s="53" t="s">
        <v>346</v>
      </c>
      <c r="AL55" s="53">
        <v>0</v>
      </c>
      <c r="AM55" s="53">
        <v>19.613700000000001</v>
      </c>
    </row>
    <row r="56" spans="1:39" s="27" customFormat="1" ht="13.8" hidden="1" outlineLevel="1">
      <c r="A56" s="16">
        <v>41913</v>
      </c>
      <c r="B56" s="53">
        <v>25.316400000000002</v>
      </c>
      <c r="C56" s="53">
        <v>26.928799999999999</v>
      </c>
      <c r="D56" s="53">
        <v>30.638300000000001</v>
      </c>
      <c r="E56" s="53">
        <v>24.3035</v>
      </c>
      <c r="F56" s="53">
        <v>22.713000000000001</v>
      </c>
      <c r="G56" s="53">
        <v>25.8035</v>
      </c>
      <c r="H56" s="53">
        <v>21.285900000000002</v>
      </c>
      <c r="I56" s="53">
        <v>27.6051</v>
      </c>
      <c r="J56" s="53">
        <v>30.522600000000001</v>
      </c>
      <c r="K56" s="53">
        <v>25.411799999999999</v>
      </c>
      <c r="L56" s="53">
        <v>25.718499999999999</v>
      </c>
      <c r="M56" s="53">
        <v>25.8035</v>
      </c>
      <c r="N56" s="53">
        <v>21.618200000000002</v>
      </c>
      <c r="O56" s="53">
        <v>10.964399999999999</v>
      </c>
      <c r="P56" s="53">
        <v>48.2102</v>
      </c>
      <c r="Q56" s="53">
        <v>8.3033999999999999</v>
      </c>
      <c r="R56" s="53">
        <v>8</v>
      </c>
      <c r="S56" s="53" t="s">
        <v>346</v>
      </c>
      <c r="T56" s="53">
        <v>13.59</v>
      </c>
      <c r="U56" s="53">
        <v>22.082000000000001</v>
      </c>
      <c r="V56" s="53">
        <v>0</v>
      </c>
      <c r="W56" s="53">
        <v>22.082000000000001</v>
      </c>
      <c r="X56" s="53">
        <v>0.01</v>
      </c>
      <c r="Y56" s="53">
        <v>0.01</v>
      </c>
      <c r="Z56" s="53">
        <v>22.505199999999999</v>
      </c>
      <c r="AA56" s="53">
        <v>22.082000000000001</v>
      </c>
      <c r="AB56" s="53">
        <v>0</v>
      </c>
      <c r="AC56" s="53">
        <v>22.082000000000001</v>
      </c>
      <c r="AD56" s="53">
        <v>0.01</v>
      </c>
      <c r="AE56" s="53">
        <v>0.01</v>
      </c>
      <c r="AF56" s="53">
        <v>22.505199999999999</v>
      </c>
      <c r="AG56" s="53">
        <v>0</v>
      </c>
      <c r="AH56" s="53">
        <v>0</v>
      </c>
      <c r="AI56" s="53">
        <v>0</v>
      </c>
      <c r="AJ56" s="53">
        <v>0</v>
      </c>
      <c r="AK56" s="53" t="s">
        <v>346</v>
      </c>
      <c r="AL56" s="53">
        <v>0</v>
      </c>
      <c r="AM56" s="53">
        <v>20.8674</v>
      </c>
    </row>
    <row r="57" spans="1:39" s="27" customFormat="1" ht="13.8" hidden="1" outlineLevel="1">
      <c r="A57" s="16">
        <v>41944</v>
      </c>
      <c r="B57" s="53">
        <v>25.291599999999999</v>
      </c>
      <c r="C57" s="53">
        <v>27.5946</v>
      </c>
      <c r="D57" s="53">
        <v>31.6389</v>
      </c>
      <c r="E57" s="53">
        <v>24.8567</v>
      </c>
      <c r="F57" s="53">
        <v>27.9815</v>
      </c>
      <c r="G57" s="53">
        <v>24.9268</v>
      </c>
      <c r="H57" s="53">
        <v>18.8201</v>
      </c>
      <c r="I57" s="53">
        <v>27.831299999999999</v>
      </c>
      <c r="J57" s="53">
        <v>31.545300000000001</v>
      </c>
      <c r="K57" s="53">
        <v>25.278400000000001</v>
      </c>
      <c r="L57" s="53">
        <v>27.9815</v>
      </c>
      <c r="M57" s="53">
        <v>24.9268</v>
      </c>
      <c r="N57" s="53">
        <v>21.340399999999999</v>
      </c>
      <c r="O57" s="53">
        <v>12.8652</v>
      </c>
      <c r="P57" s="53">
        <v>45.265300000000003</v>
      </c>
      <c r="Q57" s="53">
        <v>6.0328999999999997</v>
      </c>
      <c r="R57" s="53" t="s">
        <v>346</v>
      </c>
      <c r="S57" s="53" t="s">
        <v>346</v>
      </c>
      <c r="T57" s="53">
        <v>6.0328999999999997</v>
      </c>
      <c r="U57" s="53">
        <v>12.327999999999999</v>
      </c>
      <c r="V57" s="53">
        <v>0</v>
      </c>
      <c r="W57" s="53">
        <v>12.327999999999999</v>
      </c>
      <c r="X57" s="53">
        <v>0</v>
      </c>
      <c r="Y57" s="53">
        <v>20</v>
      </c>
      <c r="Z57" s="53">
        <v>12.326499999999999</v>
      </c>
      <c r="AA57" s="53">
        <v>20.6267</v>
      </c>
      <c r="AB57" s="53">
        <v>0</v>
      </c>
      <c r="AC57" s="53">
        <v>20.6267</v>
      </c>
      <c r="AD57" s="53">
        <v>0</v>
      </c>
      <c r="AE57" s="53">
        <v>20</v>
      </c>
      <c r="AF57" s="53">
        <v>20.626999999999999</v>
      </c>
      <c r="AG57" s="53">
        <v>5.9829999999999997</v>
      </c>
      <c r="AH57" s="53">
        <v>0</v>
      </c>
      <c r="AI57" s="53">
        <v>5.9829999999999997</v>
      </c>
      <c r="AJ57" s="53" t="s">
        <v>346</v>
      </c>
      <c r="AK57" s="53" t="s">
        <v>346</v>
      </c>
      <c r="AL57" s="53">
        <v>5.9829999999999997</v>
      </c>
      <c r="AM57" s="53">
        <v>21.1157</v>
      </c>
    </row>
    <row r="58" spans="1:39" s="27" customFormat="1" ht="13.8" hidden="1" outlineLevel="1">
      <c r="A58" s="16">
        <v>41974</v>
      </c>
      <c r="B58" s="53">
        <v>25.416</v>
      </c>
      <c r="C58" s="53">
        <v>27.706900000000001</v>
      </c>
      <c r="D58" s="53">
        <v>31.766200000000001</v>
      </c>
      <c r="E58" s="53">
        <v>24.5595</v>
      </c>
      <c r="F58" s="53">
        <v>25.136399999999998</v>
      </c>
      <c r="G58" s="53">
        <v>24.850100000000001</v>
      </c>
      <c r="H58" s="53">
        <v>21.4314</v>
      </c>
      <c r="I58" s="53">
        <v>27.682200000000002</v>
      </c>
      <c r="J58" s="53">
        <v>31.719899999999999</v>
      </c>
      <c r="K58" s="53">
        <v>24.5595</v>
      </c>
      <c r="L58" s="53">
        <v>25.136399999999998</v>
      </c>
      <c r="M58" s="53">
        <v>24.850100000000001</v>
      </c>
      <c r="N58" s="53">
        <v>21.4314</v>
      </c>
      <c r="O58" s="53">
        <v>49.834600000000002</v>
      </c>
      <c r="P58" s="53">
        <v>49.834600000000002</v>
      </c>
      <c r="Q58" s="53">
        <v>0</v>
      </c>
      <c r="R58" s="53" t="s">
        <v>346</v>
      </c>
      <c r="S58" s="53">
        <v>0</v>
      </c>
      <c r="T58" s="53">
        <v>0</v>
      </c>
      <c r="U58" s="53">
        <v>12.145300000000001</v>
      </c>
      <c r="V58" s="53">
        <v>0</v>
      </c>
      <c r="W58" s="53">
        <v>12.145300000000001</v>
      </c>
      <c r="X58" s="53">
        <v>0</v>
      </c>
      <c r="Y58" s="53">
        <v>21.098500000000001</v>
      </c>
      <c r="Z58" s="53">
        <v>11.9278</v>
      </c>
      <c r="AA58" s="53">
        <v>12.143000000000001</v>
      </c>
      <c r="AB58" s="53">
        <v>0</v>
      </c>
      <c r="AC58" s="53">
        <v>12.143000000000001</v>
      </c>
      <c r="AD58" s="53">
        <v>0</v>
      </c>
      <c r="AE58" s="53">
        <v>21.098500000000001</v>
      </c>
      <c r="AF58" s="53">
        <v>11.920199999999999</v>
      </c>
      <c r="AG58" s="53">
        <v>12.24</v>
      </c>
      <c r="AH58" s="53">
        <v>0</v>
      </c>
      <c r="AI58" s="53">
        <v>12.24</v>
      </c>
      <c r="AJ58" s="53" t="s">
        <v>346</v>
      </c>
      <c r="AK58" s="53">
        <v>0</v>
      </c>
      <c r="AL58" s="53">
        <v>12.24</v>
      </c>
      <c r="AM58" s="53">
        <v>21.094200000000001</v>
      </c>
    </row>
    <row r="59" spans="1:39" s="27" customFormat="1" ht="13.8" hidden="1" outlineLevel="1">
      <c r="A59" s="16">
        <v>42005</v>
      </c>
      <c r="B59" s="53">
        <v>23.735900000000001</v>
      </c>
      <c r="C59" s="53">
        <v>29.648700000000002</v>
      </c>
      <c r="D59" s="53">
        <v>32.730800000000002</v>
      </c>
      <c r="E59" s="53">
        <v>27.7727</v>
      </c>
      <c r="F59" s="53">
        <v>30.4056</v>
      </c>
      <c r="G59" s="53">
        <v>27.742100000000001</v>
      </c>
      <c r="H59" s="53">
        <v>21.490600000000001</v>
      </c>
      <c r="I59" s="53">
        <v>29.637</v>
      </c>
      <c r="J59" s="53">
        <v>32.705100000000002</v>
      </c>
      <c r="K59" s="53">
        <v>27.7727</v>
      </c>
      <c r="L59" s="53">
        <v>30.4056</v>
      </c>
      <c r="M59" s="53">
        <v>27.742100000000001</v>
      </c>
      <c r="N59" s="53">
        <v>21.490600000000001</v>
      </c>
      <c r="O59" s="53">
        <v>47.979900000000001</v>
      </c>
      <c r="P59" s="53">
        <v>47.979900000000001</v>
      </c>
      <c r="Q59" s="53">
        <v>0</v>
      </c>
      <c r="R59" s="53" t="s">
        <v>346</v>
      </c>
      <c r="S59" s="53" t="s">
        <v>346</v>
      </c>
      <c r="T59" s="53">
        <v>0</v>
      </c>
      <c r="U59" s="53">
        <v>11.0054</v>
      </c>
      <c r="V59" s="53">
        <v>0</v>
      </c>
      <c r="W59" s="53">
        <v>11.0054</v>
      </c>
      <c r="X59" s="53">
        <v>0</v>
      </c>
      <c r="Y59" s="53">
        <v>23.385200000000001</v>
      </c>
      <c r="Z59" s="53">
        <v>10.347099999999999</v>
      </c>
      <c r="AA59" s="53">
        <v>11.358599999999999</v>
      </c>
      <c r="AB59" s="53">
        <v>0</v>
      </c>
      <c r="AC59" s="53">
        <v>11.358599999999999</v>
      </c>
      <c r="AD59" s="53">
        <v>0</v>
      </c>
      <c r="AE59" s="53">
        <v>23.385200000000001</v>
      </c>
      <c r="AF59" s="53">
        <v>10.6851</v>
      </c>
      <c r="AG59" s="53">
        <v>3.984</v>
      </c>
      <c r="AH59" s="53">
        <v>0</v>
      </c>
      <c r="AI59" s="53">
        <v>3.984</v>
      </c>
      <c r="AJ59" s="53" t="s">
        <v>346</v>
      </c>
      <c r="AK59" s="53" t="s">
        <v>346</v>
      </c>
      <c r="AL59" s="53">
        <v>3.984</v>
      </c>
      <c r="AM59" s="53">
        <v>21.546399999999998</v>
      </c>
    </row>
    <row r="60" spans="1:39" s="27" customFormat="1" ht="13.8" hidden="1" outlineLevel="1">
      <c r="A60" s="16">
        <v>42036</v>
      </c>
      <c r="B60" s="53">
        <v>22.895099999999999</v>
      </c>
      <c r="C60" s="53">
        <v>28.0398</v>
      </c>
      <c r="D60" s="53">
        <v>32.198500000000003</v>
      </c>
      <c r="E60" s="53">
        <v>25.5488</v>
      </c>
      <c r="F60" s="53">
        <v>30.395800000000001</v>
      </c>
      <c r="G60" s="53">
        <v>25.4983</v>
      </c>
      <c r="H60" s="53">
        <v>19.503</v>
      </c>
      <c r="I60" s="53">
        <v>28.059899999999999</v>
      </c>
      <c r="J60" s="53">
        <v>32.186799999999998</v>
      </c>
      <c r="K60" s="53">
        <v>25.582799999999999</v>
      </c>
      <c r="L60" s="53">
        <v>30.395800000000001</v>
      </c>
      <c r="M60" s="53">
        <v>25.4983</v>
      </c>
      <c r="N60" s="53">
        <v>19.625800000000002</v>
      </c>
      <c r="O60" s="53">
        <v>18.2988</v>
      </c>
      <c r="P60" s="53">
        <v>47.532499999999999</v>
      </c>
      <c r="Q60" s="53">
        <v>13.55</v>
      </c>
      <c r="R60" s="53" t="s">
        <v>346</v>
      </c>
      <c r="S60" s="53">
        <v>0</v>
      </c>
      <c r="T60" s="53">
        <v>13.55</v>
      </c>
      <c r="U60" s="53">
        <v>13.162699999999999</v>
      </c>
      <c r="V60" s="53">
        <v>0</v>
      </c>
      <c r="W60" s="53">
        <v>13.162699999999999</v>
      </c>
      <c r="X60" s="53">
        <v>0</v>
      </c>
      <c r="Y60" s="53">
        <v>17.069400000000002</v>
      </c>
      <c r="Z60" s="53">
        <v>13.1273</v>
      </c>
      <c r="AA60" s="53">
        <v>13.1173</v>
      </c>
      <c r="AB60" s="53">
        <v>0</v>
      </c>
      <c r="AC60" s="53">
        <v>13.1173</v>
      </c>
      <c r="AD60" s="53">
        <v>0</v>
      </c>
      <c r="AE60" s="53">
        <v>17.069400000000002</v>
      </c>
      <c r="AF60" s="53">
        <v>13.081</v>
      </c>
      <c r="AG60" s="53">
        <v>16.888400000000001</v>
      </c>
      <c r="AH60" s="53">
        <v>0</v>
      </c>
      <c r="AI60" s="53">
        <v>16.888400000000001</v>
      </c>
      <c r="AJ60" s="53" t="s">
        <v>346</v>
      </c>
      <c r="AK60" s="53">
        <v>0</v>
      </c>
      <c r="AL60" s="53">
        <v>16.888400000000001</v>
      </c>
      <c r="AM60" s="53">
        <v>24.4542</v>
      </c>
    </row>
    <row r="61" spans="1:39" s="27" customFormat="1" ht="13.8" hidden="1" outlineLevel="1">
      <c r="A61" s="16">
        <v>42064</v>
      </c>
      <c r="B61" s="53">
        <v>22.253</v>
      </c>
      <c r="C61" s="53">
        <v>27.433399999999999</v>
      </c>
      <c r="D61" s="53">
        <v>33.009</v>
      </c>
      <c r="E61" s="53">
        <v>24.700700000000001</v>
      </c>
      <c r="F61" s="53">
        <v>29.4498</v>
      </c>
      <c r="G61" s="53">
        <v>26.638200000000001</v>
      </c>
      <c r="H61" s="53">
        <v>12.667299999999999</v>
      </c>
      <c r="I61" s="53">
        <v>27.430599999999998</v>
      </c>
      <c r="J61" s="53">
        <v>33.003</v>
      </c>
      <c r="K61" s="53">
        <v>24.701599999999999</v>
      </c>
      <c r="L61" s="53">
        <v>29.4498</v>
      </c>
      <c r="M61" s="53">
        <v>26.638200000000001</v>
      </c>
      <c r="N61" s="53">
        <v>12.666700000000001</v>
      </c>
      <c r="O61" s="53">
        <v>35.8277</v>
      </c>
      <c r="P61" s="53">
        <v>40.227800000000002</v>
      </c>
      <c r="Q61" s="53">
        <v>13.78</v>
      </c>
      <c r="R61" s="53" t="s">
        <v>346</v>
      </c>
      <c r="S61" s="53">
        <v>0</v>
      </c>
      <c r="T61" s="53">
        <v>13.78</v>
      </c>
      <c r="U61" s="53">
        <v>10.589499999999999</v>
      </c>
      <c r="V61" s="53">
        <v>0</v>
      </c>
      <c r="W61" s="53">
        <v>10.589499999999999</v>
      </c>
      <c r="X61" s="53">
        <v>0</v>
      </c>
      <c r="Y61" s="53">
        <v>11.7049</v>
      </c>
      <c r="Z61" s="53">
        <v>10.564</v>
      </c>
      <c r="AA61" s="53">
        <v>10.866300000000001</v>
      </c>
      <c r="AB61" s="53">
        <v>0</v>
      </c>
      <c r="AC61" s="53">
        <v>10.866300000000001</v>
      </c>
      <c r="AD61" s="53">
        <v>0</v>
      </c>
      <c r="AE61" s="53">
        <v>11.7049</v>
      </c>
      <c r="AF61" s="53">
        <v>10.846500000000001</v>
      </c>
      <c r="AG61" s="53">
        <v>2.0141</v>
      </c>
      <c r="AH61" s="53">
        <v>0</v>
      </c>
      <c r="AI61" s="53">
        <v>2.0141</v>
      </c>
      <c r="AJ61" s="53" t="s">
        <v>346</v>
      </c>
      <c r="AK61" s="53">
        <v>0</v>
      </c>
      <c r="AL61" s="53">
        <v>2.0141</v>
      </c>
      <c r="AM61" s="53">
        <v>26.563099999999999</v>
      </c>
    </row>
    <row r="62" spans="1:39" s="27" customFormat="1" ht="13.8" hidden="1" outlineLevel="1">
      <c r="A62" s="16">
        <v>42095</v>
      </c>
      <c r="B62" s="53">
        <v>24.362500000000001</v>
      </c>
      <c r="C62" s="53">
        <v>24.183900000000001</v>
      </c>
      <c r="D62" s="53">
        <v>35.46</v>
      </c>
      <c r="E62" s="53">
        <v>21.266500000000001</v>
      </c>
      <c r="F62" s="53">
        <v>32.748100000000001</v>
      </c>
      <c r="G62" s="53">
        <v>27.178799999999999</v>
      </c>
      <c r="H62" s="53">
        <v>8.1712000000000007</v>
      </c>
      <c r="I62" s="53">
        <v>24.186499999999999</v>
      </c>
      <c r="J62" s="53">
        <v>35.456800000000001</v>
      </c>
      <c r="K62" s="53">
        <v>21.2713</v>
      </c>
      <c r="L62" s="53">
        <v>32.748100000000001</v>
      </c>
      <c r="M62" s="53">
        <v>27.1877</v>
      </c>
      <c r="N62" s="53">
        <v>8.1683000000000003</v>
      </c>
      <c r="O62" s="53">
        <v>18.543500000000002</v>
      </c>
      <c r="P62" s="53">
        <v>40.351100000000002</v>
      </c>
      <c r="Q62" s="53">
        <v>9.7247000000000003</v>
      </c>
      <c r="R62" s="53" t="s">
        <v>346</v>
      </c>
      <c r="S62" s="53">
        <v>6.7690000000000001</v>
      </c>
      <c r="T62" s="53">
        <v>13.49</v>
      </c>
      <c r="U62" s="53">
        <v>12.6424</v>
      </c>
      <c r="V62" s="53">
        <v>0</v>
      </c>
      <c r="W62" s="53">
        <v>12.6424</v>
      </c>
      <c r="X62" s="53">
        <v>0</v>
      </c>
      <c r="Y62" s="53">
        <v>23.802199999999999</v>
      </c>
      <c r="Z62" s="53">
        <v>12.5077</v>
      </c>
      <c r="AA62" s="53">
        <v>12.9552</v>
      </c>
      <c r="AB62" s="53">
        <v>0</v>
      </c>
      <c r="AC62" s="53">
        <v>12.9552</v>
      </c>
      <c r="AD62" s="53">
        <v>0</v>
      </c>
      <c r="AE62" s="53">
        <v>23.802199999999999</v>
      </c>
      <c r="AF62" s="53">
        <v>12.805400000000001</v>
      </c>
      <c r="AG62" s="53">
        <v>10.4354</v>
      </c>
      <c r="AH62" s="53">
        <v>0</v>
      </c>
      <c r="AI62" s="53">
        <v>10.4354</v>
      </c>
      <c r="AJ62" s="53" t="s">
        <v>346</v>
      </c>
      <c r="AK62" s="53">
        <v>0</v>
      </c>
      <c r="AL62" s="53">
        <v>10.4354</v>
      </c>
      <c r="AM62" s="53">
        <v>29.122199999999999</v>
      </c>
    </row>
    <row r="63" spans="1:39" s="27" customFormat="1" ht="13.8" hidden="1" outlineLevel="1">
      <c r="A63" s="16">
        <v>42125</v>
      </c>
      <c r="B63" s="53">
        <v>25.592500000000001</v>
      </c>
      <c r="C63" s="53">
        <v>25.9847</v>
      </c>
      <c r="D63" s="53">
        <v>35.838799999999999</v>
      </c>
      <c r="E63" s="53">
        <v>23.469000000000001</v>
      </c>
      <c r="F63" s="53">
        <v>32.290500000000002</v>
      </c>
      <c r="G63" s="53">
        <v>28.276199999999999</v>
      </c>
      <c r="H63" s="53">
        <v>9.9811999999999994</v>
      </c>
      <c r="I63" s="53">
        <v>26.176200000000001</v>
      </c>
      <c r="J63" s="53">
        <v>35.825499999999998</v>
      </c>
      <c r="K63" s="53">
        <v>23.663499999999999</v>
      </c>
      <c r="L63" s="53">
        <v>32.290500000000002</v>
      </c>
      <c r="M63" s="53">
        <v>28.276199999999999</v>
      </c>
      <c r="N63" s="53">
        <v>9.6476000000000006</v>
      </c>
      <c r="O63" s="53">
        <v>14.770200000000001</v>
      </c>
      <c r="P63" s="53">
        <v>47.298099999999998</v>
      </c>
      <c r="Q63" s="53">
        <v>14.305999999999999</v>
      </c>
      <c r="R63" s="53" t="s">
        <v>346</v>
      </c>
      <c r="S63" s="53">
        <v>0</v>
      </c>
      <c r="T63" s="53">
        <v>14.305999999999999</v>
      </c>
      <c r="U63" s="53">
        <v>7.8745000000000003</v>
      </c>
      <c r="V63" s="53">
        <v>0</v>
      </c>
      <c r="W63" s="53">
        <v>7.8745000000000003</v>
      </c>
      <c r="X63" s="53">
        <v>0</v>
      </c>
      <c r="Y63" s="53">
        <v>16.918700000000001</v>
      </c>
      <c r="Z63" s="53">
        <v>7.8053999999999997</v>
      </c>
      <c r="AA63" s="53">
        <v>7.7474999999999996</v>
      </c>
      <c r="AB63" s="53">
        <v>0</v>
      </c>
      <c r="AC63" s="53">
        <v>7.7474999999999996</v>
      </c>
      <c r="AD63" s="53">
        <v>0</v>
      </c>
      <c r="AE63" s="53">
        <v>16.918700000000001</v>
      </c>
      <c r="AF63" s="53">
        <v>7.6712999999999996</v>
      </c>
      <c r="AG63" s="53">
        <v>9.3531999999999993</v>
      </c>
      <c r="AH63" s="53">
        <v>0</v>
      </c>
      <c r="AI63" s="53">
        <v>9.3531999999999993</v>
      </c>
      <c r="AJ63" s="53" t="s">
        <v>346</v>
      </c>
      <c r="AK63" s="53">
        <v>0</v>
      </c>
      <c r="AL63" s="53">
        <v>9.3531999999999993</v>
      </c>
      <c r="AM63" s="53">
        <v>28.522400000000001</v>
      </c>
    </row>
    <row r="64" spans="1:39" s="27" customFormat="1" ht="13.8" hidden="1" outlineLevel="1">
      <c r="A64" s="16">
        <v>42156</v>
      </c>
      <c r="B64" s="53">
        <v>24.9649</v>
      </c>
      <c r="C64" s="53">
        <v>26.121700000000001</v>
      </c>
      <c r="D64" s="53">
        <v>36.545999999999999</v>
      </c>
      <c r="E64" s="53">
        <v>23.137499999999999</v>
      </c>
      <c r="F64" s="53">
        <v>30.245999999999999</v>
      </c>
      <c r="G64" s="53">
        <v>27.537700000000001</v>
      </c>
      <c r="H64" s="53">
        <v>9.8620999999999999</v>
      </c>
      <c r="I64" s="53">
        <v>26.188500000000001</v>
      </c>
      <c r="J64" s="53">
        <v>36.543399999999998</v>
      </c>
      <c r="K64" s="53">
        <v>23.200900000000001</v>
      </c>
      <c r="L64" s="53">
        <v>30.245999999999999</v>
      </c>
      <c r="M64" s="53">
        <v>27.537700000000001</v>
      </c>
      <c r="N64" s="53">
        <v>9.6377000000000006</v>
      </c>
      <c r="O64" s="53">
        <v>17.141500000000001</v>
      </c>
      <c r="P64" s="53">
        <v>38.486199999999997</v>
      </c>
      <c r="Q64" s="53">
        <v>16.229399999999998</v>
      </c>
      <c r="R64" s="53" t="s">
        <v>346</v>
      </c>
      <c r="S64" s="53">
        <v>0</v>
      </c>
      <c r="T64" s="53">
        <v>16.229399999999998</v>
      </c>
      <c r="U64" s="53">
        <v>6.5446</v>
      </c>
      <c r="V64" s="53">
        <v>0</v>
      </c>
      <c r="W64" s="53">
        <v>6.5446</v>
      </c>
      <c r="X64" s="53">
        <v>0</v>
      </c>
      <c r="Y64" s="53">
        <v>21.628</v>
      </c>
      <c r="Z64" s="53">
        <v>6.2107000000000001</v>
      </c>
      <c r="AA64" s="53">
        <v>6.5441000000000003</v>
      </c>
      <c r="AB64" s="53">
        <v>0</v>
      </c>
      <c r="AC64" s="53">
        <v>6.5441000000000003</v>
      </c>
      <c r="AD64" s="53">
        <v>0</v>
      </c>
      <c r="AE64" s="53">
        <v>21.628</v>
      </c>
      <c r="AF64" s="53">
        <v>6.2100999999999997</v>
      </c>
      <c r="AG64" s="53">
        <v>10.068099999999999</v>
      </c>
      <c r="AH64" s="53">
        <v>0</v>
      </c>
      <c r="AI64" s="53">
        <v>10.068099999999999</v>
      </c>
      <c r="AJ64" s="53" t="s">
        <v>346</v>
      </c>
      <c r="AK64" s="53">
        <v>0</v>
      </c>
      <c r="AL64" s="53">
        <v>10.068099999999999</v>
      </c>
      <c r="AM64" s="53">
        <v>29.883400000000002</v>
      </c>
    </row>
    <row r="65" spans="1:39" s="27" customFormat="1" ht="13.8" hidden="1" outlineLevel="1">
      <c r="A65" s="16">
        <v>42186</v>
      </c>
      <c r="B65" s="53">
        <v>27.0243</v>
      </c>
      <c r="C65" s="53">
        <v>26.675899999999999</v>
      </c>
      <c r="D65" s="53">
        <v>35.6008</v>
      </c>
      <c r="E65" s="53">
        <v>24.743300000000001</v>
      </c>
      <c r="F65" s="53">
        <v>29.368400000000001</v>
      </c>
      <c r="G65" s="53">
        <v>27.7288</v>
      </c>
      <c r="H65" s="53">
        <v>9.5685000000000002</v>
      </c>
      <c r="I65" s="53">
        <v>26.675000000000001</v>
      </c>
      <c r="J65" s="53">
        <v>35.599499999999999</v>
      </c>
      <c r="K65" s="53">
        <v>24.743300000000001</v>
      </c>
      <c r="L65" s="53">
        <v>29.368400000000001</v>
      </c>
      <c r="M65" s="53">
        <v>27.7288</v>
      </c>
      <c r="N65" s="53">
        <v>9.5685000000000002</v>
      </c>
      <c r="O65" s="53">
        <v>39.307299999999998</v>
      </c>
      <c r="P65" s="53">
        <v>39.307299999999998</v>
      </c>
      <c r="Q65" s="53">
        <v>0</v>
      </c>
      <c r="R65" s="53" t="s">
        <v>346</v>
      </c>
      <c r="S65" s="53">
        <v>0</v>
      </c>
      <c r="T65" s="53" t="s">
        <v>346</v>
      </c>
      <c r="U65" s="53">
        <v>22.04</v>
      </c>
      <c r="V65" s="53">
        <v>0</v>
      </c>
      <c r="W65" s="53">
        <v>22.04</v>
      </c>
      <c r="X65" s="53">
        <v>0</v>
      </c>
      <c r="Y65" s="53">
        <v>28.786300000000001</v>
      </c>
      <c r="Z65" s="53">
        <v>21.976500000000001</v>
      </c>
      <c r="AA65" s="53">
        <v>22.04</v>
      </c>
      <c r="AB65" s="53">
        <v>0</v>
      </c>
      <c r="AC65" s="53">
        <v>22.04</v>
      </c>
      <c r="AD65" s="53">
        <v>0</v>
      </c>
      <c r="AE65" s="53">
        <v>28.786300000000001</v>
      </c>
      <c r="AF65" s="53">
        <v>21.976500000000001</v>
      </c>
      <c r="AG65" s="53">
        <v>0</v>
      </c>
      <c r="AH65" s="53">
        <v>0</v>
      </c>
      <c r="AI65" s="53">
        <v>0</v>
      </c>
      <c r="AJ65" s="53" t="s">
        <v>346</v>
      </c>
      <c r="AK65" s="53">
        <v>0</v>
      </c>
      <c r="AL65" s="53" t="s">
        <v>346</v>
      </c>
      <c r="AM65" s="53">
        <v>30.220500000000001</v>
      </c>
    </row>
    <row r="66" spans="1:39" s="27" customFormat="1" ht="13.8" hidden="1" outlineLevel="1">
      <c r="A66" s="16">
        <v>42217</v>
      </c>
      <c r="B66" s="53">
        <v>25.811900000000001</v>
      </c>
      <c r="C66" s="53">
        <v>25.832899999999999</v>
      </c>
      <c r="D66" s="53">
        <v>32.087699999999998</v>
      </c>
      <c r="E66" s="53">
        <v>24.491099999999999</v>
      </c>
      <c r="F66" s="53">
        <v>30.582100000000001</v>
      </c>
      <c r="G66" s="53">
        <v>28.7621</v>
      </c>
      <c r="H66" s="53">
        <v>9.6503999999999994</v>
      </c>
      <c r="I66" s="53">
        <v>25.828299999999999</v>
      </c>
      <c r="J66" s="53">
        <v>32.069400000000002</v>
      </c>
      <c r="K66" s="53">
        <v>24.491099999999999</v>
      </c>
      <c r="L66" s="53">
        <v>30.582100000000001</v>
      </c>
      <c r="M66" s="53">
        <v>28.7621</v>
      </c>
      <c r="N66" s="53">
        <v>9.6503999999999994</v>
      </c>
      <c r="O66" s="53">
        <v>47.634300000000003</v>
      </c>
      <c r="P66" s="53">
        <v>47.634300000000003</v>
      </c>
      <c r="Q66" s="53" t="s">
        <v>346</v>
      </c>
      <c r="R66" s="53" t="s">
        <v>346</v>
      </c>
      <c r="S66" s="53" t="s">
        <v>346</v>
      </c>
      <c r="T66" s="53" t="s">
        <v>346</v>
      </c>
      <c r="U66" s="53">
        <v>6.1688999999999998</v>
      </c>
      <c r="V66" s="53">
        <v>0</v>
      </c>
      <c r="W66" s="53">
        <v>6.1688999999999998</v>
      </c>
      <c r="X66" s="53">
        <v>0</v>
      </c>
      <c r="Y66" s="53">
        <v>20.484100000000002</v>
      </c>
      <c r="Z66" s="53">
        <v>5.9316000000000004</v>
      </c>
      <c r="AA66" s="53">
        <v>6.1688999999999998</v>
      </c>
      <c r="AB66" s="53">
        <v>0</v>
      </c>
      <c r="AC66" s="53">
        <v>6.1688999999999998</v>
      </c>
      <c r="AD66" s="53">
        <v>0</v>
      </c>
      <c r="AE66" s="53">
        <v>20.484100000000002</v>
      </c>
      <c r="AF66" s="53">
        <v>5.9316000000000004</v>
      </c>
      <c r="AG66" s="53">
        <v>0</v>
      </c>
      <c r="AH66" s="53">
        <v>0</v>
      </c>
      <c r="AI66" s="53" t="s">
        <v>346</v>
      </c>
      <c r="AJ66" s="53" t="s">
        <v>346</v>
      </c>
      <c r="AK66" s="53" t="s">
        <v>346</v>
      </c>
      <c r="AL66" s="53" t="s">
        <v>346</v>
      </c>
      <c r="AM66" s="53">
        <v>31.692599999999999</v>
      </c>
    </row>
    <row r="67" spans="1:39" s="27" customFormat="1" ht="13.8" hidden="1" outlineLevel="1">
      <c r="A67" s="16">
        <v>42248</v>
      </c>
      <c r="B67" s="53">
        <v>26.057600000000001</v>
      </c>
      <c r="C67" s="53">
        <v>26.1876</v>
      </c>
      <c r="D67" s="53">
        <v>31.416</v>
      </c>
      <c r="E67" s="53">
        <v>25.119700000000002</v>
      </c>
      <c r="F67" s="53">
        <v>30.867799999999999</v>
      </c>
      <c r="G67" s="53">
        <v>28.882100000000001</v>
      </c>
      <c r="H67" s="53">
        <v>10.843</v>
      </c>
      <c r="I67" s="53">
        <v>26.411000000000001</v>
      </c>
      <c r="J67" s="53">
        <v>31.410599999999999</v>
      </c>
      <c r="K67" s="53">
        <v>25.379000000000001</v>
      </c>
      <c r="L67" s="53">
        <v>30.867799999999999</v>
      </c>
      <c r="M67" s="53">
        <v>28.928100000000001</v>
      </c>
      <c r="N67" s="53">
        <v>11.3094</v>
      </c>
      <c r="O67" s="53">
        <v>2.1747999999999998</v>
      </c>
      <c r="P67" s="53">
        <v>41.668399999999998</v>
      </c>
      <c r="Q67" s="53">
        <v>1.7887999999999999</v>
      </c>
      <c r="R67" s="53" t="s">
        <v>346</v>
      </c>
      <c r="S67" s="53">
        <v>11.907299999999999</v>
      </c>
      <c r="T67" s="53">
        <v>0</v>
      </c>
      <c r="U67" s="53">
        <v>9.4078999999999997</v>
      </c>
      <c r="V67" s="53">
        <v>0</v>
      </c>
      <c r="W67" s="53">
        <v>9.4078999999999997</v>
      </c>
      <c r="X67" s="53">
        <v>30.5</v>
      </c>
      <c r="Y67" s="53">
        <v>19.110600000000002</v>
      </c>
      <c r="Z67" s="53">
        <v>8.6796000000000006</v>
      </c>
      <c r="AA67" s="53">
        <v>10.389799999999999</v>
      </c>
      <c r="AB67" s="53">
        <v>0</v>
      </c>
      <c r="AC67" s="53">
        <v>10.389799999999999</v>
      </c>
      <c r="AD67" s="53">
        <v>30.5</v>
      </c>
      <c r="AE67" s="53">
        <v>19.110600000000002</v>
      </c>
      <c r="AF67" s="53">
        <v>9.5898000000000003</v>
      </c>
      <c r="AG67" s="53">
        <v>4.5065999999999997</v>
      </c>
      <c r="AH67" s="53">
        <v>0</v>
      </c>
      <c r="AI67" s="53">
        <v>4.5065999999999997</v>
      </c>
      <c r="AJ67" s="53" t="s">
        <v>346</v>
      </c>
      <c r="AK67" s="53">
        <v>0</v>
      </c>
      <c r="AL67" s="53">
        <v>4.5065999999999997</v>
      </c>
      <c r="AM67" s="53">
        <v>30.215800000000002</v>
      </c>
    </row>
    <row r="68" spans="1:39" ht="13.8" hidden="1" outlineLevel="1">
      <c r="A68" s="16">
        <v>42278</v>
      </c>
      <c r="B68" s="53">
        <v>26.714500000000001</v>
      </c>
      <c r="C68" s="53">
        <v>26.625499999999999</v>
      </c>
      <c r="D68" s="53">
        <v>32.5672</v>
      </c>
      <c r="E68" s="53">
        <v>25.284600000000001</v>
      </c>
      <c r="F68" s="53">
        <v>29.592500000000001</v>
      </c>
      <c r="G68" s="53">
        <v>28.9678</v>
      </c>
      <c r="H68" s="53">
        <v>11.6023</v>
      </c>
      <c r="I68" s="53">
        <v>26.6203</v>
      </c>
      <c r="J68" s="53">
        <v>32.551400000000001</v>
      </c>
      <c r="K68" s="53">
        <v>25.284600000000001</v>
      </c>
      <c r="L68" s="53">
        <v>29.592500000000001</v>
      </c>
      <c r="M68" s="53">
        <v>28.9678</v>
      </c>
      <c r="N68" s="53">
        <v>11.6023</v>
      </c>
      <c r="O68" s="53">
        <v>40.068399999999997</v>
      </c>
      <c r="P68" s="53">
        <v>40.068399999999997</v>
      </c>
      <c r="Q68" s="53">
        <v>0</v>
      </c>
      <c r="R68" s="53" t="s">
        <v>346</v>
      </c>
      <c r="S68" s="53">
        <v>0</v>
      </c>
      <c r="T68" s="53">
        <v>0</v>
      </c>
      <c r="U68" s="53">
        <v>7.2845000000000004</v>
      </c>
      <c r="V68" s="53">
        <v>0</v>
      </c>
      <c r="W68" s="53">
        <v>7.2845000000000004</v>
      </c>
      <c r="X68" s="53">
        <v>0</v>
      </c>
      <c r="Y68" s="53">
        <v>0</v>
      </c>
      <c r="Z68" s="53">
        <v>7.2914000000000003</v>
      </c>
      <c r="AA68" s="53">
        <v>8.8396000000000008</v>
      </c>
      <c r="AB68" s="53">
        <v>0</v>
      </c>
      <c r="AC68" s="53">
        <v>8.8396000000000008</v>
      </c>
      <c r="AD68" s="53">
        <v>0</v>
      </c>
      <c r="AE68" s="53">
        <v>0</v>
      </c>
      <c r="AF68" s="53">
        <v>8.8497000000000003</v>
      </c>
      <c r="AG68" s="53">
        <v>0</v>
      </c>
      <c r="AH68" s="53">
        <v>0</v>
      </c>
      <c r="AI68" s="53">
        <v>0</v>
      </c>
      <c r="AJ68" s="53" t="s">
        <v>346</v>
      </c>
      <c r="AK68" s="53">
        <v>0</v>
      </c>
      <c r="AL68" s="53">
        <v>0</v>
      </c>
      <c r="AM68" s="53">
        <v>32.967599999999997</v>
      </c>
    </row>
    <row r="69" spans="1:39" ht="13.8" hidden="1" outlineLevel="1">
      <c r="A69" s="16">
        <v>42309</v>
      </c>
      <c r="B69" s="53">
        <v>25.652999999999999</v>
      </c>
      <c r="C69" s="53">
        <v>25.5899</v>
      </c>
      <c r="D69" s="53">
        <v>31.871200000000002</v>
      </c>
      <c r="E69" s="53">
        <v>24.4237</v>
      </c>
      <c r="F69" s="53">
        <v>27.649899999999999</v>
      </c>
      <c r="G69" s="53">
        <v>28.055099999999999</v>
      </c>
      <c r="H69" s="53">
        <v>14.0702</v>
      </c>
      <c r="I69" s="53">
        <v>25.488199999999999</v>
      </c>
      <c r="J69" s="53">
        <v>31.417999999999999</v>
      </c>
      <c r="K69" s="53">
        <v>24.4422</v>
      </c>
      <c r="L69" s="53">
        <v>27.649899999999999</v>
      </c>
      <c r="M69" s="53">
        <v>28.055099999999999</v>
      </c>
      <c r="N69" s="53">
        <v>14.079800000000001</v>
      </c>
      <c r="O69" s="53">
        <v>36.350200000000001</v>
      </c>
      <c r="P69" s="53">
        <v>40.224499999999999</v>
      </c>
      <c r="Q69" s="53">
        <v>12.5</v>
      </c>
      <c r="R69" s="53" t="s">
        <v>346</v>
      </c>
      <c r="S69" s="53" t="s">
        <v>346</v>
      </c>
      <c r="T69" s="53">
        <v>12.5</v>
      </c>
      <c r="U69" s="53">
        <v>11.9034</v>
      </c>
      <c r="V69" s="53">
        <v>0</v>
      </c>
      <c r="W69" s="53">
        <v>11.9034</v>
      </c>
      <c r="X69" s="53">
        <v>27.802700000000002</v>
      </c>
      <c r="Y69" s="53">
        <v>24.655899999999999</v>
      </c>
      <c r="Z69" s="53">
        <v>9.5784000000000002</v>
      </c>
      <c r="AA69" s="53">
        <v>13.0129</v>
      </c>
      <c r="AB69" s="53">
        <v>0</v>
      </c>
      <c r="AC69" s="53">
        <v>13.0129</v>
      </c>
      <c r="AD69" s="53">
        <v>27.802700000000002</v>
      </c>
      <c r="AE69" s="53">
        <v>24.655899999999999</v>
      </c>
      <c r="AF69" s="53">
        <v>10.3721</v>
      </c>
      <c r="AG69" s="53">
        <v>6.0431999999999997</v>
      </c>
      <c r="AH69" s="53">
        <v>0</v>
      </c>
      <c r="AI69" s="53">
        <v>6.0431999999999997</v>
      </c>
      <c r="AJ69" s="53" t="s">
        <v>346</v>
      </c>
      <c r="AK69" s="53" t="s">
        <v>346</v>
      </c>
      <c r="AL69" s="53">
        <v>6.0431999999999997</v>
      </c>
      <c r="AM69" s="53">
        <v>31.282499999999999</v>
      </c>
    </row>
    <row r="70" spans="1:39" ht="13.8" hidden="1" outlineLevel="1">
      <c r="A70" s="16">
        <v>42339</v>
      </c>
      <c r="B70" s="53">
        <v>14.7119</v>
      </c>
      <c r="C70" s="53">
        <v>22.420100000000001</v>
      </c>
      <c r="D70" s="53">
        <v>31.357199999999999</v>
      </c>
      <c r="E70" s="53">
        <v>20.645099999999999</v>
      </c>
      <c r="F70" s="53">
        <v>29.482900000000001</v>
      </c>
      <c r="G70" s="53">
        <v>27.808199999999999</v>
      </c>
      <c r="H70" s="53">
        <v>6.3592000000000004</v>
      </c>
      <c r="I70" s="53">
        <v>22.446300000000001</v>
      </c>
      <c r="J70" s="53">
        <v>31.296600000000002</v>
      </c>
      <c r="K70" s="53">
        <v>20.691299999999998</v>
      </c>
      <c r="L70" s="53">
        <v>29.482900000000001</v>
      </c>
      <c r="M70" s="53">
        <v>27.808199999999999</v>
      </c>
      <c r="N70" s="53">
        <v>6.4004000000000003</v>
      </c>
      <c r="O70" s="53">
        <v>11.9154</v>
      </c>
      <c r="P70" s="53">
        <v>47.2958</v>
      </c>
      <c r="Q70" s="53">
        <v>0</v>
      </c>
      <c r="R70" s="53">
        <v>0</v>
      </c>
      <c r="S70" s="53">
        <v>0</v>
      </c>
      <c r="T70" s="53">
        <v>0</v>
      </c>
      <c r="U70" s="53">
        <v>1.2113</v>
      </c>
      <c r="V70" s="53">
        <v>0</v>
      </c>
      <c r="W70" s="53">
        <v>1.2113</v>
      </c>
      <c r="X70" s="53">
        <v>24.2074</v>
      </c>
      <c r="Y70" s="53">
        <v>22.808399999999999</v>
      </c>
      <c r="Z70" s="53">
        <v>0.8296</v>
      </c>
      <c r="AA70" s="53">
        <v>1.1012999999999999</v>
      </c>
      <c r="AB70" s="53">
        <v>0</v>
      </c>
      <c r="AC70" s="53">
        <v>1.1012999999999999</v>
      </c>
      <c r="AD70" s="53">
        <v>24.2074</v>
      </c>
      <c r="AE70" s="53">
        <v>22.808399999999999</v>
      </c>
      <c r="AF70" s="53">
        <v>0.70960000000000001</v>
      </c>
      <c r="AG70" s="53">
        <v>6.5221</v>
      </c>
      <c r="AH70" s="53">
        <v>0</v>
      </c>
      <c r="AI70" s="53">
        <v>6.5221</v>
      </c>
      <c r="AJ70" s="53">
        <v>0</v>
      </c>
      <c r="AK70" s="53">
        <v>0</v>
      </c>
      <c r="AL70" s="53">
        <v>6.5221</v>
      </c>
      <c r="AM70" s="53">
        <v>29.158899999999999</v>
      </c>
    </row>
    <row r="71" spans="1:39" ht="13.8" hidden="1" outlineLevel="1">
      <c r="A71" s="16">
        <v>42370</v>
      </c>
      <c r="B71" s="53">
        <v>29.1281</v>
      </c>
      <c r="C71" s="53">
        <v>29.281600000000001</v>
      </c>
      <c r="D71" s="53">
        <v>30.712700000000002</v>
      </c>
      <c r="E71" s="53">
        <v>28.458100000000002</v>
      </c>
      <c r="F71" s="53">
        <v>34.798900000000003</v>
      </c>
      <c r="G71" s="53">
        <v>28.3523</v>
      </c>
      <c r="H71" s="53">
        <v>15.012</v>
      </c>
      <c r="I71" s="53">
        <v>29.253299999999999</v>
      </c>
      <c r="J71" s="53">
        <v>30.640599999999999</v>
      </c>
      <c r="K71" s="53">
        <v>28.458100000000002</v>
      </c>
      <c r="L71" s="53">
        <v>34.798900000000003</v>
      </c>
      <c r="M71" s="53">
        <v>28.3523</v>
      </c>
      <c r="N71" s="53">
        <v>15.012</v>
      </c>
      <c r="O71" s="53">
        <v>49.067599999999999</v>
      </c>
      <c r="P71" s="53">
        <v>49.067599999999999</v>
      </c>
      <c r="Q71" s="53">
        <v>0</v>
      </c>
      <c r="R71" s="53" t="s">
        <v>346</v>
      </c>
      <c r="S71" s="53" t="s">
        <v>346</v>
      </c>
      <c r="T71" s="53">
        <v>0</v>
      </c>
      <c r="U71" s="53">
        <v>19.1798</v>
      </c>
      <c r="V71" s="53">
        <v>0</v>
      </c>
      <c r="W71" s="53">
        <v>19.1798</v>
      </c>
      <c r="X71" s="53">
        <v>0</v>
      </c>
      <c r="Y71" s="53">
        <v>0</v>
      </c>
      <c r="Z71" s="53">
        <v>19.1798</v>
      </c>
      <c r="AA71" s="53">
        <v>21.276700000000002</v>
      </c>
      <c r="AB71" s="53">
        <v>0</v>
      </c>
      <c r="AC71" s="53">
        <v>21.276700000000002</v>
      </c>
      <c r="AD71" s="53">
        <v>0</v>
      </c>
      <c r="AE71" s="53">
        <v>0</v>
      </c>
      <c r="AF71" s="53">
        <v>21.276700000000002</v>
      </c>
      <c r="AG71" s="53">
        <v>9.8520000000000003</v>
      </c>
      <c r="AH71" s="53">
        <v>0</v>
      </c>
      <c r="AI71" s="53">
        <v>9.8520000000000003</v>
      </c>
      <c r="AJ71" s="53" t="s">
        <v>346</v>
      </c>
      <c r="AK71" s="53" t="s">
        <v>346</v>
      </c>
      <c r="AL71" s="53">
        <v>9.8520000000000003</v>
      </c>
      <c r="AM71" s="53">
        <v>30.833200000000001</v>
      </c>
    </row>
    <row r="72" spans="1:39" ht="13.8" hidden="1" outlineLevel="1">
      <c r="A72" s="16">
        <v>42401</v>
      </c>
      <c r="B72" s="53">
        <v>25.116399999999999</v>
      </c>
      <c r="C72" s="53">
        <v>27.046099999999999</v>
      </c>
      <c r="D72" s="53">
        <v>30.676600000000001</v>
      </c>
      <c r="E72" s="53">
        <v>25.305299999999999</v>
      </c>
      <c r="F72" s="53">
        <v>33.3904</v>
      </c>
      <c r="G72" s="53">
        <v>26.815300000000001</v>
      </c>
      <c r="H72" s="53">
        <v>10.2813</v>
      </c>
      <c r="I72" s="53">
        <v>27.028300000000002</v>
      </c>
      <c r="J72" s="53">
        <v>30.571200000000001</v>
      </c>
      <c r="K72" s="53">
        <v>25.3368</v>
      </c>
      <c r="L72" s="53">
        <v>33.3904</v>
      </c>
      <c r="M72" s="53">
        <v>26.815300000000001</v>
      </c>
      <c r="N72" s="53">
        <v>10.355399999999999</v>
      </c>
      <c r="O72" s="53">
        <v>33.731699999999996</v>
      </c>
      <c r="P72" s="53">
        <v>49.384900000000002</v>
      </c>
      <c r="Q72" s="53">
        <v>0</v>
      </c>
      <c r="R72" s="53" t="s">
        <v>346</v>
      </c>
      <c r="S72" s="53">
        <v>0</v>
      </c>
      <c r="T72" s="53">
        <v>0</v>
      </c>
      <c r="U72" s="53">
        <v>5.3205</v>
      </c>
      <c r="V72" s="53">
        <v>0</v>
      </c>
      <c r="W72" s="53">
        <v>5.3205</v>
      </c>
      <c r="X72" s="53">
        <v>0</v>
      </c>
      <c r="Y72" s="53">
        <v>26.1496</v>
      </c>
      <c r="Z72" s="53">
        <v>3.0888</v>
      </c>
      <c r="AA72" s="53">
        <v>5.4870999999999999</v>
      </c>
      <c r="AB72" s="53">
        <v>0</v>
      </c>
      <c r="AC72" s="53">
        <v>5.4870999999999999</v>
      </c>
      <c r="AD72" s="53">
        <v>0</v>
      </c>
      <c r="AE72" s="53">
        <v>26.1496</v>
      </c>
      <c r="AF72" s="53">
        <v>3.1204999999999998</v>
      </c>
      <c r="AG72" s="53">
        <v>2.6301999999999999</v>
      </c>
      <c r="AH72" s="53">
        <v>0</v>
      </c>
      <c r="AI72" s="53">
        <v>2.6301999999999999</v>
      </c>
      <c r="AJ72" s="53" t="s">
        <v>346</v>
      </c>
      <c r="AK72" s="53">
        <v>0</v>
      </c>
      <c r="AL72" s="53">
        <v>2.6301999999999999</v>
      </c>
      <c r="AM72" s="53">
        <v>31.060300000000002</v>
      </c>
    </row>
    <row r="73" spans="1:39" ht="13.8" hidden="1" outlineLevel="1">
      <c r="A73" s="16">
        <v>42430</v>
      </c>
      <c r="B73" s="53">
        <v>26.640499999999999</v>
      </c>
      <c r="C73" s="53">
        <v>26.931899999999999</v>
      </c>
      <c r="D73" s="53">
        <v>30.3569</v>
      </c>
      <c r="E73" s="53">
        <v>25.488399999999999</v>
      </c>
      <c r="F73" s="53">
        <v>30.536000000000001</v>
      </c>
      <c r="G73" s="53">
        <v>27.493500000000001</v>
      </c>
      <c r="H73" s="53">
        <v>14.1045</v>
      </c>
      <c r="I73" s="53">
        <v>26.897400000000001</v>
      </c>
      <c r="J73" s="53">
        <v>30.256900000000002</v>
      </c>
      <c r="K73" s="53">
        <v>25.488800000000001</v>
      </c>
      <c r="L73" s="53">
        <v>30.536000000000001</v>
      </c>
      <c r="M73" s="53">
        <v>27.494199999999999</v>
      </c>
      <c r="N73" s="53">
        <v>14.1045</v>
      </c>
      <c r="O73" s="53">
        <v>49.366700000000002</v>
      </c>
      <c r="P73" s="53">
        <v>49.766500000000001</v>
      </c>
      <c r="Q73" s="53">
        <v>8</v>
      </c>
      <c r="R73" s="53" t="s">
        <v>346</v>
      </c>
      <c r="S73" s="53">
        <v>8</v>
      </c>
      <c r="T73" s="53">
        <v>0</v>
      </c>
      <c r="U73" s="53">
        <v>16.345099999999999</v>
      </c>
      <c r="V73" s="53">
        <v>0</v>
      </c>
      <c r="W73" s="53">
        <v>16.345099999999999</v>
      </c>
      <c r="X73" s="53">
        <v>0</v>
      </c>
      <c r="Y73" s="53">
        <v>27.163</v>
      </c>
      <c r="Z73" s="53">
        <v>15.5387</v>
      </c>
      <c r="AA73" s="53">
        <v>19.396100000000001</v>
      </c>
      <c r="AB73" s="53">
        <v>0</v>
      </c>
      <c r="AC73" s="53">
        <v>19.396100000000001</v>
      </c>
      <c r="AD73" s="53">
        <v>0</v>
      </c>
      <c r="AE73" s="53">
        <v>27.163</v>
      </c>
      <c r="AF73" s="53">
        <v>18.699400000000001</v>
      </c>
      <c r="AG73" s="53">
        <v>0</v>
      </c>
      <c r="AH73" s="53">
        <v>0</v>
      </c>
      <c r="AI73" s="53">
        <v>0</v>
      </c>
      <c r="AJ73" s="53" t="s">
        <v>346</v>
      </c>
      <c r="AK73" s="53">
        <v>0</v>
      </c>
      <c r="AL73" s="53">
        <v>0</v>
      </c>
      <c r="AM73" s="53">
        <v>26.962299999999999</v>
      </c>
    </row>
    <row r="74" spans="1:39" ht="13.8" hidden="1" outlineLevel="1">
      <c r="A74" s="16">
        <v>42461</v>
      </c>
      <c r="B74" s="53">
        <v>27.178899999999999</v>
      </c>
      <c r="C74" s="53">
        <v>27.104900000000001</v>
      </c>
      <c r="D74" s="53">
        <v>30.8963</v>
      </c>
      <c r="E74" s="53">
        <v>25.867799999999999</v>
      </c>
      <c r="F74" s="53">
        <v>26.9206</v>
      </c>
      <c r="G74" s="53">
        <v>27.341200000000001</v>
      </c>
      <c r="H74" s="53">
        <v>16.189399999999999</v>
      </c>
      <c r="I74" s="53">
        <v>27.093900000000001</v>
      </c>
      <c r="J74" s="53">
        <v>30.859200000000001</v>
      </c>
      <c r="K74" s="53">
        <v>25.867799999999999</v>
      </c>
      <c r="L74" s="53">
        <v>26.9206</v>
      </c>
      <c r="M74" s="53">
        <v>27.341200000000001</v>
      </c>
      <c r="N74" s="53">
        <v>16.189399999999999</v>
      </c>
      <c r="O74" s="53">
        <v>48.527900000000002</v>
      </c>
      <c r="P74" s="53">
        <v>48.527900000000002</v>
      </c>
      <c r="Q74" s="53">
        <v>0</v>
      </c>
      <c r="R74" s="53" t="s">
        <v>346</v>
      </c>
      <c r="S74" s="53">
        <v>0</v>
      </c>
      <c r="T74" s="53" t="s">
        <v>346</v>
      </c>
      <c r="U74" s="53">
        <v>12.5725</v>
      </c>
      <c r="V74" s="53">
        <v>0</v>
      </c>
      <c r="W74" s="53">
        <v>12.5725</v>
      </c>
      <c r="X74" s="53">
        <v>0</v>
      </c>
      <c r="Y74" s="53">
        <v>12.255699999999999</v>
      </c>
      <c r="Z74" s="53">
        <v>12.6082</v>
      </c>
      <c r="AA74" s="53">
        <v>12.5725</v>
      </c>
      <c r="AB74" s="53">
        <v>0</v>
      </c>
      <c r="AC74" s="53">
        <v>12.5725</v>
      </c>
      <c r="AD74" s="53">
        <v>0</v>
      </c>
      <c r="AE74" s="53">
        <v>12.255699999999999</v>
      </c>
      <c r="AF74" s="53">
        <v>12.6082</v>
      </c>
      <c r="AG74" s="53">
        <v>0</v>
      </c>
      <c r="AH74" s="53">
        <v>0</v>
      </c>
      <c r="AI74" s="53">
        <v>0</v>
      </c>
      <c r="AJ74" s="53" t="s">
        <v>346</v>
      </c>
      <c r="AK74" s="53">
        <v>0</v>
      </c>
      <c r="AL74" s="53" t="s">
        <v>346</v>
      </c>
      <c r="AM74" s="53">
        <v>29.034700000000001</v>
      </c>
    </row>
    <row r="75" spans="1:39" ht="13.8" hidden="1" outlineLevel="1">
      <c r="A75" s="16">
        <v>42491</v>
      </c>
      <c r="B75" s="53">
        <v>29.8262</v>
      </c>
      <c r="C75" s="53">
        <v>30.042100000000001</v>
      </c>
      <c r="D75" s="53">
        <v>30.1435</v>
      </c>
      <c r="E75" s="53">
        <v>29.989100000000001</v>
      </c>
      <c r="F75" s="53">
        <v>38.462899999999998</v>
      </c>
      <c r="G75" s="53">
        <v>29.832899999999999</v>
      </c>
      <c r="H75" s="53">
        <v>14.727499999999999</v>
      </c>
      <c r="I75" s="53">
        <v>30.040400000000002</v>
      </c>
      <c r="J75" s="53">
        <v>30.138400000000001</v>
      </c>
      <c r="K75" s="53">
        <v>29.989100000000001</v>
      </c>
      <c r="L75" s="53">
        <v>38.462899999999998</v>
      </c>
      <c r="M75" s="53">
        <v>29.832899999999999</v>
      </c>
      <c r="N75" s="53">
        <v>14.727499999999999</v>
      </c>
      <c r="O75" s="53">
        <v>43.690100000000001</v>
      </c>
      <c r="P75" s="53">
        <v>43.690100000000001</v>
      </c>
      <c r="Q75" s="53">
        <v>0</v>
      </c>
      <c r="R75" s="53">
        <v>0</v>
      </c>
      <c r="S75" s="53">
        <v>0</v>
      </c>
      <c r="T75" s="53" t="s">
        <v>346</v>
      </c>
      <c r="U75" s="53">
        <v>21.4941</v>
      </c>
      <c r="V75" s="53">
        <v>0</v>
      </c>
      <c r="W75" s="53">
        <v>21.4941</v>
      </c>
      <c r="X75" s="53">
        <v>0</v>
      </c>
      <c r="Y75" s="53">
        <v>16.7133</v>
      </c>
      <c r="Z75" s="53">
        <v>21.557400000000001</v>
      </c>
      <c r="AA75" s="53">
        <v>21.4941</v>
      </c>
      <c r="AB75" s="53">
        <v>0</v>
      </c>
      <c r="AC75" s="53">
        <v>21.4941</v>
      </c>
      <c r="AD75" s="53">
        <v>0</v>
      </c>
      <c r="AE75" s="53">
        <v>16.7133</v>
      </c>
      <c r="AF75" s="53">
        <v>21.557400000000001</v>
      </c>
      <c r="AG75" s="53">
        <v>0</v>
      </c>
      <c r="AH75" s="53">
        <v>0</v>
      </c>
      <c r="AI75" s="53">
        <v>0</v>
      </c>
      <c r="AJ75" s="53">
        <v>0</v>
      </c>
      <c r="AK75" s="53">
        <v>0</v>
      </c>
      <c r="AL75" s="53" t="s">
        <v>346</v>
      </c>
      <c r="AM75" s="53">
        <v>29.067299999999999</v>
      </c>
    </row>
    <row r="76" spans="1:39" ht="13.8" hidden="1" outlineLevel="1">
      <c r="A76" s="16">
        <v>42522</v>
      </c>
      <c r="B76" s="53">
        <v>29.735399999999998</v>
      </c>
      <c r="C76" s="53">
        <v>30.428000000000001</v>
      </c>
      <c r="D76" s="53">
        <v>30.526399999999999</v>
      </c>
      <c r="E76" s="53">
        <v>30.392499999999998</v>
      </c>
      <c r="F76" s="53">
        <v>29.669599999999999</v>
      </c>
      <c r="G76" s="53">
        <v>31.0459</v>
      </c>
      <c r="H76" s="53">
        <v>22.187000000000001</v>
      </c>
      <c r="I76" s="53">
        <v>30.396799999999999</v>
      </c>
      <c r="J76" s="53">
        <v>30.4087</v>
      </c>
      <c r="K76" s="53">
        <v>30.392499999999998</v>
      </c>
      <c r="L76" s="53">
        <v>29.669599999999999</v>
      </c>
      <c r="M76" s="53">
        <v>31.0459</v>
      </c>
      <c r="N76" s="53">
        <v>22.187000000000001</v>
      </c>
      <c r="O76" s="53">
        <v>48.765500000000003</v>
      </c>
      <c r="P76" s="53">
        <v>48.765500000000003</v>
      </c>
      <c r="Q76" s="53">
        <v>0</v>
      </c>
      <c r="R76" s="53" t="s">
        <v>346</v>
      </c>
      <c r="S76" s="53">
        <v>0</v>
      </c>
      <c r="T76" s="53" t="s">
        <v>346</v>
      </c>
      <c r="U76" s="53">
        <v>13.403499999999999</v>
      </c>
      <c r="V76" s="53">
        <v>0</v>
      </c>
      <c r="W76" s="53">
        <v>13.403499999999999</v>
      </c>
      <c r="X76" s="53">
        <v>0</v>
      </c>
      <c r="Y76" s="53">
        <v>20.8795</v>
      </c>
      <c r="Z76" s="53">
        <v>11.4047</v>
      </c>
      <c r="AA76" s="53">
        <v>13.403499999999999</v>
      </c>
      <c r="AB76" s="53">
        <v>0</v>
      </c>
      <c r="AC76" s="53">
        <v>13.403499999999999</v>
      </c>
      <c r="AD76" s="53">
        <v>0</v>
      </c>
      <c r="AE76" s="53">
        <v>20.8795</v>
      </c>
      <c r="AF76" s="53">
        <v>11.4047</v>
      </c>
      <c r="AG76" s="53">
        <v>0</v>
      </c>
      <c r="AH76" s="53">
        <v>0</v>
      </c>
      <c r="AI76" s="53">
        <v>0</v>
      </c>
      <c r="AJ76" s="53" t="s">
        <v>346</v>
      </c>
      <c r="AK76" s="53">
        <v>0</v>
      </c>
      <c r="AL76" s="53" t="s">
        <v>346</v>
      </c>
      <c r="AM76" s="53">
        <v>27.828499999999998</v>
      </c>
    </row>
    <row r="77" spans="1:39" ht="13.8" hidden="1" outlineLevel="1">
      <c r="A77" s="16">
        <v>42552</v>
      </c>
      <c r="B77" s="53">
        <v>30.656500000000001</v>
      </c>
      <c r="C77" s="53">
        <v>31.4481</v>
      </c>
      <c r="D77" s="53">
        <v>30.864699999999999</v>
      </c>
      <c r="E77" s="53">
        <v>31.683599999999998</v>
      </c>
      <c r="F77" s="53">
        <v>36.167200000000001</v>
      </c>
      <c r="G77" s="53">
        <v>31.96</v>
      </c>
      <c r="H77" s="53">
        <v>19.239999999999998</v>
      </c>
      <c r="I77" s="53">
        <v>31.4283</v>
      </c>
      <c r="J77" s="53">
        <v>30.792999999999999</v>
      </c>
      <c r="K77" s="53">
        <v>31.683599999999998</v>
      </c>
      <c r="L77" s="53">
        <v>36.167200000000001</v>
      </c>
      <c r="M77" s="53">
        <v>31.96</v>
      </c>
      <c r="N77" s="53">
        <v>19.239999999999998</v>
      </c>
      <c r="O77" s="53">
        <v>48.006100000000004</v>
      </c>
      <c r="P77" s="53">
        <v>48.006100000000004</v>
      </c>
      <c r="Q77" s="53">
        <v>0</v>
      </c>
      <c r="R77" s="53" t="s">
        <v>346</v>
      </c>
      <c r="S77" s="53">
        <v>0</v>
      </c>
      <c r="T77" s="53" t="s">
        <v>346</v>
      </c>
      <c r="U77" s="53">
        <v>10.386799999999999</v>
      </c>
      <c r="V77" s="53">
        <v>0</v>
      </c>
      <c r="W77" s="53">
        <v>10.386799999999999</v>
      </c>
      <c r="X77" s="53">
        <v>0</v>
      </c>
      <c r="Y77" s="53">
        <v>21.4741</v>
      </c>
      <c r="Z77" s="53">
        <v>10.1045</v>
      </c>
      <c r="AA77" s="53">
        <v>10.386799999999999</v>
      </c>
      <c r="AB77" s="53">
        <v>0</v>
      </c>
      <c r="AC77" s="53">
        <v>10.386799999999999</v>
      </c>
      <c r="AD77" s="53">
        <v>0</v>
      </c>
      <c r="AE77" s="53">
        <v>21.4741</v>
      </c>
      <c r="AF77" s="53">
        <v>10.1045</v>
      </c>
      <c r="AG77" s="53">
        <v>0</v>
      </c>
      <c r="AH77" s="53">
        <v>0</v>
      </c>
      <c r="AI77" s="53">
        <v>0</v>
      </c>
      <c r="AJ77" s="53" t="s">
        <v>346</v>
      </c>
      <c r="AK77" s="53">
        <v>0</v>
      </c>
      <c r="AL77" s="53" t="s">
        <v>346</v>
      </c>
      <c r="AM77" s="53">
        <v>29.375399999999999</v>
      </c>
    </row>
    <row r="78" spans="1:39" ht="13.8" hidden="1" outlineLevel="1">
      <c r="A78" s="16">
        <v>42583</v>
      </c>
      <c r="B78" s="53">
        <v>26.147300000000001</v>
      </c>
      <c r="C78" s="53">
        <v>30.732099999999999</v>
      </c>
      <c r="D78" s="53">
        <v>30.580200000000001</v>
      </c>
      <c r="E78" s="53">
        <v>30.832799999999999</v>
      </c>
      <c r="F78" s="53">
        <v>32.229799999999997</v>
      </c>
      <c r="G78" s="53">
        <v>31.656300000000002</v>
      </c>
      <c r="H78" s="53">
        <v>18.890499999999999</v>
      </c>
      <c r="I78" s="53">
        <v>30.714600000000001</v>
      </c>
      <c r="J78" s="53">
        <v>30.535699999999999</v>
      </c>
      <c r="K78" s="53">
        <v>30.832799999999999</v>
      </c>
      <c r="L78" s="53">
        <v>32.229799999999997</v>
      </c>
      <c r="M78" s="53">
        <v>31.656300000000002</v>
      </c>
      <c r="N78" s="53">
        <v>18.890499999999999</v>
      </c>
      <c r="O78" s="53">
        <v>45.161700000000003</v>
      </c>
      <c r="P78" s="53">
        <v>45.161700000000003</v>
      </c>
      <c r="Q78" s="53">
        <v>0</v>
      </c>
      <c r="R78" s="53">
        <v>0</v>
      </c>
      <c r="S78" s="53" t="s">
        <v>346</v>
      </c>
      <c r="T78" s="53" t="s">
        <v>346</v>
      </c>
      <c r="U78" s="53">
        <v>15.5145</v>
      </c>
      <c r="V78" s="53">
        <v>0</v>
      </c>
      <c r="W78" s="53">
        <v>15.5145</v>
      </c>
      <c r="X78" s="53">
        <v>0</v>
      </c>
      <c r="Y78" s="53">
        <v>22.137599999999999</v>
      </c>
      <c r="Z78" s="53">
        <v>14.0182</v>
      </c>
      <c r="AA78" s="53">
        <v>15.5145</v>
      </c>
      <c r="AB78" s="53">
        <v>0</v>
      </c>
      <c r="AC78" s="53">
        <v>15.5145</v>
      </c>
      <c r="AD78" s="53">
        <v>0</v>
      </c>
      <c r="AE78" s="53">
        <v>22.137599999999999</v>
      </c>
      <c r="AF78" s="53">
        <v>14.0182</v>
      </c>
      <c r="AG78" s="53">
        <v>0</v>
      </c>
      <c r="AH78" s="53">
        <v>0</v>
      </c>
      <c r="AI78" s="53">
        <v>0</v>
      </c>
      <c r="AJ78" s="53">
        <v>0</v>
      </c>
      <c r="AK78" s="53" t="s">
        <v>346</v>
      </c>
      <c r="AL78" s="53" t="s">
        <v>346</v>
      </c>
      <c r="AM78" s="53">
        <v>12.163500000000001</v>
      </c>
    </row>
    <row r="79" spans="1:39" ht="13.8" hidden="1" outlineLevel="1">
      <c r="A79" s="16">
        <v>42614</v>
      </c>
      <c r="B79" s="53">
        <v>29.543299999999999</v>
      </c>
      <c r="C79" s="53">
        <v>30.263500000000001</v>
      </c>
      <c r="D79" s="53">
        <v>30.466899999999999</v>
      </c>
      <c r="E79" s="53">
        <v>30.186499999999999</v>
      </c>
      <c r="F79" s="53">
        <v>30.4466</v>
      </c>
      <c r="G79" s="53">
        <v>31.367699999999999</v>
      </c>
      <c r="H79" s="53">
        <v>18.4726</v>
      </c>
      <c r="I79" s="53">
        <v>30.236899999999999</v>
      </c>
      <c r="J79" s="53">
        <v>30.370899999999999</v>
      </c>
      <c r="K79" s="53">
        <v>30.186499999999999</v>
      </c>
      <c r="L79" s="53">
        <v>30.4466</v>
      </c>
      <c r="M79" s="53">
        <v>31.367699999999999</v>
      </c>
      <c r="N79" s="53">
        <v>18.4726</v>
      </c>
      <c r="O79" s="53">
        <v>43.0227</v>
      </c>
      <c r="P79" s="53">
        <v>43.0227</v>
      </c>
      <c r="Q79" s="53" t="s">
        <v>346</v>
      </c>
      <c r="R79" s="53" t="s">
        <v>346</v>
      </c>
      <c r="S79" s="53" t="s">
        <v>346</v>
      </c>
      <c r="T79" s="53" t="s">
        <v>346</v>
      </c>
      <c r="U79" s="53">
        <v>12.3293</v>
      </c>
      <c r="V79" s="53">
        <v>0</v>
      </c>
      <c r="W79" s="53">
        <v>12.3293</v>
      </c>
      <c r="X79" s="53">
        <v>24</v>
      </c>
      <c r="Y79" s="53">
        <v>0</v>
      </c>
      <c r="Z79" s="53">
        <v>12.3246</v>
      </c>
      <c r="AA79" s="53">
        <v>12.3293</v>
      </c>
      <c r="AB79" s="53">
        <v>0</v>
      </c>
      <c r="AC79" s="53">
        <v>12.3293</v>
      </c>
      <c r="AD79" s="53">
        <v>24</v>
      </c>
      <c r="AE79" s="53">
        <v>0</v>
      </c>
      <c r="AF79" s="53">
        <v>12.3246</v>
      </c>
      <c r="AG79" s="53">
        <v>0</v>
      </c>
      <c r="AH79" s="53">
        <v>0</v>
      </c>
      <c r="AI79" s="53" t="s">
        <v>346</v>
      </c>
      <c r="AJ79" s="53" t="s">
        <v>346</v>
      </c>
      <c r="AK79" s="53" t="s">
        <v>346</v>
      </c>
      <c r="AL79" s="53" t="s">
        <v>346</v>
      </c>
      <c r="AM79" s="53">
        <v>27.3995</v>
      </c>
    </row>
    <row r="80" spans="1:39" ht="13.8" hidden="1" outlineLevel="1">
      <c r="A80" s="16">
        <v>42644</v>
      </c>
      <c r="B80" s="53">
        <v>30.210999999999999</v>
      </c>
      <c r="C80" s="53">
        <v>30.4343</v>
      </c>
      <c r="D80" s="53">
        <v>32.200699999999998</v>
      </c>
      <c r="E80" s="53">
        <v>29.764600000000002</v>
      </c>
      <c r="F80" s="53">
        <v>31.235399999999998</v>
      </c>
      <c r="G80" s="53">
        <v>30.534199999999998</v>
      </c>
      <c r="H80" s="53">
        <v>17.410299999999999</v>
      </c>
      <c r="I80" s="53">
        <v>30.391500000000001</v>
      </c>
      <c r="J80" s="53">
        <v>32.0642</v>
      </c>
      <c r="K80" s="53">
        <v>29.764600000000002</v>
      </c>
      <c r="L80" s="53">
        <v>31.235399999999998</v>
      </c>
      <c r="M80" s="53">
        <v>30.534199999999998</v>
      </c>
      <c r="N80" s="53">
        <v>17.410299999999999</v>
      </c>
      <c r="O80" s="53">
        <v>44.084499999999998</v>
      </c>
      <c r="P80" s="53">
        <v>44.084499999999998</v>
      </c>
      <c r="Q80" s="53" t="s">
        <v>346</v>
      </c>
      <c r="R80" s="53" t="s">
        <v>346</v>
      </c>
      <c r="S80" s="53" t="s">
        <v>346</v>
      </c>
      <c r="T80" s="53" t="s">
        <v>346</v>
      </c>
      <c r="U80" s="53">
        <v>22.081700000000001</v>
      </c>
      <c r="V80" s="53">
        <v>0</v>
      </c>
      <c r="W80" s="53">
        <v>22.081700000000001</v>
      </c>
      <c r="X80" s="53">
        <v>0</v>
      </c>
      <c r="Y80" s="53">
        <v>0</v>
      </c>
      <c r="Z80" s="53">
        <v>22.081700000000001</v>
      </c>
      <c r="AA80" s="53">
        <v>22.081700000000001</v>
      </c>
      <c r="AB80" s="53">
        <v>0</v>
      </c>
      <c r="AC80" s="53">
        <v>22.081700000000001</v>
      </c>
      <c r="AD80" s="53">
        <v>0</v>
      </c>
      <c r="AE80" s="53">
        <v>0</v>
      </c>
      <c r="AF80" s="53">
        <v>22.081700000000001</v>
      </c>
      <c r="AG80" s="53">
        <v>0</v>
      </c>
      <c r="AH80" s="53">
        <v>0</v>
      </c>
      <c r="AI80" s="53" t="s">
        <v>346</v>
      </c>
      <c r="AJ80" s="53" t="s">
        <v>346</v>
      </c>
      <c r="AK80" s="53" t="s">
        <v>346</v>
      </c>
      <c r="AL80" s="53" t="s">
        <v>346</v>
      </c>
      <c r="AM80" s="53">
        <v>29.4969</v>
      </c>
    </row>
    <row r="81" spans="1:39" ht="13.8" hidden="1" outlineLevel="1">
      <c r="A81" s="16">
        <v>42675</v>
      </c>
      <c r="B81" s="53">
        <v>29.5458</v>
      </c>
      <c r="C81" s="53">
        <v>30.066500000000001</v>
      </c>
      <c r="D81" s="53">
        <v>30.453399999999998</v>
      </c>
      <c r="E81" s="53">
        <v>29.8187</v>
      </c>
      <c r="F81" s="53">
        <v>31.279800000000002</v>
      </c>
      <c r="G81" s="53">
        <v>30.973500000000001</v>
      </c>
      <c r="H81" s="53">
        <v>18.1509</v>
      </c>
      <c r="I81" s="53">
        <v>30.051400000000001</v>
      </c>
      <c r="J81" s="53">
        <v>30.415400000000002</v>
      </c>
      <c r="K81" s="53">
        <v>29.8187</v>
      </c>
      <c r="L81" s="53">
        <v>31.279800000000002</v>
      </c>
      <c r="M81" s="53">
        <v>30.973500000000001</v>
      </c>
      <c r="N81" s="53">
        <v>18.1509</v>
      </c>
      <c r="O81" s="53">
        <v>49.1967</v>
      </c>
      <c r="P81" s="53">
        <v>49.1967</v>
      </c>
      <c r="Q81" s="53">
        <v>0</v>
      </c>
      <c r="R81" s="53" t="s">
        <v>346</v>
      </c>
      <c r="S81" s="53">
        <v>0</v>
      </c>
      <c r="T81" s="53" t="s">
        <v>346</v>
      </c>
      <c r="U81" s="53">
        <v>19.281400000000001</v>
      </c>
      <c r="V81" s="53">
        <v>0</v>
      </c>
      <c r="W81" s="53">
        <v>19.281400000000001</v>
      </c>
      <c r="X81" s="53">
        <v>0</v>
      </c>
      <c r="Y81" s="53">
        <v>13.294499999999999</v>
      </c>
      <c r="Z81" s="53">
        <v>19.8261</v>
      </c>
      <c r="AA81" s="53">
        <v>19.281400000000001</v>
      </c>
      <c r="AB81" s="53">
        <v>0</v>
      </c>
      <c r="AC81" s="53">
        <v>19.281400000000001</v>
      </c>
      <c r="AD81" s="53">
        <v>0</v>
      </c>
      <c r="AE81" s="53">
        <v>13.294499999999999</v>
      </c>
      <c r="AF81" s="53">
        <v>19.8261</v>
      </c>
      <c r="AG81" s="53">
        <v>0</v>
      </c>
      <c r="AH81" s="53">
        <v>0</v>
      </c>
      <c r="AI81" s="53">
        <v>0</v>
      </c>
      <c r="AJ81" s="53" t="s">
        <v>346</v>
      </c>
      <c r="AK81" s="53">
        <v>0</v>
      </c>
      <c r="AL81" s="53" t="s">
        <v>346</v>
      </c>
      <c r="AM81" s="53">
        <v>27.713100000000001</v>
      </c>
    </row>
    <row r="82" spans="1:39" ht="13.8" hidden="1" outlineLevel="1">
      <c r="A82" s="16">
        <v>42705</v>
      </c>
      <c r="B82" s="53">
        <v>29.213200000000001</v>
      </c>
      <c r="C82" s="53">
        <v>30.148900000000001</v>
      </c>
      <c r="D82" s="53">
        <v>31.681000000000001</v>
      </c>
      <c r="E82" s="53">
        <v>29.270199999999999</v>
      </c>
      <c r="F82" s="53">
        <v>31.3582</v>
      </c>
      <c r="G82" s="53">
        <v>30.057500000000001</v>
      </c>
      <c r="H82" s="53">
        <v>18.540299999999998</v>
      </c>
      <c r="I82" s="53">
        <v>30.098500000000001</v>
      </c>
      <c r="J82" s="53">
        <v>31.553000000000001</v>
      </c>
      <c r="K82" s="53">
        <v>29.270299999999999</v>
      </c>
      <c r="L82" s="53">
        <v>31.358499999999999</v>
      </c>
      <c r="M82" s="53">
        <v>30.057500000000001</v>
      </c>
      <c r="N82" s="53">
        <v>18.540299999999998</v>
      </c>
      <c r="O82" s="53">
        <v>49.748899999999999</v>
      </c>
      <c r="P82" s="53">
        <v>49.799500000000002</v>
      </c>
      <c r="Q82" s="53">
        <v>26</v>
      </c>
      <c r="R82" s="53">
        <v>26</v>
      </c>
      <c r="S82" s="53">
        <v>0</v>
      </c>
      <c r="T82" s="53" t="s">
        <v>346</v>
      </c>
      <c r="U82" s="53">
        <v>14.4985</v>
      </c>
      <c r="V82" s="53">
        <v>0</v>
      </c>
      <c r="W82" s="53">
        <v>14.4985</v>
      </c>
      <c r="X82" s="53">
        <v>0</v>
      </c>
      <c r="Y82" s="53">
        <v>20</v>
      </c>
      <c r="Z82" s="53">
        <v>14.254200000000001</v>
      </c>
      <c r="AA82" s="53">
        <v>14.4985</v>
      </c>
      <c r="AB82" s="53">
        <v>0</v>
      </c>
      <c r="AC82" s="53">
        <v>14.4985</v>
      </c>
      <c r="AD82" s="53">
        <v>0</v>
      </c>
      <c r="AE82" s="53">
        <v>20</v>
      </c>
      <c r="AF82" s="53">
        <v>14.254200000000001</v>
      </c>
      <c r="AG82" s="53">
        <v>0</v>
      </c>
      <c r="AH82" s="53">
        <v>0</v>
      </c>
      <c r="AI82" s="53">
        <v>0</v>
      </c>
      <c r="AJ82" s="53">
        <v>0</v>
      </c>
      <c r="AK82" s="53">
        <v>0</v>
      </c>
      <c r="AL82" s="53" t="s">
        <v>346</v>
      </c>
      <c r="AM82" s="53">
        <v>25.216000000000001</v>
      </c>
    </row>
    <row r="83" spans="1:39" ht="13.8" hidden="1" outlineLevel="1">
      <c r="A83" s="16">
        <v>42736</v>
      </c>
      <c r="B83" s="53">
        <v>30.0185</v>
      </c>
      <c r="C83" s="53">
        <v>30.851800000000001</v>
      </c>
      <c r="D83" s="53">
        <v>31.441099999999999</v>
      </c>
      <c r="E83" s="53">
        <v>30.434000000000001</v>
      </c>
      <c r="F83" s="53">
        <v>32.735999999999997</v>
      </c>
      <c r="G83" s="53">
        <v>31.057099999999998</v>
      </c>
      <c r="H83" s="53">
        <v>16.466799999999999</v>
      </c>
      <c r="I83" s="53">
        <v>30.844200000000001</v>
      </c>
      <c r="J83" s="53">
        <v>31.4236</v>
      </c>
      <c r="K83" s="53">
        <v>30.434000000000001</v>
      </c>
      <c r="L83" s="53">
        <v>32.735999999999997</v>
      </c>
      <c r="M83" s="53">
        <v>31.057099999999998</v>
      </c>
      <c r="N83" s="53">
        <v>16.466799999999999</v>
      </c>
      <c r="O83" s="53">
        <v>43.585299999999997</v>
      </c>
      <c r="P83" s="53">
        <v>43.585299999999997</v>
      </c>
      <c r="Q83" s="53">
        <v>0</v>
      </c>
      <c r="R83" s="53" t="s">
        <v>346</v>
      </c>
      <c r="S83" s="53" t="s">
        <v>346</v>
      </c>
      <c r="T83" s="53">
        <v>0</v>
      </c>
      <c r="U83" s="53">
        <v>8.7499000000000002</v>
      </c>
      <c r="V83" s="53">
        <v>0</v>
      </c>
      <c r="W83" s="53">
        <v>8.7499000000000002</v>
      </c>
      <c r="X83" s="53">
        <v>0</v>
      </c>
      <c r="Y83" s="53">
        <v>20.312200000000001</v>
      </c>
      <c r="Z83" s="53">
        <v>7.3868</v>
      </c>
      <c r="AA83" s="53">
        <v>8.5888000000000009</v>
      </c>
      <c r="AB83" s="53">
        <v>0</v>
      </c>
      <c r="AC83" s="53">
        <v>8.5888000000000009</v>
      </c>
      <c r="AD83" s="53">
        <v>0</v>
      </c>
      <c r="AE83" s="53">
        <v>20.312200000000001</v>
      </c>
      <c r="AF83" s="53">
        <v>7.1321000000000003</v>
      </c>
      <c r="AG83" s="53">
        <v>12.1</v>
      </c>
      <c r="AH83" s="53">
        <v>0</v>
      </c>
      <c r="AI83" s="53">
        <v>12.1</v>
      </c>
      <c r="AJ83" s="53" t="s">
        <v>346</v>
      </c>
      <c r="AK83" s="53" t="s">
        <v>346</v>
      </c>
      <c r="AL83" s="53">
        <v>12.1</v>
      </c>
      <c r="AM83" s="53">
        <v>29.6754</v>
      </c>
    </row>
    <row r="84" spans="1:39" ht="13.8" hidden="1" outlineLevel="1">
      <c r="A84" s="16">
        <v>42767</v>
      </c>
      <c r="B84" s="53">
        <v>29.319800000000001</v>
      </c>
      <c r="C84" s="53">
        <v>29.818899999999999</v>
      </c>
      <c r="D84" s="53">
        <v>30.250900000000001</v>
      </c>
      <c r="E84" s="53">
        <v>29.086200000000002</v>
      </c>
      <c r="F84" s="53">
        <v>25.380299999999998</v>
      </c>
      <c r="G84" s="53">
        <v>31.549700000000001</v>
      </c>
      <c r="H84" s="53">
        <v>18.608000000000001</v>
      </c>
      <c r="I84" s="53">
        <v>29.816700000000001</v>
      </c>
      <c r="J84" s="53">
        <v>30.247399999999999</v>
      </c>
      <c r="K84" s="53">
        <v>29.086200000000002</v>
      </c>
      <c r="L84" s="53">
        <v>25.380299999999998</v>
      </c>
      <c r="M84" s="53">
        <v>31.549700000000001</v>
      </c>
      <c r="N84" s="53">
        <v>18.608000000000001</v>
      </c>
      <c r="O84" s="53">
        <v>47.125900000000001</v>
      </c>
      <c r="P84" s="53">
        <v>47.125900000000001</v>
      </c>
      <c r="Q84" s="53" t="s">
        <v>346</v>
      </c>
      <c r="R84" s="53" t="s">
        <v>346</v>
      </c>
      <c r="S84" s="53" t="s">
        <v>346</v>
      </c>
      <c r="T84" s="53" t="s">
        <v>346</v>
      </c>
      <c r="U84" s="53">
        <v>7.5286999999999997</v>
      </c>
      <c r="V84" s="53">
        <v>0</v>
      </c>
      <c r="W84" s="53">
        <v>7.5286999999999997</v>
      </c>
      <c r="X84" s="53">
        <v>0</v>
      </c>
      <c r="Y84" s="53">
        <v>16.899999999999999</v>
      </c>
      <c r="Z84" s="53">
        <v>6.8879999999999999</v>
      </c>
      <c r="AA84" s="53">
        <v>7.5286999999999997</v>
      </c>
      <c r="AB84" s="53">
        <v>0</v>
      </c>
      <c r="AC84" s="53">
        <v>7.5286999999999997</v>
      </c>
      <c r="AD84" s="53">
        <v>0</v>
      </c>
      <c r="AE84" s="53">
        <v>16.899999999999999</v>
      </c>
      <c r="AF84" s="53">
        <v>6.8879999999999999</v>
      </c>
      <c r="AG84" s="53">
        <v>0</v>
      </c>
      <c r="AH84" s="53">
        <v>0</v>
      </c>
      <c r="AI84" s="53" t="s">
        <v>346</v>
      </c>
      <c r="AJ84" s="53" t="s">
        <v>346</v>
      </c>
      <c r="AK84" s="53" t="s">
        <v>346</v>
      </c>
      <c r="AL84" s="53" t="s">
        <v>346</v>
      </c>
      <c r="AM84" s="53">
        <v>26.722799999999999</v>
      </c>
    </row>
    <row r="85" spans="1:39" ht="13.8" hidden="1" outlineLevel="1">
      <c r="A85" s="16">
        <v>42795</v>
      </c>
      <c r="B85" s="53">
        <v>28.860499999999998</v>
      </c>
      <c r="C85" s="53">
        <v>29.792000000000002</v>
      </c>
      <c r="D85" s="53">
        <v>30.937000000000001</v>
      </c>
      <c r="E85" s="53">
        <v>28.817699999999999</v>
      </c>
      <c r="F85" s="53">
        <v>31.8567</v>
      </c>
      <c r="G85" s="53">
        <v>28.7318</v>
      </c>
      <c r="H85" s="53">
        <v>20.944600000000001</v>
      </c>
      <c r="I85" s="53">
        <v>29.765799999999999</v>
      </c>
      <c r="J85" s="53">
        <v>30.886199999999999</v>
      </c>
      <c r="K85" s="53">
        <v>28.817699999999999</v>
      </c>
      <c r="L85" s="53">
        <v>31.8567</v>
      </c>
      <c r="M85" s="53">
        <v>28.7318</v>
      </c>
      <c r="N85" s="53">
        <v>20.944600000000001</v>
      </c>
      <c r="O85" s="53">
        <v>40.3508</v>
      </c>
      <c r="P85" s="53">
        <v>40.3508</v>
      </c>
      <c r="Q85" s="53">
        <v>0</v>
      </c>
      <c r="R85" s="53" t="s">
        <v>346</v>
      </c>
      <c r="S85" s="53">
        <v>0</v>
      </c>
      <c r="T85" s="53" t="s">
        <v>346</v>
      </c>
      <c r="U85" s="53">
        <v>14.5471</v>
      </c>
      <c r="V85" s="53">
        <v>0</v>
      </c>
      <c r="W85" s="53">
        <v>14.5471</v>
      </c>
      <c r="X85" s="53">
        <v>0</v>
      </c>
      <c r="Y85" s="53">
        <v>20</v>
      </c>
      <c r="Z85" s="53">
        <v>14.282500000000001</v>
      </c>
      <c r="AA85" s="53">
        <v>14.5471</v>
      </c>
      <c r="AB85" s="53">
        <v>0</v>
      </c>
      <c r="AC85" s="53">
        <v>14.5471</v>
      </c>
      <c r="AD85" s="53">
        <v>0</v>
      </c>
      <c r="AE85" s="53">
        <v>20</v>
      </c>
      <c r="AF85" s="53">
        <v>14.282500000000001</v>
      </c>
      <c r="AG85" s="53">
        <v>0</v>
      </c>
      <c r="AH85" s="53">
        <v>0</v>
      </c>
      <c r="AI85" s="53">
        <v>0</v>
      </c>
      <c r="AJ85" s="53" t="s">
        <v>346</v>
      </c>
      <c r="AK85" s="53">
        <v>0</v>
      </c>
      <c r="AL85" s="53" t="s">
        <v>346</v>
      </c>
      <c r="AM85" s="53">
        <v>23.4739</v>
      </c>
    </row>
    <row r="86" spans="1:39" ht="13.8" hidden="1" outlineLevel="1">
      <c r="A86" s="16">
        <v>42826</v>
      </c>
      <c r="B86" s="53">
        <v>28.629799999999999</v>
      </c>
      <c r="C86" s="53">
        <v>29.822900000000001</v>
      </c>
      <c r="D86" s="53">
        <v>31.315300000000001</v>
      </c>
      <c r="E86" s="53">
        <v>29.144400000000001</v>
      </c>
      <c r="F86" s="53">
        <v>30.610600000000002</v>
      </c>
      <c r="G86" s="53">
        <v>30.056999999999999</v>
      </c>
      <c r="H86" s="53">
        <v>17.208400000000001</v>
      </c>
      <c r="I86" s="53">
        <v>29.8156</v>
      </c>
      <c r="J86" s="53">
        <v>31.293800000000001</v>
      </c>
      <c r="K86" s="53">
        <v>29.144400000000001</v>
      </c>
      <c r="L86" s="53">
        <v>30.610600000000002</v>
      </c>
      <c r="M86" s="53">
        <v>30.056999999999999</v>
      </c>
      <c r="N86" s="53">
        <v>17.208400000000001</v>
      </c>
      <c r="O86" s="53">
        <v>48.480600000000003</v>
      </c>
      <c r="P86" s="53">
        <v>48.480600000000003</v>
      </c>
      <c r="Q86" s="53" t="s">
        <v>346</v>
      </c>
      <c r="R86" s="53" t="s">
        <v>346</v>
      </c>
      <c r="S86" s="53" t="s">
        <v>346</v>
      </c>
      <c r="T86" s="53" t="s">
        <v>346</v>
      </c>
      <c r="U86" s="53">
        <v>16.471800000000002</v>
      </c>
      <c r="V86" s="53">
        <v>0</v>
      </c>
      <c r="W86" s="53">
        <v>16.471800000000002</v>
      </c>
      <c r="X86" s="53">
        <v>0</v>
      </c>
      <c r="Y86" s="53">
        <v>22.286899999999999</v>
      </c>
      <c r="Z86" s="53">
        <v>15.6812</v>
      </c>
      <c r="AA86" s="53">
        <v>16.471800000000002</v>
      </c>
      <c r="AB86" s="53">
        <v>0</v>
      </c>
      <c r="AC86" s="53">
        <v>16.471800000000002</v>
      </c>
      <c r="AD86" s="53">
        <v>0</v>
      </c>
      <c r="AE86" s="53">
        <v>22.286899999999999</v>
      </c>
      <c r="AF86" s="53">
        <v>15.6812</v>
      </c>
      <c r="AG86" s="53">
        <v>0</v>
      </c>
      <c r="AH86" s="53">
        <v>0</v>
      </c>
      <c r="AI86" s="53" t="s">
        <v>346</v>
      </c>
      <c r="AJ86" s="53" t="s">
        <v>346</v>
      </c>
      <c r="AK86" s="53" t="s">
        <v>346</v>
      </c>
      <c r="AL86" s="53" t="s">
        <v>346</v>
      </c>
      <c r="AM86" s="53">
        <v>24.582000000000001</v>
      </c>
    </row>
    <row r="87" spans="1:39" ht="13.8" hidden="1" outlineLevel="1">
      <c r="A87" s="16">
        <v>42856</v>
      </c>
      <c r="B87" s="53">
        <v>28.604700000000001</v>
      </c>
      <c r="C87" s="53">
        <v>29.354500000000002</v>
      </c>
      <c r="D87" s="53">
        <v>31.354500000000002</v>
      </c>
      <c r="E87" s="53">
        <v>28.278400000000001</v>
      </c>
      <c r="F87" s="53">
        <v>33.1434</v>
      </c>
      <c r="G87" s="53">
        <v>27.732099999999999</v>
      </c>
      <c r="H87" s="53">
        <v>21.186699999999998</v>
      </c>
      <c r="I87" s="53">
        <v>29.3538</v>
      </c>
      <c r="J87" s="53">
        <v>31.352699999999999</v>
      </c>
      <c r="K87" s="53">
        <v>28.278400000000001</v>
      </c>
      <c r="L87" s="53">
        <v>33.1434</v>
      </c>
      <c r="M87" s="53">
        <v>27.732099999999999</v>
      </c>
      <c r="N87" s="53">
        <v>21.186699999999998</v>
      </c>
      <c r="O87" s="53">
        <v>45.849200000000003</v>
      </c>
      <c r="P87" s="53">
        <v>45.849200000000003</v>
      </c>
      <c r="Q87" s="53" t="s">
        <v>346</v>
      </c>
      <c r="R87" s="53" t="s">
        <v>346</v>
      </c>
      <c r="S87" s="53" t="s">
        <v>346</v>
      </c>
      <c r="T87" s="53" t="s">
        <v>346</v>
      </c>
      <c r="U87" s="53">
        <v>19.535</v>
      </c>
      <c r="V87" s="53">
        <v>0</v>
      </c>
      <c r="W87" s="53">
        <v>19.535</v>
      </c>
      <c r="X87" s="53">
        <v>0</v>
      </c>
      <c r="Y87" s="53">
        <v>20.2027</v>
      </c>
      <c r="Z87" s="53">
        <v>19.4054</v>
      </c>
      <c r="AA87" s="53">
        <v>19.535</v>
      </c>
      <c r="AB87" s="53">
        <v>0</v>
      </c>
      <c r="AC87" s="53">
        <v>19.535</v>
      </c>
      <c r="AD87" s="53">
        <v>0</v>
      </c>
      <c r="AE87" s="53">
        <v>20.2027</v>
      </c>
      <c r="AF87" s="53">
        <v>19.4054</v>
      </c>
      <c r="AG87" s="53">
        <v>0</v>
      </c>
      <c r="AH87" s="53">
        <v>0</v>
      </c>
      <c r="AI87" s="53" t="s">
        <v>346</v>
      </c>
      <c r="AJ87" s="53" t="s">
        <v>346</v>
      </c>
      <c r="AK87" s="53" t="s">
        <v>346</v>
      </c>
      <c r="AL87" s="53" t="s">
        <v>346</v>
      </c>
      <c r="AM87" s="53">
        <v>24.595099999999999</v>
      </c>
    </row>
    <row r="88" spans="1:39" ht="13.8" hidden="1" outlineLevel="1">
      <c r="A88" s="16">
        <v>42887</v>
      </c>
      <c r="B88" s="53">
        <v>29.0639</v>
      </c>
      <c r="C88" s="53">
        <v>29.970199999999998</v>
      </c>
      <c r="D88" s="53">
        <v>31.215299999999999</v>
      </c>
      <c r="E88" s="53">
        <v>29.221299999999999</v>
      </c>
      <c r="F88" s="53">
        <v>31.075900000000001</v>
      </c>
      <c r="G88" s="53">
        <v>29.340599999999998</v>
      </c>
      <c r="H88" s="53">
        <v>23.6891</v>
      </c>
      <c r="I88" s="53">
        <v>29.97</v>
      </c>
      <c r="J88" s="53">
        <v>31.2148</v>
      </c>
      <c r="K88" s="53">
        <v>29.221299999999999</v>
      </c>
      <c r="L88" s="53">
        <v>31.075900000000001</v>
      </c>
      <c r="M88" s="53">
        <v>29.340599999999998</v>
      </c>
      <c r="N88" s="53">
        <v>23.6891</v>
      </c>
      <c r="O88" s="53">
        <v>37.725700000000003</v>
      </c>
      <c r="P88" s="53">
        <v>37.725700000000003</v>
      </c>
      <c r="Q88" s="53" t="s">
        <v>346</v>
      </c>
      <c r="R88" s="53" t="s">
        <v>346</v>
      </c>
      <c r="S88" s="53" t="s">
        <v>346</v>
      </c>
      <c r="T88" s="53" t="s">
        <v>346</v>
      </c>
      <c r="U88" s="53">
        <v>19.1341</v>
      </c>
      <c r="V88" s="53">
        <v>0</v>
      </c>
      <c r="W88" s="53">
        <v>19.1341</v>
      </c>
      <c r="X88" s="53">
        <v>0</v>
      </c>
      <c r="Y88" s="53">
        <v>17.6282</v>
      </c>
      <c r="Z88" s="53">
        <v>19.257100000000001</v>
      </c>
      <c r="AA88" s="53">
        <v>19.1341</v>
      </c>
      <c r="AB88" s="53">
        <v>0</v>
      </c>
      <c r="AC88" s="53">
        <v>19.1341</v>
      </c>
      <c r="AD88" s="53">
        <v>0</v>
      </c>
      <c r="AE88" s="53">
        <v>17.6282</v>
      </c>
      <c r="AF88" s="53">
        <v>19.257100000000001</v>
      </c>
      <c r="AG88" s="53">
        <v>0</v>
      </c>
      <c r="AH88" s="53">
        <v>0</v>
      </c>
      <c r="AI88" s="53" t="s">
        <v>346</v>
      </c>
      <c r="AJ88" s="53" t="s">
        <v>346</v>
      </c>
      <c r="AK88" s="53" t="s">
        <v>346</v>
      </c>
      <c r="AL88" s="53" t="s">
        <v>346</v>
      </c>
      <c r="AM88" s="53">
        <v>24.2834</v>
      </c>
    </row>
    <row r="89" spans="1:39" ht="13.8" hidden="1" outlineLevel="1">
      <c r="A89" s="16">
        <v>42917</v>
      </c>
      <c r="B89" s="53">
        <v>27.910699999999999</v>
      </c>
      <c r="C89" s="53">
        <v>28.876200000000001</v>
      </c>
      <c r="D89" s="53">
        <v>31.492599999999999</v>
      </c>
      <c r="E89" s="53">
        <v>27.601800000000001</v>
      </c>
      <c r="F89" s="53">
        <v>24.121300000000002</v>
      </c>
      <c r="G89" s="53">
        <v>28.937200000000001</v>
      </c>
      <c r="H89" s="53">
        <v>25.2363</v>
      </c>
      <c r="I89" s="53">
        <v>28.8704</v>
      </c>
      <c r="J89" s="53">
        <v>31.477499999999999</v>
      </c>
      <c r="K89" s="53">
        <v>27.601800000000001</v>
      </c>
      <c r="L89" s="53">
        <v>24.121300000000002</v>
      </c>
      <c r="M89" s="53">
        <v>28.937200000000001</v>
      </c>
      <c r="N89" s="53">
        <v>25.2363</v>
      </c>
      <c r="O89" s="53">
        <v>47.841299999999997</v>
      </c>
      <c r="P89" s="53">
        <v>47.841299999999997</v>
      </c>
      <c r="Q89" s="53" t="s">
        <v>346</v>
      </c>
      <c r="R89" s="53" t="s">
        <v>346</v>
      </c>
      <c r="S89" s="53" t="s">
        <v>346</v>
      </c>
      <c r="T89" s="53" t="s">
        <v>346</v>
      </c>
      <c r="U89" s="53">
        <v>15.8683</v>
      </c>
      <c r="V89" s="53">
        <v>0</v>
      </c>
      <c r="W89" s="53">
        <v>15.8683</v>
      </c>
      <c r="X89" s="53">
        <v>0</v>
      </c>
      <c r="Y89" s="53">
        <v>13.8744</v>
      </c>
      <c r="Z89" s="53">
        <v>17.2164</v>
      </c>
      <c r="AA89" s="53">
        <v>15.8683</v>
      </c>
      <c r="AB89" s="53">
        <v>0</v>
      </c>
      <c r="AC89" s="53">
        <v>15.8683</v>
      </c>
      <c r="AD89" s="53">
        <v>0</v>
      </c>
      <c r="AE89" s="53">
        <v>13.8744</v>
      </c>
      <c r="AF89" s="53">
        <v>17.2164</v>
      </c>
      <c r="AG89" s="53">
        <v>0</v>
      </c>
      <c r="AH89" s="53">
        <v>0</v>
      </c>
      <c r="AI89" s="53" t="s">
        <v>346</v>
      </c>
      <c r="AJ89" s="53" t="s">
        <v>346</v>
      </c>
      <c r="AK89" s="53" t="s">
        <v>346</v>
      </c>
      <c r="AL89" s="53" t="s">
        <v>346</v>
      </c>
      <c r="AM89" s="53">
        <v>23.2379</v>
      </c>
    </row>
    <row r="90" spans="1:39" ht="13.8" hidden="1" outlineLevel="1">
      <c r="A90" s="16">
        <v>42948</v>
      </c>
      <c r="B90" s="53">
        <v>25.898299999999999</v>
      </c>
      <c r="C90" s="53">
        <v>28.0501</v>
      </c>
      <c r="D90" s="53">
        <v>31.527799999999999</v>
      </c>
      <c r="E90" s="53">
        <v>26.2986</v>
      </c>
      <c r="F90" s="53">
        <v>20.0854</v>
      </c>
      <c r="G90" s="53">
        <v>29.646599999999999</v>
      </c>
      <c r="H90" s="53">
        <v>23.655000000000001</v>
      </c>
      <c r="I90" s="53">
        <v>28.029199999999999</v>
      </c>
      <c r="J90" s="53">
        <v>31.4724</v>
      </c>
      <c r="K90" s="53">
        <v>26.2986</v>
      </c>
      <c r="L90" s="53">
        <v>20.0854</v>
      </c>
      <c r="M90" s="53">
        <v>29.646599999999999</v>
      </c>
      <c r="N90" s="53">
        <v>23.655000000000001</v>
      </c>
      <c r="O90" s="53">
        <v>58.866900000000001</v>
      </c>
      <c r="P90" s="53">
        <v>58.866900000000001</v>
      </c>
      <c r="Q90" s="53" t="s">
        <v>346</v>
      </c>
      <c r="R90" s="53" t="s">
        <v>346</v>
      </c>
      <c r="S90" s="53" t="s">
        <v>346</v>
      </c>
      <c r="T90" s="53" t="s">
        <v>346</v>
      </c>
      <c r="U90" s="53">
        <v>15.5198</v>
      </c>
      <c r="V90" s="53">
        <v>0</v>
      </c>
      <c r="W90" s="53">
        <v>15.5198</v>
      </c>
      <c r="X90" s="53">
        <v>0</v>
      </c>
      <c r="Y90" s="53">
        <v>18.610299999999999</v>
      </c>
      <c r="Z90" s="53">
        <v>15.7979</v>
      </c>
      <c r="AA90" s="53">
        <v>15.5198</v>
      </c>
      <c r="AB90" s="53">
        <v>0</v>
      </c>
      <c r="AC90" s="53">
        <v>15.5198</v>
      </c>
      <c r="AD90" s="53">
        <v>0</v>
      </c>
      <c r="AE90" s="53">
        <v>18.610299999999999</v>
      </c>
      <c r="AF90" s="53">
        <v>15.7979</v>
      </c>
      <c r="AG90" s="53">
        <v>0</v>
      </c>
      <c r="AH90" s="53">
        <v>0</v>
      </c>
      <c r="AI90" s="53" t="s">
        <v>346</v>
      </c>
      <c r="AJ90" s="53" t="s">
        <v>346</v>
      </c>
      <c r="AK90" s="53" t="s">
        <v>346</v>
      </c>
      <c r="AL90" s="53" t="s">
        <v>346</v>
      </c>
      <c r="AM90" s="53">
        <v>17.321999999999999</v>
      </c>
    </row>
    <row r="91" spans="1:39" ht="13.8" hidden="1" outlineLevel="1">
      <c r="A91" s="16">
        <v>42979</v>
      </c>
      <c r="B91" s="53">
        <v>25.8233</v>
      </c>
      <c r="C91" s="53">
        <v>26.366700000000002</v>
      </c>
      <c r="D91" s="53">
        <v>32.472099999999998</v>
      </c>
      <c r="E91" s="53">
        <v>24.895</v>
      </c>
      <c r="F91" s="53">
        <v>20.1706</v>
      </c>
      <c r="G91" s="53">
        <v>29.021799999999999</v>
      </c>
      <c r="H91" s="53">
        <v>22.350999999999999</v>
      </c>
      <c r="I91" s="53">
        <v>26.363900000000001</v>
      </c>
      <c r="J91" s="53">
        <v>32.461500000000001</v>
      </c>
      <c r="K91" s="53">
        <v>24.895</v>
      </c>
      <c r="L91" s="53">
        <v>20.1706</v>
      </c>
      <c r="M91" s="53">
        <v>29.021799999999999</v>
      </c>
      <c r="N91" s="53">
        <v>22.350999999999999</v>
      </c>
      <c r="O91" s="53">
        <v>49.005499999999998</v>
      </c>
      <c r="P91" s="53">
        <v>49.005499999999998</v>
      </c>
      <c r="Q91" s="53" t="s">
        <v>346</v>
      </c>
      <c r="R91" s="53" t="s">
        <v>346</v>
      </c>
      <c r="S91" s="53" t="s">
        <v>346</v>
      </c>
      <c r="T91" s="53" t="s">
        <v>346</v>
      </c>
      <c r="U91" s="53">
        <v>16.738099999999999</v>
      </c>
      <c r="V91" s="53">
        <v>0</v>
      </c>
      <c r="W91" s="53">
        <v>16.738099999999999</v>
      </c>
      <c r="X91" s="53">
        <v>9.4609000000000005</v>
      </c>
      <c r="Y91" s="53">
        <v>18.4709</v>
      </c>
      <c r="Z91" s="53">
        <v>18.662299999999998</v>
      </c>
      <c r="AA91" s="53">
        <v>16.738099999999999</v>
      </c>
      <c r="AB91" s="53">
        <v>0</v>
      </c>
      <c r="AC91" s="53">
        <v>16.738099999999999</v>
      </c>
      <c r="AD91" s="53">
        <v>9.4609000000000005</v>
      </c>
      <c r="AE91" s="53">
        <v>18.4709</v>
      </c>
      <c r="AF91" s="53">
        <v>18.662299999999998</v>
      </c>
      <c r="AG91" s="53">
        <v>0</v>
      </c>
      <c r="AH91" s="53">
        <v>0</v>
      </c>
      <c r="AI91" s="53" t="s">
        <v>346</v>
      </c>
      <c r="AJ91" s="53" t="s">
        <v>346</v>
      </c>
      <c r="AK91" s="53" t="s">
        <v>346</v>
      </c>
      <c r="AL91" s="53" t="s">
        <v>346</v>
      </c>
      <c r="AM91" s="53">
        <v>23.479800000000001</v>
      </c>
    </row>
    <row r="92" spans="1:39" ht="13.8" hidden="1" outlineLevel="1">
      <c r="A92" s="16">
        <v>43009</v>
      </c>
      <c r="B92" s="53">
        <v>28.8003</v>
      </c>
      <c r="C92" s="53">
        <v>30.163399999999999</v>
      </c>
      <c r="D92" s="53">
        <v>35.766300000000001</v>
      </c>
      <c r="E92" s="53">
        <v>28.738900000000001</v>
      </c>
      <c r="F92" s="53">
        <v>30.126200000000001</v>
      </c>
      <c r="G92" s="53">
        <v>28.9329</v>
      </c>
      <c r="H92" s="53">
        <v>22.5992</v>
      </c>
      <c r="I92" s="53">
        <v>30.160499999999999</v>
      </c>
      <c r="J92" s="53">
        <v>35.7607</v>
      </c>
      <c r="K92" s="53">
        <v>28.738900000000001</v>
      </c>
      <c r="L92" s="53">
        <v>30.126200000000001</v>
      </c>
      <c r="M92" s="53">
        <v>28.9329</v>
      </c>
      <c r="N92" s="53">
        <v>22.5992</v>
      </c>
      <c r="O92" s="53">
        <v>39.310699999999997</v>
      </c>
      <c r="P92" s="53">
        <v>39.310699999999997</v>
      </c>
      <c r="Q92" s="53" t="s">
        <v>346</v>
      </c>
      <c r="R92" s="53" t="s">
        <v>346</v>
      </c>
      <c r="S92" s="53" t="s">
        <v>346</v>
      </c>
      <c r="T92" s="53" t="s">
        <v>346</v>
      </c>
      <c r="U92" s="53">
        <v>17.3001</v>
      </c>
      <c r="V92" s="53">
        <v>0</v>
      </c>
      <c r="W92" s="53">
        <v>17.3001</v>
      </c>
      <c r="X92" s="53">
        <v>0</v>
      </c>
      <c r="Y92" s="53">
        <v>16.007400000000001</v>
      </c>
      <c r="Z92" s="53">
        <v>17.337299999999999</v>
      </c>
      <c r="AA92" s="53">
        <v>17.3001</v>
      </c>
      <c r="AB92" s="53">
        <v>0</v>
      </c>
      <c r="AC92" s="53">
        <v>17.3001</v>
      </c>
      <c r="AD92" s="53">
        <v>0</v>
      </c>
      <c r="AE92" s="53">
        <v>16.007400000000001</v>
      </c>
      <c r="AF92" s="53">
        <v>17.337299999999999</v>
      </c>
      <c r="AG92" s="53">
        <v>0</v>
      </c>
      <c r="AH92" s="53">
        <v>0</v>
      </c>
      <c r="AI92" s="53" t="s">
        <v>346</v>
      </c>
      <c r="AJ92" s="53" t="s">
        <v>346</v>
      </c>
      <c r="AK92" s="53" t="s">
        <v>346</v>
      </c>
      <c r="AL92" s="53" t="s">
        <v>346</v>
      </c>
      <c r="AM92" s="53">
        <v>23.044799999999999</v>
      </c>
    </row>
    <row r="93" spans="1:39" ht="13.8" hidden="1" outlineLevel="1">
      <c r="A93" s="16">
        <v>43040</v>
      </c>
      <c r="B93" s="53">
        <v>28.171800000000001</v>
      </c>
      <c r="C93" s="53">
        <v>29.268599999999999</v>
      </c>
      <c r="D93" s="53">
        <v>31.833300000000001</v>
      </c>
      <c r="E93" s="53">
        <v>27.8858</v>
      </c>
      <c r="F93" s="53">
        <v>28.078099999999999</v>
      </c>
      <c r="G93" s="53">
        <v>28.264399999999998</v>
      </c>
      <c r="H93" s="53">
        <v>22.612300000000001</v>
      </c>
      <c r="I93" s="53">
        <v>29.266500000000001</v>
      </c>
      <c r="J93" s="53">
        <v>31.828299999999999</v>
      </c>
      <c r="K93" s="53">
        <v>27.8858</v>
      </c>
      <c r="L93" s="53">
        <v>28.078099999999999</v>
      </c>
      <c r="M93" s="53">
        <v>28.264399999999998</v>
      </c>
      <c r="N93" s="53">
        <v>22.612300000000001</v>
      </c>
      <c r="O93" s="53">
        <v>46.866999999999997</v>
      </c>
      <c r="P93" s="53">
        <v>46.866999999999997</v>
      </c>
      <c r="Q93" s="53" t="s">
        <v>346</v>
      </c>
      <c r="R93" s="53" t="s">
        <v>346</v>
      </c>
      <c r="S93" s="53" t="s">
        <v>346</v>
      </c>
      <c r="T93" s="53" t="s">
        <v>346</v>
      </c>
      <c r="U93" s="53">
        <v>15.492800000000001</v>
      </c>
      <c r="V93" s="53">
        <v>0</v>
      </c>
      <c r="W93" s="53">
        <v>15.492800000000001</v>
      </c>
      <c r="X93" s="53">
        <v>0</v>
      </c>
      <c r="Y93" s="53">
        <v>13.0161</v>
      </c>
      <c r="Z93" s="53">
        <v>15.893700000000001</v>
      </c>
      <c r="AA93" s="53">
        <v>15.492800000000001</v>
      </c>
      <c r="AB93" s="53">
        <v>0</v>
      </c>
      <c r="AC93" s="53">
        <v>15.492800000000001</v>
      </c>
      <c r="AD93" s="53">
        <v>0</v>
      </c>
      <c r="AE93" s="53">
        <v>13.0161</v>
      </c>
      <c r="AF93" s="53">
        <v>15.893700000000001</v>
      </c>
      <c r="AG93" s="53">
        <v>0</v>
      </c>
      <c r="AH93" s="53">
        <v>0</v>
      </c>
      <c r="AI93" s="53" t="s">
        <v>346</v>
      </c>
      <c r="AJ93" s="53" t="s">
        <v>346</v>
      </c>
      <c r="AK93" s="53" t="s">
        <v>346</v>
      </c>
      <c r="AL93" s="53" t="s">
        <v>346</v>
      </c>
      <c r="AM93" s="53">
        <v>23.775300000000001</v>
      </c>
    </row>
    <row r="94" spans="1:39" ht="13.8" hidden="1" outlineLevel="1">
      <c r="A94" s="16">
        <v>43070</v>
      </c>
      <c r="B94" s="53">
        <v>33.476599999999998</v>
      </c>
      <c r="C94" s="53">
        <v>35.621899999999997</v>
      </c>
      <c r="D94" s="53">
        <v>32.094900000000003</v>
      </c>
      <c r="E94" s="53">
        <v>37.2742</v>
      </c>
      <c r="F94" s="53">
        <v>45.238700000000001</v>
      </c>
      <c r="G94" s="53">
        <v>36.004899999999999</v>
      </c>
      <c r="H94" s="53">
        <v>20.6343</v>
      </c>
      <c r="I94" s="53">
        <v>35.639600000000002</v>
      </c>
      <c r="J94" s="53">
        <v>32.085000000000001</v>
      </c>
      <c r="K94" s="53">
        <v>37.305199999999999</v>
      </c>
      <c r="L94" s="53">
        <v>45.238700000000001</v>
      </c>
      <c r="M94" s="53">
        <v>36.004899999999999</v>
      </c>
      <c r="N94" s="53">
        <v>20.902200000000001</v>
      </c>
      <c r="O94" s="53">
        <v>11.9399</v>
      </c>
      <c r="P94" s="53">
        <v>49.506300000000003</v>
      </c>
      <c r="Q94" s="53">
        <v>0</v>
      </c>
      <c r="R94" s="53" t="s">
        <v>346</v>
      </c>
      <c r="S94" s="53">
        <v>0</v>
      </c>
      <c r="T94" s="53">
        <v>0</v>
      </c>
      <c r="U94" s="53">
        <v>19.070799999999998</v>
      </c>
      <c r="V94" s="53">
        <v>0</v>
      </c>
      <c r="W94" s="53">
        <v>19.070799999999998</v>
      </c>
      <c r="X94" s="53">
        <v>2.6779000000000002</v>
      </c>
      <c r="Y94" s="53">
        <v>21.212900000000001</v>
      </c>
      <c r="Z94" s="53">
        <v>18.321000000000002</v>
      </c>
      <c r="AA94" s="53">
        <v>19.177</v>
      </c>
      <c r="AB94" s="53">
        <v>0</v>
      </c>
      <c r="AC94" s="53">
        <v>19.177</v>
      </c>
      <c r="AD94" s="53">
        <v>2.6779000000000002</v>
      </c>
      <c r="AE94" s="53">
        <v>21.212900000000001</v>
      </c>
      <c r="AF94" s="53">
        <v>18.508299999999998</v>
      </c>
      <c r="AG94" s="53">
        <v>13.932499999999999</v>
      </c>
      <c r="AH94" s="53">
        <v>0</v>
      </c>
      <c r="AI94" s="53">
        <v>13.932499999999999</v>
      </c>
      <c r="AJ94" s="53" t="s">
        <v>346</v>
      </c>
      <c r="AK94" s="53">
        <v>0</v>
      </c>
      <c r="AL94" s="53">
        <v>13.932499999999999</v>
      </c>
      <c r="AM94" s="53">
        <v>23.0746</v>
      </c>
    </row>
    <row r="95" spans="1:39" ht="13.8" hidden="1" outlineLevel="1">
      <c r="A95" s="16">
        <v>43101</v>
      </c>
      <c r="B95" s="53">
        <v>31.371600000000001</v>
      </c>
      <c r="C95" s="53">
        <v>32.463200000000001</v>
      </c>
      <c r="D95" s="53">
        <v>31.897600000000001</v>
      </c>
      <c r="E95" s="53">
        <v>32.8553</v>
      </c>
      <c r="F95" s="53">
        <v>36.534700000000001</v>
      </c>
      <c r="G95" s="53">
        <v>32.9726</v>
      </c>
      <c r="H95" s="53">
        <v>19.819800000000001</v>
      </c>
      <c r="I95" s="53">
        <v>32.456699999999998</v>
      </c>
      <c r="J95" s="53">
        <v>31.8811</v>
      </c>
      <c r="K95" s="53">
        <v>32.8553</v>
      </c>
      <c r="L95" s="53">
        <v>36.534700000000001</v>
      </c>
      <c r="M95" s="53">
        <v>32.9726</v>
      </c>
      <c r="N95" s="53">
        <v>19.819800000000001</v>
      </c>
      <c r="O95" s="53">
        <v>47.528100000000002</v>
      </c>
      <c r="P95" s="53">
        <v>47.528100000000002</v>
      </c>
      <c r="Q95" s="53" t="s">
        <v>346</v>
      </c>
      <c r="R95" s="53" t="s">
        <v>346</v>
      </c>
      <c r="S95" s="53" t="s">
        <v>346</v>
      </c>
      <c r="T95" s="53" t="s">
        <v>346</v>
      </c>
      <c r="U95" s="53">
        <v>18.485600000000002</v>
      </c>
      <c r="V95" s="53">
        <v>0</v>
      </c>
      <c r="W95" s="53">
        <v>18.485600000000002</v>
      </c>
      <c r="X95" s="53">
        <v>0</v>
      </c>
      <c r="Y95" s="53">
        <v>16.365400000000001</v>
      </c>
      <c r="Z95" s="53">
        <v>18.700800000000001</v>
      </c>
      <c r="AA95" s="53">
        <v>18.485600000000002</v>
      </c>
      <c r="AB95" s="53">
        <v>0</v>
      </c>
      <c r="AC95" s="53">
        <v>18.485600000000002</v>
      </c>
      <c r="AD95" s="53">
        <v>0</v>
      </c>
      <c r="AE95" s="53">
        <v>16.365400000000001</v>
      </c>
      <c r="AF95" s="53">
        <v>18.700800000000001</v>
      </c>
      <c r="AG95" s="53">
        <v>0</v>
      </c>
      <c r="AH95" s="53">
        <v>0</v>
      </c>
      <c r="AI95" s="53" t="s">
        <v>346</v>
      </c>
      <c r="AJ95" s="53" t="s">
        <v>346</v>
      </c>
      <c r="AK95" s="53" t="s">
        <v>346</v>
      </c>
      <c r="AL95" s="53" t="s">
        <v>346</v>
      </c>
      <c r="AM95" s="53">
        <v>23.536799999999999</v>
      </c>
    </row>
    <row r="96" spans="1:39" ht="13.8" hidden="1" outlineLevel="1">
      <c r="A96" s="16">
        <v>43132</v>
      </c>
      <c r="B96" s="53">
        <v>33.517600000000002</v>
      </c>
      <c r="C96" s="53">
        <v>35.432600000000001</v>
      </c>
      <c r="D96" s="53">
        <v>32.414700000000003</v>
      </c>
      <c r="E96" s="53">
        <v>36.799599999999998</v>
      </c>
      <c r="F96" s="53">
        <v>37.867199999999997</v>
      </c>
      <c r="G96" s="53">
        <v>38.328899999999997</v>
      </c>
      <c r="H96" s="53">
        <v>18.221299999999999</v>
      </c>
      <c r="I96" s="53">
        <v>35.432000000000002</v>
      </c>
      <c r="J96" s="53">
        <v>32.412199999999999</v>
      </c>
      <c r="K96" s="53">
        <v>36.799599999999998</v>
      </c>
      <c r="L96" s="53">
        <v>37.867199999999997</v>
      </c>
      <c r="M96" s="53">
        <v>38.328899999999997</v>
      </c>
      <c r="N96" s="53">
        <v>18.221299999999999</v>
      </c>
      <c r="O96" s="53">
        <v>43.157200000000003</v>
      </c>
      <c r="P96" s="53">
        <v>43.157200000000003</v>
      </c>
      <c r="Q96" s="53">
        <v>0</v>
      </c>
      <c r="R96" s="53" t="s">
        <v>346</v>
      </c>
      <c r="S96" s="53" t="s">
        <v>346</v>
      </c>
      <c r="T96" s="53">
        <v>0</v>
      </c>
      <c r="U96" s="53">
        <v>17.272500000000001</v>
      </c>
      <c r="V96" s="53">
        <v>0</v>
      </c>
      <c r="W96" s="53">
        <v>17.272500000000001</v>
      </c>
      <c r="X96" s="53">
        <v>0.90049999999999997</v>
      </c>
      <c r="Y96" s="53">
        <v>14.1381</v>
      </c>
      <c r="Z96" s="53">
        <v>18.196899999999999</v>
      </c>
      <c r="AA96" s="53">
        <v>17.497499999999999</v>
      </c>
      <c r="AB96" s="53">
        <v>0</v>
      </c>
      <c r="AC96" s="53">
        <v>17.497499999999999</v>
      </c>
      <c r="AD96" s="53">
        <v>0.90049999999999997</v>
      </c>
      <c r="AE96" s="53">
        <v>14.1381</v>
      </c>
      <c r="AF96" s="53">
        <v>18.485399999999998</v>
      </c>
      <c r="AG96" s="53">
        <v>11.427899999999999</v>
      </c>
      <c r="AH96" s="53">
        <v>0</v>
      </c>
      <c r="AI96" s="53">
        <v>11.427899999999999</v>
      </c>
      <c r="AJ96" s="53" t="s">
        <v>346</v>
      </c>
      <c r="AK96" s="53" t="s">
        <v>346</v>
      </c>
      <c r="AL96" s="53">
        <v>11.427899999999999</v>
      </c>
      <c r="AM96" s="53">
        <v>23.621200000000002</v>
      </c>
    </row>
    <row r="97" spans="1:39" ht="13.8" hidden="1" outlineLevel="1">
      <c r="A97" s="16">
        <v>43160</v>
      </c>
      <c r="B97" s="53">
        <v>32.341299999999997</v>
      </c>
      <c r="C97" s="53">
        <v>33.985300000000002</v>
      </c>
      <c r="D97" s="53">
        <v>32.222999999999999</v>
      </c>
      <c r="E97" s="53">
        <v>34.875100000000003</v>
      </c>
      <c r="F97" s="53">
        <v>33.8857</v>
      </c>
      <c r="G97" s="53">
        <v>37.158200000000001</v>
      </c>
      <c r="H97" s="53">
        <v>19.699300000000001</v>
      </c>
      <c r="I97" s="53">
        <v>33.990600000000001</v>
      </c>
      <c r="J97" s="53">
        <v>32.221200000000003</v>
      </c>
      <c r="K97" s="53">
        <v>34.883899999999997</v>
      </c>
      <c r="L97" s="53">
        <v>33.8857</v>
      </c>
      <c r="M97" s="53">
        <v>37.158200000000001</v>
      </c>
      <c r="N97" s="53">
        <v>19.741900000000001</v>
      </c>
      <c r="O97" s="53">
        <v>18.8005</v>
      </c>
      <c r="P97" s="53">
        <v>37.613199999999999</v>
      </c>
      <c r="Q97" s="53">
        <v>10</v>
      </c>
      <c r="R97" s="53" t="s">
        <v>346</v>
      </c>
      <c r="S97" s="53" t="s">
        <v>346</v>
      </c>
      <c r="T97" s="53">
        <v>10</v>
      </c>
      <c r="U97" s="53">
        <v>16.454599999999999</v>
      </c>
      <c r="V97" s="53">
        <v>0</v>
      </c>
      <c r="W97" s="53">
        <v>16.454599999999999</v>
      </c>
      <c r="X97" s="53">
        <v>1.1146</v>
      </c>
      <c r="Y97" s="53">
        <v>13.886200000000001</v>
      </c>
      <c r="Z97" s="53">
        <v>18.727399999999999</v>
      </c>
      <c r="AA97" s="53">
        <v>16.454599999999999</v>
      </c>
      <c r="AB97" s="53">
        <v>0</v>
      </c>
      <c r="AC97" s="53">
        <v>16.454599999999999</v>
      </c>
      <c r="AD97" s="53">
        <v>1.1146</v>
      </c>
      <c r="AE97" s="53">
        <v>13.886200000000001</v>
      </c>
      <c r="AF97" s="53">
        <v>18.727399999999999</v>
      </c>
      <c r="AG97" s="53">
        <v>0</v>
      </c>
      <c r="AH97" s="53">
        <v>0</v>
      </c>
      <c r="AI97" s="53">
        <v>0</v>
      </c>
      <c r="AJ97" s="53" t="s">
        <v>346</v>
      </c>
      <c r="AK97" s="53" t="s">
        <v>346</v>
      </c>
      <c r="AL97" s="53">
        <v>0</v>
      </c>
      <c r="AM97" s="53">
        <v>23.2193</v>
      </c>
    </row>
    <row r="98" spans="1:39" ht="13.8" hidden="1" outlineLevel="1">
      <c r="A98" s="16">
        <v>43191</v>
      </c>
      <c r="B98" s="53">
        <v>31.087800000000001</v>
      </c>
      <c r="C98" s="53">
        <v>33.338200000000001</v>
      </c>
      <c r="D98" s="53">
        <v>32.467799999999997</v>
      </c>
      <c r="E98" s="53">
        <v>33.7667</v>
      </c>
      <c r="F98" s="53">
        <v>34.3476</v>
      </c>
      <c r="G98" s="53">
        <v>34.5304</v>
      </c>
      <c r="H98" s="53">
        <v>20.0139</v>
      </c>
      <c r="I98" s="53">
        <v>33.337400000000002</v>
      </c>
      <c r="J98" s="53">
        <v>32.464700000000001</v>
      </c>
      <c r="K98" s="53">
        <v>33.7667</v>
      </c>
      <c r="L98" s="53">
        <v>34.3476</v>
      </c>
      <c r="M98" s="53">
        <v>34.5304</v>
      </c>
      <c r="N98" s="53">
        <v>20.0139</v>
      </c>
      <c r="O98" s="53">
        <v>38.512599999999999</v>
      </c>
      <c r="P98" s="53">
        <v>38.512599999999999</v>
      </c>
      <c r="Q98" s="53">
        <v>0</v>
      </c>
      <c r="R98" s="53" t="s">
        <v>346</v>
      </c>
      <c r="S98" s="53">
        <v>0</v>
      </c>
      <c r="T98" s="53" t="s">
        <v>346</v>
      </c>
      <c r="U98" s="53">
        <v>17.442499999999999</v>
      </c>
      <c r="V98" s="53">
        <v>0</v>
      </c>
      <c r="W98" s="53">
        <v>17.442499999999999</v>
      </c>
      <c r="X98" s="53">
        <v>0</v>
      </c>
      <c r="Y98" s="53">
        <v>15.4725</v>
      </c>
      <c r="Z98" s="53">
        <v>18.167300000000001</v>
      </c>
      <c r="AA98" s="53">
        <v>17.442499999999999</v>
      </c>
      <c r="AB98" s="53">
        <v>0</v>
      </c>
      <c r="AC98" s="53">
        <v>17.442499999999999</v>
      </c>
      <c r="AD98" s="53">
        <v>0</v>
      </c>
      <c r="AE98" s="53">
        <v>15.4725</v>
      </c>
      <c r="AF98" s="53">
        <v>18.167300000000001</v>
      </c>
      <c r="AG98" s="53">
        <v>0</v>
      </c>
      <c r="AH98" s="53">
        <v>0</v>
      </c>
      <c r="AI98" s="53">
        <v>0</v>
      </c>
      <c r="AJ98" s="53" t="s">
        <v>346</v>
      </c>
      <c r="AK98" s="53">
        <v>0</v>
      </c>
      <c r="AL98" s="53" t="s">
        <v>346</v>
      </c>
      <c r="AM98" s="53">
        <v>21.414100000000001</v>
      </c>
    </row>
    <row r="99" spans="1:39" ht="13.8" hidden="1" outlineLevel="1">
      <c r="A99" s="16">
        <v>43221</v>
      </c>
      <c r="B99" s="53">
        <v>31.492799999999999</v>
      </c>
      <c r="C99" s="53">
        <v>33.020499999999998</v>
      </c>
      <c r="D99" s="53">
        <v>31.941800000000001</v>
      </c>
      <c r="E99" s="53">
        <v>33.763500000000001</v>
      </c>
      <c r="F99" s="53">
        <v>33.399700000000003</v>
      </c>
      <c r="G99" s="53">
        <v>34.524999999999999</v>
      </c>
      <c r="H99" s="53">
        <v>22.495000000000001</v>
      </c>
      <c r="I99" s="53">
        <v>33.0197</v>
      </c>
      <c r="J99" s="53">
        <v>31.939599999999999</v>
      </c>
      <c r="K99" s="53">
        <v>33.763500000000001</v>
      </c>
      <c r="L99" s="53">
        <v>33.399700000000003</v>
      </c>
      <c r="M99" s="53">
        <v>34.524999999999999</v>
      </c>
      <c r="N99" s="53">
        <v>22.495000000000001</v>
      </c>
      <c r="O99" s="53">
        <v>40.636400000000002</v>
      </c>
      <c r="P99" s="53">
        <v>40.636400000000002</v>
      </c>
      <c r="Q99" s="53">
        <v>0</v>
      </c>
      <c r="R99" s="53" t="s">
        <v>346</v>
      </c>
      <c r="S99" s="53">
        <v>0</v>
      </c>
      <c r="T99" s="53" t="s">
        <v>346</v>
      </c>
      <c r="U99" s="53">
        <v>17.04</v>
      </c>
      <c r="V99" s="53">
        <v>0</v>
      </c>
      <c r="W99" s="53">
        <v>17.04</v>
      </c>
      <c r="X99" s="53">
        <v>0</v>
      </c>
      <c r="Y99" s="53">
        <v>15.2463</v>
      </c>
      <c r="Z99" s="53">
        <v>18.809200000000001</v>
      </c>
      <c r="AA99" s="53">
        <v>17.04</v>
      </c>
      <c r="AB99" s="53">
        <v>0</v>
      </c>
      <c r="AC99" s="53">
        <v>17.04</v>
      </c>
      <c r="AD99" s="53">
        <v>0</v>
      </c>
      <c r="AE99" s="53">
        <v>15.2463</v>
      </c>
      <c r="AF99" s="53">
        <v>18.809200000000001</v>
      </c>
      <c r="AG99" s="53">
        <v>0</v>
      </c>
      <c r="AH99" s="53">
        <v>0</v>
      </c>
      <c r="AI99" s="53">
        <v>0</v>
      </c>
      <c r="AJ99" s="53" t="s">
        <v>346</v>
      </c>
      <c r="AK99" s="53">
        <v>0</v>
      </c>
      <c r="AL99" s="53" t="s">
        <v>346</v>
      </c>
      <c r="AM99" s="53">
        <v>23.142800000000001</v>
      </c>
    </row>
    <row r="100" spans="1:39" ht="13.8" hidden="1" outlineLevel="1">
      <c r="A100" s="16">
        <v>43252</v>
      </c>
      <c r="B100" s="53">
        <v>33.5154</v>
      </c>
      <c r="C100" s="53">
        <v>35.484099999999998</v>
      </c>
      <c r="D100" s="53">
        <v>32.678100000000001</v>
      </c>
      <c r="E100" s="53">
        <v>36.738199999999999</v>
      </c>
      <c r="F100" s="53">
        <v>32.650799999999997</v>
      </c>
      <c r="G100" s="53">
        <v>38.798900000000003</v>
      </c>
      <c r="H100" s="53">
        <v>22.496200000000002</v>
      </c>
      <c r="I100" s="53">
        <v>35.482999999999997</v>
      </c>
      <c r="J100" s="53">
        <v>32.6723</v>
      </c>
      <c r="K100" s="53">
        <v>36.738199999999999</v>
      </c>
      <c r="L100" s="53">
        <v>32.650799999999997</v>
      </c>
      <c r="M100" s="53">
        <v>38.798900000000003</v>
      </c>
      <c r="N100" s="53">
        <v>22.496200000000002</v>
      </c>
      <c r="O100" s="53">
        <v>40.263800000000003</v>
      </c>
      <c r="P100" s="53">
        <v>40.263800000000003</v>
      </c>
      <c r="Q100" s="53">
        <v>0</v>
      </c>
      <c r="R100" s="53" t="s">
        <v>346</v>
      </c>
      <c r="S100" s="53">
        <v>0</v>
      </c>
      <c r="T100" s="53" t="s">
        <v>346</v>
      </c>
      <c r="U100" s="53">
        <v>18.075199999999999</v>
      </c>
      <c r="V100" s="53">
        <v>0</v>
      </c>
      <c r="W100" s="53">
        <v>18.075199999999999</v>
      </c>
      <c r="X100" s="53">
        <v>0</v>
      </c>
      <c r="Y100" s="53">
        <v>15.7751</v>
      </c>
      <c r="Z100" s="53">
        <v>18.482399999999998</v>
      </c>
      <c r="AA100" s="53">
        <v>18.075199999999999</v>
      </c>
      <c r="AB100" s="53">
        <v>0</v>
      </c>
      <c r="AC100" s="53">
        <v>18.075199999999999</v>
      </c>
      <c r="AD100" s="53">
        <v>0</v>
      </c>
      <c r="AE100" s="53">
        <v>15.7751</v>
      </c>
      <c r="AF100" s="53">
        <v>18.482399999999998</v>
      </c>
      <c r="AG100" s="53">
        <v>0</v>
      </c>
      <c r="AH100" s="53">
        <v>0</v>
      </c>
      <c r="AI100" s="53">
        <v>0</v>
      </c>
      <c r="AJ100" s="53" t="s">
        <v>346</v>
      </c>
      <c r="AK100" s="53">
        <v>0</v>
      </c>
      <c r="AL100" s="53" t="s">
        <v>346</v>
      </c>
      <c r="AM100" s="53">
        <v>24.405999999999999</v>
      </c>
    </row>
    <row r="101" spans="1:39" ht="13.8" hidden="1" outlineLevel="1">
      <c r="A101" s="16">
        <v>43282</v>
      </c>
      <c r="B101" s="53">
        <v>32.801600000000001</v>
      </c>
      <c r="C101" s="53">
        <v>34.283999999999999</v>
      </c>
      <c r="D101" s="53">
        <v>32.9129</v>
      </c>
      <c r="E101" s="53">
        <v>35.061799999999998</v>
      </c>
      <c r="F101" s="53">
        <v>31.329000000000001</v>
      </c>
      <c r="G101" s="53">
        <v>37.656999999999996</v>
      </c>
      <c r="H101" s="53">
        <v>20.879000000000001</v>
      </c>
      <c r="I101" s="53">
        <v>34.281599999999997</v>
      </c>
      <c r="J101" s="53">
        <v>32.904800000000002</v>
      </c>
      <c r="K101" s="53">
        <v>35.061799999999998</v>
      </c>
      <c r="L101" s="53">
        <v>31.329000000000001</v>
      </c>
      <c r="M101" s="53">
        <v>37.656999999999996</v>
      </c>
      <c r="N101" s="53">
        <v>20.879000000000001</v>
      </c>
      <c r="O101" s="53">
        <v>40.564700000000002</v>
      </c>
      <c r="P101" s="53">
        <v>40.564700000000002</v>
      </c>
      <c r="Q101" s="53">
        <v>0</v>
      </c>
      <c r="R101" s="53" t="s">
        <v>346</v>
      </c>
      <c r="S101" s="53">
        <v>0</v>
      </c>
      <c r="T101" s="53" t="s">
        <v>346</v>
      </c>
      <c r="U101" s="53">
        <v>18.232099999999999</v>
      </c>
      <c r="V101" s="53">
        <v>0</v>
      </c>
      <c r="W101" s="53">
        <v>18.232099999999999</v>
      </c>
      <c r="X101" s="53">
        <v>0</v>
      </c>
      <c r="Y101" s="53">
        <v>15.346299999999999</v>
      </c>
      <c r="Z101" s="53">
        <v>18.776</v>
      </c>
      <c r="AA101" s="53">
        <v>18.232099999999999</v>
      </c>
      <c r="AB101" s="53">
        <v>0</v>
      </c>
      <c r="AC101" s="53">
        <v>18.232099999999999</v>
      </c>
      <c r="AD101" s="53">
        <v>0</v>
      </c>
      <c r="AE101" s="53">
        <v>15.346299999999999</v>
      </c>
      <c r="AF101" s="53">
        <v>18.776</v>
      </c>
      <c r="AG101" s="53">
        <v>0</v>
      </c>
      <c r="AH101" s="53">
        <v>0</v>
      </c>
      <c r="AI101" s="53">
        <v>0</v>
      </c>
      <c r="AJ101" s="53" t="s">
        <v>346</v>
      </c>
      <c r="AK101" s="53">
        <v>0</v>
      </c>
      <c r="AL101" s="53" t="s">
        <v>346</v>
      </c>
      <c r="AM101" s="53">
        <v>25.204599999999999</v>
      </c>
    </row>
    <row r="102" spans="1:39" ht="13.8" hidden="1" outlineLevel="1">
      <c r="A102" s="16">
        <v>43313</v>
      </c>
      <c r="B102" s="53">
        <v>33.7517</v>
      </c>
      <c r="C102" s="53">
        <v>35.625599999999999</v>
      </c>
      <c r="D102" s="53">
        <v>32.436</v>
      </c>
      <c r="E102" s="53">
        <v>37.460999999999999</v>
      </c>
      <c r="F102" s="53">
        <v>31.241700000000002</v>
      </c>
      <c r="G102" s="53">
        <v>41.125</v>
      </c>
      <c r="H102" s="53">
        <v>20.869599999999998</v>
      </c>
      <c r="I102" s="53">
        <v>35.624400000000001</v>
      </c>
      <c r="J102" s="53">
        <v>32.431100000000001</v>
      </c>
      <c r="K102" s="53">
        <v>37.460999999999999</v>
      </c>
      <c r="L102" s="53">
        <v>31.241700000000002</v>
      </c>
      <c r="M102" s="53">
        <v>41.125</v>
      </c>
      <c r="N102" s="53">
        <v>20.869599999999998</v>
      </c>
      <c r="O102" s="53">
        <v>41.924300000000002</v>
      </c>
      <c r="P102" s="53">
        <v>41.924300000000002</v>
      </c>
      <c r="Q102" s="53" t="s">
        <v>346</v>
      </c>
      <c r="R102" s="53" t="s">
        <v>346</v>
      </c>
      <c r="S102" s="53" t="s">
        <v>346</v>
      </c>
      <c r="T102" s="53" t="s">
        <v>346</v>
      </c>
      <c r="U102" s="53">
        <v>18.227</v>
      </c>
      <c r="V102" s="53">
        <v>0</v>
      </c>
      <c r="W102" s="53">
        <v>18.227</v>
      </c>
      <c r="X102" s="53">
        <v>0</v>
      </c>
      <c r="Y102" s="53">
        <v>15.594099999999999</v>
      </c>
      <c r="Z102" s="53">
        <v>18.480599999999999</v>
      </c>
      <c r="AA102" s="53">
        <v>18.227</v>
      </c>
      <c r="AB102" s="53">
        <v>0</v>
      </c>
      <c r="AC102" s="53">
        <v>18.227</v>
      </c>
      <c r="AD102" s="53">
        <v>0</v>
      </c>
      <c r="AE102" s="53">
        <v>15.594099999999999</v>
      </c>
      <c r="AF102" s="53">
        <v>18.480599999999999</v>
      </c>
      <c r="AG102" s="53">
        <v>0</v>
      </c>
      <c r="AH102" s="53">
        <v>0</v>
      </c>
      <c r="AI102" s="53" t="s">
        <v>346</v>
      </c>
      <c r="AJ102" s="53" t="s">
        <v>346</v>
      </c>
      <c r="AK102" s="53" t="s">
        <v>346</v>
      </c>
      <c r="AL102" s="53" t="s">
        <v>346</v>
      </c>
      <c r="AM102" s="53">
        <v>25.537600000000001</v>
      </c>
    </row>
    <row r="103" spans="1:39" ht="13.8" hidden="1" outlineLevel="1">
      <c r="A103" s="16">
        <v>43344</v>
      </c>
      <c r="B103" s="53">
        <v>32.716500000000003</v>
      </c>
      <c r="C103" s="53">
        <v>34.393900000000002</v>
      </c>
      <c r="D103" s="53">
        <v>32.7973</v>
      </c>
      <c r="E103" s="53">
        <v>35.130600000000001</v>
      </c>
      <c r="F103" s="53">
        <v>28.178100000000001</v>
      </c>
      <c r="G103" s="53">
        <v>38.861800000000002</v>
      </c>
      <c r="H103" s="53">
        <v>22.218900000000001</v>
      </c>
      <c r="I103" s="53">
        <v>34.502400000000002</v>
      </c>
      <c r="J103" s="53">
        <v>32.792000000000002</v>
      </c>
      <c r="K103" s="53">
        <v>35.296399999999998</v>
      </c>
      <c r="L103" s="53">
        <v>28.178100000000001</v>
      </c>
      <c r="M103" s="53">
        <v>38.861800000000002</v>
      </c>
      <c r="N103" s="53">
        <v>23.634499999999999</v>
      </c>
      <c r="O103" s="53">
        <v>11.062799999999999</v>
      </c>
      <c r="P103" s="53">
        <v>44.563800000000001</v>
      </c>
      <c r="Q103" s="53">
        <v>10</v>
      </c>
      <c r="R103" s="53" t="s">
        <v>346</v>
      </c>
      <c r="S103" s="53" t="s">
        <v>346</v>
      </c>
      <c r="T103" s="53">
        <v>10</v>
      </c>
      <c r="U103" s="53">
        <v>17.7361</v>
      </c>
      <c r="V103" s="53">
        <v>0</v>
      </c>
      <c r="W103" s="53">
        <v>17.7361</v>
      </c>
      <c r="X103" s="53">
        <v>0</v>
      </c>
      <c r="Y103" s="53">
        <v>14.4579</v>
      </c>
      <c r="Z103" s="53">
        <v>18.628699999999998</v>
      </c>
      <c r="AA103" s="53">
        <v>17.7361</v>
      </c>
      <c r="AB103" s="53">
        <v>0</v>
      </c>
      <c r="AC103" s="53">
        <v>17.7361</v>
      </c>
      <c r="AD103" s="53">
        <v>0</v>
      </c>
      <c r="AE103" s="53">
        <v>14.4579</v>
      </c>
      <c r="AF103" s="53">
        <v>18.628699999999998</v>
      </c>
      <c r="AG103" s="53">
        <v>0</v>
      </c>
      <c r="AH103" s="53">
        <v>0</v>
      </c>
      <c r="AI103" s="53">
        <v>0</v>
      </c>
      <c r="AJ103" s="53" t="s">
        <v>346</v>
      </c>
      <c r="AK103" s="53" t="s">
        <v>346</v>
      </c>
      <c r="AL103" s="53">
        <v>0</v>
      </c>
      <c r="AM103" s="53">
        <v>26.764600000000002</v>
      </c>
    </row>
    <row r="104" spans="1:39" ht="13.8" hidden="1" outlineLevel="1">
      <c r="A104" s="16">
        <v>43374</v>
      </c>
      <c r="B104" s="53">
        <v>37.174100000000003</v>
      </c>
      <c r="C104" s="53">
        <v>39.190300000000001</v>
      </c>
      <c r="D104" s="53">
        <v>41.638599999999997</v>
      </c>
      <c r="E104" s="53">
        <v>38.410499999999999</v>
      </c>
      <c r="F104" s="53">
        <v>38.001800000000003</v>
      </c>
      <c r="G104" s="53">
        <v>40.234900000000003</v>
      </c>
      <c r="H104" s="53">
        <v>20.880500000000001</v>
      </c>
      <c r="I104" s="53">
        <v>39.189900000000002</v>
      </c>
      <c r="J104" s="53">
        <v>41.637500000000003</v>
      </c>
      <c r="K104" s="53">
        <v>38.410499999999999</v>
      </c>
      <c r="L104" s="53">
        <v>38.001800000000003</v>
      </c>
      <c r="M104" s="53">
        <v>40.234900000000003</v>
      </c>
      <c r="N104" s="53">
        <v>20.880500000000001</v>
      </c>
      <c r="O104" s="53">
        <v>54.316200000000002</v>
      </c>
      <c r="P104" s="53">
        <v>54.316200000000002</v>
      </c>
      <c r="Q104" s="53" t="s">
        <v>346</v>
      </c>
      <c r="R104" s="53" t="s">
        <v>346</v>
      </c>
      <c r="S104" s="53" t="s">
        <v>346</v>
      </c>
      <c r="T104" s="53" t="s">
        <v>346</v>
      </c>
      <c r="U104" s="53">
        <v>16.5242</v>
      </c>
      <c r="V104" s="53">
        <v>0</v>
      </c>
      <c r="W104" s="53">
        <v>16.5242</v>
      </c>
      <c r="X104" s="53">
        <v>0</v>
      </c>
      <c r="Y104" s="53">
        <v>14.521000000000001</v>
      </c>
      <c r="Z104" s="53">
        <v>19.031400000000001</v>
      </c>
      <c r="AA104" s="53">
        <v>16.5242</v>
      </c>
      <c r="AB104" s="53">
        <v>0</v>
      </c>
      <c r="AC104" s="53">
        <v>16.5242</v>
      </c>
      <c r="AD104" s="53">
        <v>0</v>
      </c>
      <c r="AE104" s="53">
        <v>14.521000000000001</v>
      </c>
      <c r="AF104" s="53">
        <v>19.031400000000001</v>
      </c>
      <c r="AG104" s="53">
        <v>0</v>
      </c>
      <c r="AH104" s="53">
        <v>0</v>
      </c>
      <c r="AI104" s="53" t="s">
        <v>346</v>
      </c>
      <c r="AJ104" s="53" t="s">
        <v>346</v>
      </c>
      <c r="AK104" s="53" t="s">
        <v>346</v>
      </c>
      <c r="AL104" s="53" t="s">
        <v>346</v>
      </c>
      <c r="AM104" s="53">
        <v>27.222799999999999</v>
      </c>
    </row>
    <row r="105" spans="1:39" ht="13.8" hidden="1" outlineLevel="1">
      <c r="A105" s="16">
        <v>43405</v>
      </c>
      <c r="B105" s="53">
        <v>37.357500000000002</v>
      </c>
      <c r="C105" s="53">
        <v>39.632599999999996</v>
      </c>
      <c r="D105" s="53">
        <v>41.309800000000003</v>
      </c>
      <c r="E105" s="53">
        <v>39.406599999999997</v>
      </c>
      <c r="F105" s="53">
        <v>38.495100000000001</v>
      </c>
      <c r="G105" s="53">
        <v>42.049599999999998</v>
      </c>
      <c r="H105" s="53">
        <v>18.5807</v>
      </c>
      <c r="I105" s="53">
        <v>39.631599999999999</v>
      </c>
      <c r="J105" s="53">
        <v>41.303400000000003</v>
      </c>
      <c r="K105" s="53">
        <v>39.406599999999997</v>
      </c>
      <c r="L105" s="53">
        <v>38.495100000000001</v>
      </c>
      <c r="M105" s="53">
        <v>42.049599999999998</v>
      </c>
      <c r="N105" s="53">
        <v>18.5807</v>
      </c>
      <c r="O105" s="53">
        <v>45.219200000000001</v>
      </c>
      <c r="P105" s="53">
        <v>45.219200000000001</v>
      </c>
      <c r="Q105" s="53" t="s">
        <v>346</v>
      </c>
      <c r="R105" s="53" t="s">
        <v>346</v>
      </c>
      <c r="S105" s="53" t="s">
        <v>346</v>
      </c>
      <c r="T105" s="53" t="s">
        <v>346</v>
      </c>
      <c r="U105" s="53">
        <v>17.034700000000001</v>
      </c>
      <c r="V105" s="53">
        <v>0</v>
      </c>
      <c r="W105" s="53">
        <v>17.034700000000001</v>
      </c>
      <c r="X105" s="53">
        <v>0</v>
      </c>
      <c r="Y105" s="53">
        <v>15.7341</v>
      </c>
      <c r="Z105" s="53">
        <v>18.773800000000001</v>
      </c>
      <c r="AA105" s="53">
        <v>17.034700000000001</v>
      </c>
      <c r="AB105" s="53">
        <v>0</v>
      </c>
      <c r="AC105" s="53">
        <v>17.034700000000001</v>
      </c>
      <c r="AD105" s="53">
        <v>0</v>
      </c>
      <c r="AE105" s="53">
        <v>15.7341</v>
      </c>
      <c r="AF105" s="53">
        <v>18.773800000000001</v>
      </c>
      <c r="AG105" s="53">
        <v>0</v>
      </c>
      <c r="AH105" s="53">
        <v>0</v>
      </c>
      <c r="AI105" s="53" t="s">
        <v>346</v>
      </c>
      <c r="AJ105" s="53" t="s">
        <v>346</v>
      </c>
      <c r="AK105" s="53" t="s">
        <v>346</v>
      </c>
      <c r="AL105" s="53" t="s">
        <v>346</v>
      </c>
      <c r="AM105" s="53">
        <v>26.6495</v>
      </c>
    </row>
    <row r="106" spans="1:39" ht="13.8" hidden="1" outlineLevel="1">
      <c r="A106" s="16">
        <v>43435</v>
      </c>
      <c r="B106" s="53">
        <v>38.534500000000001</v>
      </c>
      <c r="C106" s="53">
        <v>40.661200000000001</v>
      </c>
      <c r="D106" s="53">
        <v>39.976599999999998</v>
      </c>
      <c r="E106" s="53">
        <v>40.761200000000002</v>
      </c>
      <c r="F106" s="53">
        <v>40.1661</v>
      </c>
      <c r="G106" s="53">
        <v>42.686599999999999</v>
      </c>
      <c r="H106" s="53">
        <v>16.4483</v>
      </c>
      <c r="I106" s="53">
        <v>40.651299999999999</v>
      </c>
      <c r="J106" s="53">
        <v>39.895699999999998</v>
      </c>
      <c r="K106" s="53">
        <v>40.761200000000002</v>
      </c>
      <c r="L106" s="53">
        <v>40.1661</v>
      </c>
      <c r="M106" s="53">
        <v>42.686599999999999</v>
      </c>
      <c r="N106" s="53">
        <v>16.4483</v>
      </c>
      <c r="O106" s="53">
        <v>59.171100000000003</v>
      </c>
      <c r="P106" s="53">
        <v>59.171100000000003</v>
      </c>
      <c r="Q106" s="53" t="s">
        <v>346</v>
      </c>
      <c r="R106" s="53" t="s">
        <v>346</v>
      </c>
      <c r="S106" s="53" t="s">
        <v>346</v>
      </c>
      <c r="T106" s="53" t="s">
        <v>346</v>
      </c>
      <c r="U106" s="53">
        <v>19.158799999999999</v>
      </c>
      <c r="V106" s="53">
        <v>0</v>
      </c>
      <c r="W106" s="53">
        <v>19.158799999999999</v>
      </c>
      <c r="X106" s="53">
        <v>0</v>
      </c>
      <c r="Y106" s="53">
        <v>16.2287</v>
      </c>
      <c r="Z106" s="53">
        <v>19.6828</v>
      </c>
      <c r="AA106" s="53">
        <v>19.158799999999999</v>
      </c>
      <c r="AB106" s="53">
        <v>0</v>
      </c>
      <c r="AC106" s="53">
        <v>19.158799999999999</v>
      </c>
      <c r="AD106" s="53">
        <v>0</v>
      </c>
      <c r="AE106" s="53">
        <v>16.2287</v>
      </c>
      <c r="AF106" s="53">
        <v>19.6828</v>
      </c>
      <c r="AG106" s="53">
        <v>0</v>
      </c>
      <c r="AH106" s="53">
        <v>0</v>
      </c>
      <c r="AI106" s="53" t="s">
        <v>346</v>
      </c>
      <c r="AJ106" s="53" t="s">
        <v>346</v>
      </c>
      <c r="AK106" s="53" t="s">
        <v>346</v>
      </c>
      <c r="AL106" s="53" t="s">
        <v>346</v>
      </c>
      <c r="AM106" s="53">
        <v>26.915500000000002</v>
      </c>
    </row>
    <row r="107" spans="1:39" ht="13.8" hidden="1" outlineLevel="1">
      <c r="A107" s="16">
        <v>43466</v>
      </c>
      <c r="B107" s="53">
        <v>37.761000000000003</v>
      </c>
      <c r="C107" s="53">
        <v>39.444299999999998</v>
      </c>
      <c r="D107" s="53">
        <v>40.244300000000003</v>
      </c>
      <c r="E107" s="53">
        <v>39.340699999999998</v>
      </c>
      <c r="F107" s="53">
        <v>41.444099999999999</v>
      </c>
      <c r="G107" s="53">
        <v>37.981099999999998</v>
      </c>
      <c r="H107" s="53">
        <v>19.6464</v>
      </c>
      <c r="I107" s="53">
        <v>39.442700000000002</v>
      </c>
      <c r="J107" s="53">
        <v>40.231900000000003</v>
      </c>
      <c r="K107" s="53">
        <v>39.340699999999998</v>
      </c>
      <c r="L107" s="53">
        <v>41.444099999999999</v>
      </c>
      <c r="M107" s="53">
        <v>37.981099999999998</v>
      </c>
      <c r="N107" s="53">
        <v>19.6464</v>
      </c>
      <c r="O107" s="53">
        <v>51.216999999999999</v>
      </c>
      <c r="P107" s="53">
        <v>51.216999999999999</v>
      </c>
      <c r="Q107" s="53">
        <v>0</v>
      </c>
      <c r="R107" s="53" t="s">
        <v>346</v>
      </c>
      <c r="S107" s="53" t="s">
        <v>346</v>
      </c>
      <c r="T107" s="53">
        <v>0</v>
      </c>
      <c r="U107" s="53">
        <v>16.676500000000001</v>
      </c>
      <c r="V107" s="53">
        <v>0</v>
      </c>
      <c r="W107" s="53">
        <v>16.676500000000001</v>
      </c>
      <c r="X107" s="53">
        <v>0</v>
      </c>
      <c r="Y107" s="53">
        <v>19.899999999999999</v>
      </c>
      <c r="Z107" s="53">
        <v>18.337599999999998</v>
      </c>
      <c r="AA107" s="53">
        <v>16.786000000000001</v>
      </c>
      <c r="AB107" s="53">
        <v>0</v>
      </c>
      <c r="AC107" s="53">
        <v>16.786000000000001</v>
      </c>
      <c r="AD107" s="53">
        <v>0</v>
      </c>
      <c r="AE107" s="53">
        <v>19.899999999999999</v>
      </c>
      <c r="AF107" s="53">
        <v>18.516200000000001</v>
      </c>
      <c r="AG107" s="53">
        <v>13</v>
      </c>
      <c r="AH107" s="53">
        <v>0</v>
      </c>
      <c r="AI107" s="53">
        <v>13</v>
      </c>
      <c r="AJ107" s="53" t="s">
        <v>346</v>
      </c>
      <c r="AK107" s="53" t="s">
        <v>346</v>
      </c>
      <c r="AL107" s="53">
        <v>13</v>
      </c>
      <c r="AM107" s="53">
        <v>27.111799999999999</v>
      </c>
    </row>
    <row r="108" spans="1:39" ht="13.8" hidden="1" outlineLevel="1">
      <c r="A108" s="16">
        <v>43497</v>
      </c>
      <c r="B108" s="53">
        <v>32.934699999999999</v>
      </c>
      <c r="C108" s="53">
        <v>34.646900000000002</v>
      </c>
      <c r="D108" s="53">
        <v>40.538899999999998</v>
      </c>
      <c r="E108" s="53">
        <v>33.802</v>
      </c>
      <c r="F108" s="53">
        <v>37.417700000000004</v>
      </c>
      <c r="G108" s="53">
        <v>32.0914</v>
      </c>
      <c r="H108" s="53">
        <v>16.4163</v>
      </c>
      <c r="I108" s="53">
        <v>34.642099999999999</v>
      </c>
      <c r="J108" s="53">
        <v>40.510100000000001</v>
      </c>
      <c r="K108" s="53">
        <v>33.802</v>
      </c>
      <c r="L108" s="53">
        <v>37.417700000000004</v>
      </c>
      <c r="M108" s="53">
        <v>32.0914</v>
      </c>
      <c r="N108" s="53">
        <v>16.4163</v>
      </c>
      <c r="O108" s="53">
        <v>57.979199999999999</v>
      </c>
      <c r="P108" s="53">
        <v>57.979199999999999</v>
      </c>
      <c r="Q108" s="53">
        <v>0</v>
      </c>
      <c r="R108" s="53" t="s">
        <v>346</v>
      </c>
      <c r="S108" s="53">
        <v>0</v>
      </c>
      <c r="T108" s="53">
        <v>0</v>
      </c>
      <c r="U108" s="53">
        <v>18.647600000000001</v>
      </c>
      <c r="V108" s="53">
        <v>0</v>
      </c>
      <c r="W108" s="53">
        <v>18.647600000000001</v>
      </c>
      <c r="X108" s="53">
        <v>2.4893999999999998</v>
      </c>
      <c r="Y108" s="53">
        <v>17.777200000000001</v>
      </c>
      <c r="Z108" s="53">
        <v>19.509799999999998</v>
      </c>
      <c r="AA108" s="53">
        <v>18.647600000000001</v>
      </c>
      <c r="AB108" s="53">
        <v>0</v>
      </c>
      <c r="AC108" s="53">
        <v>18.647600000000001</v>
      </c>
      <c r="AD108" s="53">
        <v>2.4893999999999998</v>
      </c>
      <c r="AE108" s="53">
        <v>17.777200000000001</v>
      </c>
      <c r="AF108" s="53">
        <v>19.509799999999998</v>
      </c>
      <c r="AG108" s="53">
        <v>0</v>
      </c>
      <c r="AH108" s="53">
        <v>0</v>
      </c>
      <c r="AI108" s="53">
        <v>0</v>
      </c>
      <c r="AJ108" s="53" t="s">
        <v>346</v>
      </c>
      <c r="AK108" s="53">
        <v>0</v>
      </c>
      <c r="AL108" s="53">
        <v>0</v>
      </c>
      <c r="AM108" s="53">
        <v>26.279199999999999</v>
      </c>
    </row>
    <row r="109" spans="1:39" ht="13.8" hidden="1" outlineLevel="1">
      <c r="A109" s="16">
        <v>43525</v>
      </c>
      <c r="B109" s="53">
        <v>29.34</v>
      </c>
      <c r="C109" s="53">
        <v>30.513999999999999</v>
      </c>
      <c r="D109" s="53">
        <v>40.893799999999999</v>
      </c>
      <c r="E109" s="53">
        <v>29.0169</v>
      </c>
      <c r="F109" s="53">
        <v>28.2134</v>
      </c>
      <c r="G109" s="53">
        <v>30.9206</v>
      </c>
      <c r="H109" s="53">
        <v>17.887799999999999</v>
      </c>
      <c r="I109" s="53">
        <v>30.508600000000001</v>
      </c>
      <c r="J109" s="53">
        <v>40.869199999999999</v>
      </c>
      <c r="K109" s="53">
        <v>29.0169</v>
      </c>
      <c r="L109" s="53">
        <v>28.2134</v>
      </c>
      <c r="M109" s="53">
        <v>30.9206</v>
      </c>
      <c r="N109" s="53">
        <v>17.887799999999999</v>
      </c>
      <c r="O109" s="53">
        <v>54.945500000000003</v>
      </c>
      <c r="P109" s="53">
        <v>54.945500000000003</v>
      </c>
      <c r="Q109" s="53">
        <v>0</v>
      </c>
      <c r="R109" s="53">
        <v>0</v>
      </c>
      <c r="S109" s="53">
        <v>0</v>
      </c>
      <c r="T109" s="53" t="s">
        <v>346</v>
      </c>
      <c r="U109" s="53">
        <v>17.752500000000001</v>
      </c>
      <c r="V109" s="53">
        <v>0</v>
      </c>
      <c r="W109" s="53">
        <v>17.752500000000001</v>
      </c>
      <c r="X109" s="53">
        <v>8.9381000000000004</v>
      </c>
      <c r="Y109" s="53">
        <v>12.7659</v>
      </c>
      <c r="Z109" s="53">
        <v>19.0259</v>
      </c>
      <c r="AA109" s="53">
        <v>18.972300000000001</v>
      </c>
      <c r="AB109" s="53">
        <v>0</v>
      </c>
      <c r="AC109" s="53">
        <v>18.972300000000001</v>
      </c>
      <c r="AD109" s="53">
        <v>8.9381000000000004</v>
      </c>
      <c r="AE109" s="53">
        <v>20.0806</v>
      </c>
      <c r="AF109" s="53">
        <v>19.0259</v>
      </c>
      <c r="AG109" s="53">
        <v>10</v>
      </c>
      <c r="AH109" s="53">
        <v>0</v>
      </c>
      <c r="AI109" s="53">
        <v>10</v>
      </c>
      <c r="AJ109" s="53">
        <v>0</v>
      </c>
      <c r="AK109" s="53">
        <v>10</v>
      </c>
      <c r="AL109" s="53" t="s">
        <v>346</v>
      </c>
      <c r="AM109" s="53">
        <v>25.434999999999999</v>
      </c>
    </row>
    <row r="110" spans="1:39" ht="13.8" hidden="1" outlineLevel="1">
      <c r="A110" s="16">
        <v>43556</v>
      </c>
      <c r="B110" s="53">
        <v>32.396099999999997</v>
      </c>
      <c r="C110" s="53">
        <v>34.241999999999997</v>
      </c>
      <c r="D110" s="53">
        <v>40.756100000000004</v>
      </c>
      <c r="E110" s="53">
        <v>33.135800000000003</v>
      </c>
      <c r="F110" s="53">
        <v>35.973599999999998</v>
      </c>
      <c r="G110" s="53">
        <v>31.659600000000001</v>
      </c>
      <c r="H110" s="53">
        <v>21.688300000000002</v>
      </c>
      <c r="I110" s="53">
        <v>34.239800000000002</v>
      </c>
      <c r="J110" s="53">
        <v>40.747799999999998</v>
      </c>
      <c r="K110" s="53">
        <v>33.135800000000003</v>
      </c>
      <c r="L110" s="53">
        <v>35.973599999999998</v>
      </c>
      <c r="M110" s="53">
        <v>31.659600000000001</v>
      </c>
      <c r="N110" s="53">
        <v>21.688300000000002</v>
      </c>
      <c r="O110" s="53">
        <v>48.7029</v>
      </c>
      <c r="P110" s="53">
        <v>48.7029</v>
      </c>
      <c r="Q110" s="53">
        <v>0</v>
      </c>
      <c r="R110" s="53" t="s">
        <v>346</v>
      </c>
      <c r="S110" s="53">
        <v>0</v>
      </c>
      <c r="T110" s="53" t="s">
        <v>346</v>
      </c>
      <c r="U110" s="53">
        <v>18.574000000000002</v>
      </c>
      <c r="V110" s="53">
        <v>0</v>
      </c>
      <c r="W110" s="53">
        <v>18.574000000000002</v>
      </c>
      <c r="X110" s="53">
        <v>0.65959999999999996</v>
      </c>
      <c r="Y110" s="53">
        <v>17.434100000000001</v>
      </c>
      <c r="Z110" s="53">
        <v>20.2546</v>
      </c>
      <c r="AA110" s="53">
        <v>18.574000000000002</v>
      </c>
      <c r="AB110" s="53">
        <v>0</v>
      </c>
      <c r="AC110" s="53">
        <v>18.574000000000002</v>
      </c>
      <c r="AD110" s="53">
        <v>0.65959999999999996</v>
      </c>
      <c r="AE110" s="53">
        <v>17.434100000000001</v>
      </c>
      <c r="AF110" s="53">
        <v>20.2546</v>
      </c>
      <c r="AG110" s="53">
        <v>0</v>
      </c>
      <c r="AH110" s="53">
        <v>0</v>
      </c>
      <c r="AI110" s="53">
        <v>0</v>
      </c>
      <c r="AJ110" s="53" t="s">
        <v>346</v>
      </c>
      <c r="AK110" s="53">
        <v>0</v>
      </c>
      <c r="AL110" s="53" t="s">
        <v>346</v>
      </c>
      <c r="AM110" s="53">
        <v>25.852799999999998</v>
      </c>
    </row>
    <row r="111" spans="1:39" ht="13.8" hidden="1" outlineLevel="1">
      <c r="A111" s="16">
        <v>43586</v>
      </c>
      <c r="B111" s="53">
        <v>34.0428</v>
      </c>
      <c r="C111" s="53">
        <v>35.7119</v>
      </c>
      <c r="D111" s="53">
        <v>40.6877</v>
      </c>
      <c r="E111" s="53">
        <v>34.986499999999999</v>
      </c>
      <c r="F111" s="53">
        <v>37.703299999999999</v>
      </c>
      <c r="G111" s="53">
        <v>32.503399999999999</v>
      </c>
      <c r="H111" s="53">
        <v>21.673999999999999</v>
      </c>
      <c r="I111" s="53">
        <v>35.710099999999997</v>
      </c>
      <c r="J111" s="53">
        <v>40.679099999999998</v>
      </c>
      <c r="K111" s="53">
        <v>34.986499999999999</v>
      </c>
      <c r="L111" s="53">
        <v>37.703299999999999</v>
      </c>
      <c r="M111" s="53">
        <v>32.503399999999999</v>
      </c>
      <c r="N111" s="53">
        <v>21.673999999999999</v>
      </c>
      <c r="O111" s="53">
        <v>49.160600000000002</v>
      </c>
      <c r="P111" s="53">
        <v>49.160600000000002</v>
      </c>
      <c r="Q111" s="53">
        <v>0</v>
      </c>
      <c r="R111" s="53" t="s">
        <v>346</v>
      </c>
      <c r="S111" s="53">
        <v>0</v>
      </c>
      <c r="T111" s="53">
        <v>0</v>
      </c>
      <c r="U111" s="53">
        <v>17.530100000000001</v>
      </c>
      <c r="V111" s="53">
        <v>0</v>
      </c>
      <c r="W111" s="53">
        <v>17.530100000000001</v>
      </c>
      <c r="X111" s="53">
        <v>3.5531999999999999</v>
      </c>
      <c r="Y111" s="53">
        <v>15.843</v>
      </c>
      <c r="Z111" s="53">
        <v>18.212700000000002</v>
      </c>
      <c r="AA111" s="53">
        <v>18.428699999999999</v>
      </c>
      <c r="AB111" s="53">
        <v>0</v>
      </c>
      <c r="AC111" s="53">
        <v>18.428699999999999</v>
      </c>
      <c r="AD111" s="53">
        <v>3.5531999999999999</v>
      </c>
      <c r="AE111" s="53">
        <v>15.843</v>
      </c>
      <c r="AF111" s="53">
        <v>19.4541</v>
      </c>
      <c r="AG111" s="53">
        <v>8.3767999999999994</v>
      </c>
      <c r="AH111" s="53">
        <v>0</v>
      </c>
      <c r="AI111" s="53">
        <v>8.3767999999999994</v>
      </c>
      <c r="AJ111" s="53" t="s">
        <v>346</v>
      </c>
      <c r="AK111" s="53">
        <v>0</v>
      </c>
      <c r="AL111" s="53">
        <v>8.3767999999999994</v>
      </c>
      <c r="AM111" s="53">
        <v>26.129899999999999</v>
      </c>
    </row>
    <row r="112" spans="1:39" ht="13.8" hidden="1" outlineLevel="1">
      <c r="A112" s="16">
        <v>43617</v>
      </c>
      <c r="B112" s="53">
        <v>32.168199999999999</v>
      </c>
      <c r="C112" s="53">
        <v>33.758600000000001</v>
      </c>
      <c r="D112" s="53">
        <v>41.276800000000001</v>
      </c>
      <c r="E112" s="53">
        <v>32.517200000000003</v>
      </c>
      <c r="F112" s="53">
        <v>33.819600000000001</v>
      </c>
      <c r="G112" s="53">
        <v>32.302900000000001</v>
      </c>
      <c r="H112" s="53">
        <v>21.614100000000001</v>
      </c>
      <c r="I112" s="53">
        <v>33.758000000000003</v>
      </c>
      <c r="J112" s="53">
        <v>41.275300000000001</v>
      </c>
      <c r="K112" s="53">
        <v>32.517200000000003</v>
      </c>
      <c r="L112" s="53">
        <v>33.819600000000001</v>
      </c>
      <c r="M112" s="53">
        <v>32.302900000000001</v>
      </c>
      <c r="N112" s="53">
        <v>21.614100000000001</v>
      </c>
      <c r="O112" s="53">
        <v>45.401200000000003</v>
      </c>
      <c r="P112" s="53">
        <v>45.401200000000003</v>
      </c>
      <c r="Q112" s="53">
        <v>0</v>
      </c>
      <c r="R112" s="53" t="s">
        <v>346</v>
      </c>
      <c r="S112" s="53" t="s">
        <v>346</v>
      </c>
      <c r="T112" s="53">
        <v>0</v>
      </c>
      <c r="U112" s="53">
        <v>18.583100000000002</v>
      </c>
      <c r="V112" s="53">
        <v>0</v>
      </c>
      <c r="W112" s="53">
        <v>18.583100000000002</v>
      </c>
      <c r="X112" s="53">
        <v>1.6405000000000001</v>
      </c>
      <c r="Y112" s="53">
        <v>16.965499999999999</v>
      </c>
      <c r="Z112" s="53">
        <v>19.134599999999999</v>
      </c>
      <c r="AA112" s="53">
        <v>18.583100000000002</v>
      </c>
      <c r="AB112" s="53">
        <v>0</v>
      </c>
      <c r="AC112" s="53">
        <v>18.583100000000002</v>
      </c>
      <c r="AD112" s="53">
        <v>1.6405000000000001</v>
      </c>
      <c r="AE112" s="53">
        <v>16.965499999999999</v>
      </c>
      <c r="AF112" s="53">
        <v>19.134599999999999</v>
      </c>
      <c r="AG112" s="53">
        <v>0</v>
      </c>
      <c r="AH112" s="53">
        <v>0</v>
      </c>
      <c r="AI112" s="53">
        <v>0</v>
      </c>
      <c r="AJ112" s="53" t="s">
        <v>346</v>
      </c>
      <c r="AK112" s="53" t="s">
        <v>346</v>
      </c>
      <c r="AL112" s="53">
        <v>0</v>
      </c>
      <c r="AM112" s="53">
        <v>26.306699999999999</v>
      </c>
    </row>
    <row r="113" spans="1:39" ht="13.8" hidden="1" outlineLevel="1">
      <c r="A113" s="16">
        <v>43647</v>
      </c>
      <c r="B113" s="53">
        <v>35.227200000000003</v>
      </c>
      <c r="C113" s="53">
        <v>36.427500000000002</v>
      </c>
      <c r="D113" s="53">
        <v>41.691499999999998</v>
      </c>
      <c r="E113" s="53">
        <v>35.788499999999999</v>
      </c>
      <c r="F113" s="53">
        <v>38.323799999999999</v>
      </c>
      <c r="G113" s="53">
        <v>31.307300000000001</v>
      </c>
      <c r="H113" s="53">
        <v>20.1235</v>
      </c>
      <c r="I113" s="53">
        <v>36.427100000000003</v>
      </c>
      <c r="J113" s="53">
        <v>41.690199999999997</v>
      </c>
      <c r="K113" s="53">
        <v>35.788499999999999</v>
      </c>
      <c r="L113" s="53">
        <v>38.323799999999999</v>
      </c>
      <c r="M113" s="53">
        <v>31.307300000000001</v>
      </c>
      <c r="N113" s="53">
        <v>20.1235</v>
      </c>
      <c r="O113" s="53">
        <v>44.742100000000001</v>
      </c>
      <c r="P113" s="53">
        <v>44.742100000000001</v>
      </c>
      <c r="Q113" s="53">
        <v>0</v>
      </c>
      <c r="R113" s="53" t="s">
        <v>346</v>
      </c>
      <c r="S113" s="53" t="s">
        <v>346</v>
      </c>
      <c r="T113" s="53">
        <v>0</v>
      </c>
      <c r="U113" s="53">
        <v>20.875399999999999</v>
      </c>
      <c r="V113" s="53">
        <v>0</v>
      </c>
      <c r="W113" s="53">
        <v>20.875399999999999</v>
      </c>
      <c r="X113" s="53">
        <v>0</v>
      </c>
      <c r="Y113" s="53">
        <v>18.980799999999999</v>
      </c>
      <c r="Z113" s="53">
        <v>21.113299999999999</v>
      </c>
      <c r="AA113" s="53">
        <v>21.0656</v>
      </c>
      <c r="AB113" s="53">
        <v>0</v>
      </c>
      <c r="AC113" s="53">
        <v>21.0656</v>
      </c>
      <c r="AD113" s="53">
        <v>0</v>
      </c>
      <c r="AE113" s="53">
        <v>18.980799999999999</v>
      </c>
      <c r="AF113" s="53">
        <v>21.323</v>
      </c>
      <c r="AG113" s="53">
        <v>11.034000000000001</v>
      </c>
      <c r="AH113" s="53">
        <v>0</v>
      </c>
      <c r="AI113" s="53">
        <v>11.034000000000001</v>
      </c>
      <c r="AJ113" s="53" t="s">
        <v>346</v>
      </c>
      <c r="AK113" s="53" t="s">
        <v>346</v>
      </c>
      <c r="AL113" s="53">
        <v>11.034000000000001</v>
      </c>
      <c r="AM113" s="53">
        <v>26.8764</v>
      </c>
    </row>
    <row r="114" spans="1:39" ht="13.8" hidden="1" outlineLevel="1">
      <c r="A114" s="16">
        <v>43678</v>
      </c>
      <c r="B114" s="53">
        <v>37.394399999999997</v>
      </c>
      <c r="C114" s="53">
        <v>38.229199999999999</v>
      </c>
      <c r="D114" s="53">
        <v>42.117899999999999</v>
      </c>
      <c r="E114" s="53">
        <v>37.972299999999997</v>
      </c>
      <c r="F114" s="53">
        <v>40.128599999999999</v>
      </c>
      <c r="G114" s="53">
        <v>29.880700000000001</v>
      </c>
      <c r="H114" s="53">
        <v>19.601199999999999</v>
      </c>
      <c r="I114" s="53">
        <v>38.238199999999999</v>
      </c>
      <c r="J114" s="53">
        <v>42.118600000000001</v>
      </c>
      <c r="K114" s="53">
        <v>37.9818</v>
      </c>
      <c r="L114" s="53">
        <v>40.128599999999999</v>
      </c>
      <c r="M114" s="53">
        <v>29.880700000000001</v>
      </c>
      <c r="N114" s="53">
        <v>19.7818</v>
      </c>
      <c r="O114" s="53">
        <v>9.7411999999999992</v>
      </c>
      <c r="P114" s="53">
        <v>36.484499999999997</v>
      </c>
      <c r="Q114" s="53">
        <v>9</v>
      </c>
      <c r="R114" s="53" t="s">
        <v>346</v>
      </c>
      <c r="S114" s="53">
        <v>0</v>
      </c>
      <c r="T114" s="53">
        <v>9</v>
      </c>
      <c r="U114" s="53">
        <v>20.874700000000001</v>
      </c>
      <c r="V114" s="53">
        <v>0</v>
      </c>
      <c r="W114" s="53">
        <v>20.874700000000001</v>
      </c>
      <c r="X114" s="53">
        <v>0</v>
      </c>
      <c r="Y114" s="53">
        <v>17.695</v>
      </c>
      <c r="Z114" s="53">
        <v>21.912800000000001</v>
      </c>
      <c r="AA114" s="53">
        <v>21.8658</v>
      </c>
      <c r="AB114" s="53">
        <v>0</v>
      </c>
      <c r="AC114" s="53">
        <v>21.8658</v>
      </c>
      <c r="AD114" s="53">
        <v>0</v>
      </c>
      <c r="AE114" s="53">
        <v>22.250399999999999</v>
      </c>
      <c r="AF114" s="53">
        <v>21.912800000000001</v>
      </c>
      <c r="AG114" s="53">
        <v>10</v>
      </c>
      <c r="AH114" s="53">
        <v>0</v>
      </c>
      <c r="AI114" s="53">
        <v>10</v>
      </c>
      <c r="AJ114" s="53" t="s">
        <v>346</v>
      </c>
      <c r="AK114" s="53">
        <v>10</v>
      </c>
      <c r="AL114" s="53">
        <v>0</v>
      </c>
      <c r="AM114" s="53">
        <v>27.027200000000001</v>
      </c>
    </row>
    <row r="115" spans="1:39" ht="13.8" hidden="1" outlineLevel="1">
      <c r="A115" s="16">
        <v>43709</v>
      </c>
      <c r="B115" s="53">
        <v>36.677900000000001</v>
      </c>
      <c r="C115" s="53">
        <v>38.308100000000003</v>
      </c>
      <c r="D115" s="53">
        <v>41.921399999999998</v>
      </c>
      <c r="E115" s="53">
        <v>38.063899999999997</v>
      </c>
      <c r="F115" s="53">
        <v>40.213799999999999</v>
      </c>
      <c r="G115" s="53">
        <v>29.535399999999999</v>
      </c>
      <c r="H115" s="53">
        <v>19.329000000000001</v>
      </c>
      <c r="I115" s="53">
        <v>38.307899999999997</v>
      </c>
      <c r="J115" s="53">
        <v>41.918999999999997</v>
      </c>
      <c r="K115" s="53">
        <v>38.063899999999997</v>
      </c>
      <c r="L115" s="53">
        <v>40.213799999999999</v>
      </c>
      <c r="M115" s="53">
        <v>29.535399999999999</v>
      </c>
      <c r="N115" s="53">
        <v>19.329000000000001</v>
      </c>
      <c r="O115" s="53">
        <v>49.032899999999998</v>
      </c>
      <c r="P115" s="53">
        <v>49.032899999999998</v>
      </c>
      <c r="Q115" s="53">
        <v>0</v>
      </c>
      <c r="R115" s="53">
        <v>0</v>
      </c>
      <c r="S115" s="53" t="s">
        <v>346</v>
      </c>
      <c r="T115" s="53">
        <v>0</v>
      </c>
      <c r="U115" s="53">
        <v>18.3764</v>
      </c>
      <c r="V115" s="53">
        <v>0</v>
      </c>
      <c r="W115" s="53">
        <v>18.3764</v>
      </c>
      <c r="X115" s="53">
        <v>9.859</v>
      </c>
      <c r="Y115" s="53">
        <v>17.434699999999999</v>
      </c>
      <c r="Z115" s="53">
        <v>18.640699999999999</v>
      </c>
      <c r="AA115" s="53">
        <v>18.8644</v>
      </c>
      <c r="AB115" s="53">
        <v>0</v>
      </c>
      <c r="AC115" s="53">
        <v>18.8644</v>
      </c>
      <c r="AD115" s="53">
        <v>9.859</v>
      </c>
      <c r="AE115" s="53">
        <v>17.434699999999999</v>
      </c>
      <c r="AF115" s="53">
        <v>19.172799999999999</v>
      </c>
      <c r="AG115" s="53">
        <v>9.1198999999999995</v>
      </c>
      <c r="AH115" s="53">
        <v>0</v>
      </c>
      <c r="AI115" s="53">
        <v>9.1198999999999995</v>
      </c>
      <c r="AJ115" s="53">
        <v>0</v>
      </c>
      <c r="AK115" s="53" t="s">
        <v>346</v>
      </c>
      <c r="AL115" s="53">
        <v>9.1198999999999995</v>
      </c>
      <c r="AM115" s="53">
        <v>20.362100000000002</v>
      </c>
    </row>
    <row r="116" spans="1:39" ht="13.8" hidden="1" outlineLevel="1">
      <c r="A116" s="16">
        <v>43739</v>
      </c>
      <c r="B116" s="53">
        <v>37.008000000000003</v>
      </c>
      <c r="C116" s="53">
        <v>38.576599999999999</v>
      </c>
      <c r="D116" s="53">
        <v>42.212400000000002</v>
      </c>
      <c r="E116" s="53">
        <v>38.314999999999998</v>
      </c>
      <c r="F116" s="53">
        <v>40.195500000000003</v>
      </c>
      <c r="G116" s="53">
        <v>30.639900000000001</v>
      </c>
      <c r="H116" s="53">
        <v>21.8582</v>
      </c>
      <c r="I116" s="53">
        <v>38.576599999999999</v>
      </c>
      <c r="J116" s="53">
        <v>42.212400000000002</v>
      </c>
      <c r="K116" s="53">
        <v>38.314999999999998</v>
      </c>
      <c r="L116" s="53">
        <v>40.195500000000003</v>
      </c>
      <c r="M116" s="53">
        <v>30.639900000000001</v>
      </c>
      <c r="N116" s="53">
        <v>21.8582</v>
      </c>
      <c r="O116" s="53">
        <v>41.919800000000002</v>
      </c>
      <c r="P116" s="53">
        <v>41.919800000000002</v>
      </c>
      <c r="Q116" s="53">
        <v>0</v>
      </c>
      <c r="R116" s="53">
        <v>0</v>
      </c>
      <c r="S116" s="53" t="s">
        <v>346</v>
      </c>
      <c r="T116" s="53">
        <v>0</v>
      </c>
      <c r="U116" s="53">
        <v>16.8704</v>
      </c>
      <c r="V116" s="53">
        <v>0</v>
      </c>
      <c r="W116" s="53">
        <v>16.8704</v>
      </c>
      <c r="X116" s="53">
        <v>0</v>
      </c>
      <c r="Y116" s="53">
        <v>17.040700000000001</v>
      </c>
      <c r="Z116" s="53">
        <v>17.317399999999999</v>
      </c>
      <c r="AA116" s="53">
        <v>17.383299999999998</v>
      </c>
      <c r="AB116" s="53">
        <v>0</v>
      </c>
      <c r="AC116" s="53">
        <v>17.383299999999998</v>
      </c>
      <c r="AD116" s="53">
        <v>0</v>
      </c>
      <c r="AE116" s="53">
        <v>17.040700000000001</v>
      </c>
      <c r="AF116" s="53">
        <v>17.923200000000001</v>
      </c>
      <c r="AG116" s="53">
        <v>8.2334999999999994</v>
      </c>
      <c r="AH116" s="53">
        <v>0</v>
      </c>
      <c r="AI116" s="53">
        <v>8.2334999999999994</v>
      </c>
      <c r="AJ116" s="53">
        <v>0</v>
      </c>
      <c r="AK116" s="53" t="s">
        <v>346</v>
      </c>
      <c r="AL116" s="53">
        <v>8.2334999999999994</v>
      </c>
      <c r="AM116" s="53">
        <v>22.012599999999999</v>
      </c>
    </row>
    <row r="117" spans="1:39" ht="13.8" hidden="1" outlineLevel="1">
      <c r="A117" s="16">
        <v>43770</v>
      </c>
      <c r="B117" s="53">
        <v>37.312100000000001</v>
      </c>
      <c r="C117" s="53">
        <v>38.167900000000003</v>
      </c>
      <c r="D117" s="53">
        <v>42.303199999999997</v>
      </c>
      <c r="E117" s="53">
        <v>37.8812</v>
      </c>
      <c r="F117" s="53">
        <v>39.862200000000001</v>
      </c>
      <c r="G117" s="53">
        <v>29.608899999999998</v>
      </c>
      <c r="H117" s="53">
        <v>23.233899999999998</v>
      </c>
      <c r="I117" s="53">
        <v>38.1678</v>
      </c>
      <c r="J117" s="53">
        <v>42.304499999999997</v>
      </c>
      <c r="K117" s="53">
        <v>37.8812</v>
      </c>
      <c r="L117" s="53">
        <v>39.862200000000001</v>
      </c>
      <c r="M117" s="53">
        <v>29.608899999999998</v>
      </c>
      <c r="N117" s="53">
        <v>23.233899999999998</v>
      </c>
      <c r="O117" s="53">
        <v>40.389800000000001</v>
      </c>
      <c r="P117" s="53">
        <v>40.389800000000001</v>
      </c>
      <c r="Q117" s="53">
        <v>0</v>
      </c>
      <c r="R117" s="53" t="s">
        <v>346</v>
      </c>
      <c r="S117" s="53" t="s">
        <v>346</v>
      </c>
      <c r="T117" s="53">
        <v>0</v>
      </c>
      <c r="U117" s="53">
        <v>21.736499999999999</v>
      </c>
      <c r="V117" s="53">
        <v>0</v>
      </c>
      <c r="W117" s="53">
        <v>21.736499999999999</v>
      </c>
      <c r="X117" s="53">
        <v>17.6904</v>
      </c>
      <c r="Y117" s="53">
        <v>24.3049</v>
      </c>
      <c r="Z117" s="53">
        <v>20.813099999999999</v>
      </c>
      <c r="AA117" s="53">
        <v>21.936499999999999</v>
      </c>
      <c r="AB117" s="53">
        <v>0</v>
      </c>
      <c r="AC117" s="53">
        <v>21.936499999999999</v>
      </c>
      <c r="AD117" s="53">
        <v>17.6904</v>
      </c>
      <c r="AE117" s="53">
        <v>24.3049</v>
      </c>
      <c r="AF117" s="53">
        <v>21.0884</v>
      </c>
      <c r="AG117" s="53">
        <v>9.8231999999999999</v>
      </c>
      <c r="AH117" s="53">
        <v>0</v>
      </c>
      <c r="AI117" s="53">
        <v>9.8231999999999999</v>
      </c>
      <c r="AJ117" s="53" t="s">
        <v>346</v>
      </c>
      <c r="AK117" s="53" t="s">
        <v>346</v>
      </c>
      <c r="AL117" s="53">
        <v>9.8231999999999999</v>
      </c>
      <c r="AM117" s="53">
        <v>26.779</v>
      </c>
    </row>
    <row r="118" spans="1:39" ht="13.8" hidden="1" outlineLevel="1">
      <c r="A118" s="16">
        <v>43800</v>
      </c>
      <c r="B118" s="53">
        <v>37.289299999999997</v>
      </c>
      <c r="C118" s="53">
        <v>38.182499999999997</v>
      </c>
      <c r="D118" s="53">
        <v>42.678899999999999</v>
      </c>
      <c r="E118" s="53">
        <v>37.868499999999997</v>
      </c>
      <c r="F118" s="53">
        <v>39.967100000000002</v>
      </c>
      <c r="G118" s="53">
        <v>28.786899999999999</v>
      </c>
      <c r="H118" s="53">
        <v>20.303999999999998</v>
      </c>
      <c r="I118" s="53">
        <v>38.182499999999997</v>
      </c>
      <c r="J118" s="53">
        <v>42.679000000000002</v>
      </c>
      <c r="K118" s="53">
        <v>37.868499999999997</v>
      </c>
      <c r="L118" s="53">
        <v>39.967100000000002</v>
      </c>
      <c r="M118" s="53">
        <v>28.786899999999999</v>
      </c>
      <c r="N118" s="53">
        <v>20.303999999999998</v>
      </c>
      <c r="O118" s="53">
        <v>41.470599999999997</v>
      </c>
      <c r="P118" s="53">
        <v>41.470599999999997</v>
      </c>
      <c r="Q118" s="53">
        <v>0</v>
      </c>
      <c r="R118" s="53" t="s">
        <v>346</v>
      </c>
      <c r="S118" s="53" t="s">
        <v>346</v>
      </c>
      <c r="T118" s="53">
        <v>0</v>
      </c>
      <c r="U118" s="53">
        <v>18.9267</v>
      </c>
      <c r="V118" s="53">
        <v>0</v>
      </c>
      <c r="W118" s="53">
        <v>18.9267</v>
      </c>
      <c r="X118" s="53">
        <v>51.706200000000003</v>
      </c>
      <c r="Y118" s="53">
        <v>19.511199999999999</v>
      </c>
      <c r="Z118" s="53">
        <v>18.612300000000001</v>
      </c>
      <c r="AA118" s="53">
        <v>19.8095</v>
      </c>
      <c r="AB118" s="53">
        <v>0</v>
      </c>
      <c r="AC118" s="53">
        <v>19.8095</v>
      </c>
      <c r="AD118" s="53">
        <v>51.706200000000003</v>
      </c>
      <c r="AE118" s="53">
        <v>19.511199999999999</v>
      </c>
      <c r="AF118" s="53">
        <v>19.6723</v>
      </c>
      <c r="AG118" s="53">
        <v>8.8506999999999998</v>
      </c>
      <c r="AH118" s="53">
        <v>0</v>
      </c>
      <c r="AI118" s="53">
        <v>8.8506999999999998</v>
      </c>
      <c r="AJ118" s="53" t="s">
        <v>346</v>
      </c>
      <c r="AK118" s="53" t="s">
        <v>346</v>
      </c>
      <c r="AL118" s="53">
        <v>8.8506999999999998</v>
      </c>
      <c r="AM118" s="53">
        <v>25.8489</v>
      </c>
    </row>
    <row r="119" spans="1:39" ht="13.8" hidden="1" outlineLevel="1">
      <c r="A119" s="16">
        <v>43831</v>
      </c>
      <c r="B119" s="53">
        <v>38.602200000000003</v>
      </c>
      <c r="C119" s="53">
        <v>39.446599999999997</v>
      </c>
      <c r="D119" s="53">
        <v>42.503100000000003</v>
      </c>
      <c r="E119" s="53">
        <v>39.201500000000003</v>
      </c>
      <c r="F119" s="53">
        <v>40.886699999999998</v>
      </c>
      <c r="G119" s="53">
        <v>32.210500000000003</v>
      </c>
      <c r="H119" s="53">
        <v>21.106200000000001</v>
      </c>
      <c r="I119" s="53">
        <v>39.446599999999997</v>
      </c>
      <c r="J119" s="53">
        <v>42.5032</v>
      </c>
      <c r="K119" s="53">
        <v>39.201500000000003</v>
      </c>
      <c r="L119" s="53">
        <v>40.886699999999998</v>
      </c>
      <c r="M119" s="53">
        <v>32.210500000000003</v>
      </c>
      <c r="N119" s="53">
        <v>21.106200000000001</v>
      </c>
      <c r="O119" s="53">
        <v>40.097099999999998</v>
      </c>
      <c r="P119" s="53">
        <v>40.097099999999998</v>
      </c>
      <c r="Q119" s="53">
        <v>0</v>
      </c>
      <c r="R119" s="53" t="s">
        <v>346</v>
      </c>
      <c r="S119" s="53" t="s">
        <v>346</v>
      </c>
      <c r="T119" s="53">
        <v>0</v>
      </c>
      <c r="U119" s="53">
        <v>19.2559</v>
      </c>
      <c r="V119" s="53">
        <v>0</v>
      </c>
      <c r="W119" s="53">
        <v>19.2559</v>
      </c>
      <c r="X119" s="53">
        <v>2.2982</v>
      </c>
      <c r="Y119" s="53">
        <v>19.4712</v>
      </c>
      <c r="Z119" s="53">
        <v>19.7865</v>
      </c>
      <c r="AA119" s="53">
        <v>19.5472</v>
      </c>
      <c r="AB119" s="53">
        <v>0</v>
      </c>
      <c r="AC119" s="53">
        <v>19.5472</v>
      </c>
      <c r="AD119" s="53">
        <v>2.2982</v>
      </c>
      <c r="AE119" s="53">
        <v>19.4712</v>
      </c>
      <c r="AF119" s="53">
        <v>20.168399999999998</v>
      </c>
      <c r="AG119" s="53">
        <v>12.208399999999999</v>
      </c>
      <c r="AH119" s="53">
        <v>0</v>
      </c>
      <c r="AI119" s="53">
        <v>12.208399999999999</v>
      </c>
      <c r="AJ119" s="53" t="s">
        <v>346</v>
      </c>
      <c r="AK119" s="53" t="s">
        <v>346</v>
      </c>
      <c r="AL119" s="53">
        <v>12.208399999999999</v>
      </c>
      <c r="AM119" s="53">
        <v>27.627099999999999</v>
      </c>
    </row>
    <row r="120" spans="1:39" ht="13.8" hidden="1" outlineLevel="1">
      <c r="A120" s="16">
        <v>43862</v>
      </c>
      <c r="B120" s="53">
        <v>38.282899999999998</v>
      </c>
      <c r="C120" s="53">
        <v>39.446199999999997</v>
      </c>
      <c r="D120" s="53">
        <v>42.858899999999998</v>
      </c>
      <c r="E120" s="53">
        <v>39.171599999999998</v>
      </c>
      <c r="F120" s="53">
        <v>40.953000000000003</v>
      </c>
      <c r="G120" s="53">
        <v>32.320399999999999</v>
      </c>
      <c r="H120" s="53">
        <v>18.264500000000002</v>
      </c>
      <c r="I120" s="53">
        <v>39.445999999999998</v>
      </c>
      <c r="J120" s="53">
        <v>42.857999999999997</v>
      </c>
      <c r="K120" s="53">
        <v>39.171599999999998</v>
      </c>
      <c r="L120" s="53">
        <v>40.953000000000003</v>
      </c>
      <c r="M120" s="53">
        <v>32.320399999999999</v>
      </c>
      <c r="N120" s="53">
        <v>18.264500000000002</v>
      </c>
      <c r="O120" s="53">
        <v>47.037300000000002</v>
      </c>
      <c r="P120" s="53">
        <v>47.037300000000002</v>
      </c>
      <c r="Q120" s="53">
        <v>0</v>
      </c>
      <c r="R120" s="53" t="s">
        <v>346</v>
      </c>
      <c r="S120" s="53">
        <v>0</v>
      </c>
      <c r="T120" s="53">
        <v>0</v>
      </c>
      <c r="U120" s="53">
        <v>18.234999999999999</v>
      </c>
      <c r="V120" s="53">
        <v>0</v>
      </c>
      <c r="W120" s="53">
        <v>18.234999999999999</v>
      </c>
      <c r="X120" s="53">
        <v>0</v>
      </c>
      <c r="Y120" s="53">
        <v>20.929099999999998</v>
      </c>
      <c r="Z120" s="53">
        <v>17.970500000000001</v>
      </c>
      <c r="AA120" s="53">
        <v>18.626999999999999</v>
      </c>
      <c r="AB120" s="53">
        <v>0</v>
      </c>
      <c r="AC120" s="53">
        <v>18.626999999999999</v>
      </c>
      <c r="AD120" s="53">
        <v>0</v>
      </c>
      <c r="AE120" s="53">
        <v>20.929099999999998</v>
      </c>
      <c r="AF120" s="53">
        <v>18.390699999999999</v>
      </c>
      <c r="AG120" s="53">
        <v>8.6641999999999992</v>
      </c>
      <c r="AH120" s="53">
        <v>0</v>
      </c>
      <c r="AI120" s="53">
        <v>8.6641999999999992</v>
      </c>
      <c r="AJ120" s="53" t="s">
        <v>346</v>
      </c>
      <c r="AK120" s="53">
        <v>0</v>
      </c>
      <c r="AL120" s="53">
        <v>8.6641999999999992</v>
      </c>
      <c r="AM120" s="53">
        <v>25.720500000000001</v>
      </c>
    </row>
    <row r="121" spans="1:39" ht="13.8" hidden="1" outlineLevel="1">
      <c r="A121" s="16">
        <v>43891</v>
      </c>
      <c r="B121" s="53">
        <v>38.42</v>
      </c>
      <c r="C121" s="53">
        <v>39.532499999999999</v>
      </c>
      <c r="D121" s="53">
        <v>41.721800000000002</v>
      </c>
      <c r="E121" s="53">
        <v>39.354900000000001</v>
      </c>
      <c r="F121" s="53">
        <v>41.0092</v>
      </c>
      <c r="G121" s="53">
        <v>32.2211</v>
      </c>
      <c r="H121" s="53">
        <v>17.833200000000001</v>
      </c>
      <c r="I121" s="53">
        <v>39.531999999999996</v>
      </c>
      <c r="J121" s="53">
        <v>41.717100000000002</v>
      </c>
      <c r="K121" s="53">
        <v>39.354900000000001</v>
      </c>
      <c r="L121" s="53">
        <v>41.0092</v>
      </c>
      <c r="M121" s="53">
        <v>32.2211</v>
      </c>
      <c r="N121" s="53">
        <v>17.833200000000001</v>
      </c>
      <c r="O121" s="53">
        <v>46.439</v>
      </c>
      <c r="P121" s="53">
        <v>46.439</v>
      </c>
      <c r="Q121" s="53">
        <v>0</v>
      </c>
      <c r="R121" s="53">
        <v>0</v>
      </c>
      <c r="S121" s="53" t="s">
        <v>346</v>
      </c>
      <c r="T121" s="53">
        <v>0</v>
      </c>
      <c r="U121" s="53">
        <v>15.309900000000001</v>
      </c>
      <c r="V121" s="53">
        <v>0</v>
      </c>
      <c r="W121" s="53">
        <v>15.309900000000001</v>
      </c>
      <c r="X121" s="53">
        <v>47.335599999999999</v>
      </c>
      <c r="Y121" s="53">
        <v>16.518699999999999</v>
      </c>
      <c r="Z121" s="53">
        <v>15.0007</v>
      </c>
      <c r="AA121" s="53">
        <v>15.345800000000001</v>
      </c>
      <c r="AB121" s="53">
        <v>0</v>
      </c>
      <c r="AC121" s="53">
        <v>15.345800000000001</v>
      </c>
      <c r="AD121" s="53">
        <v>47.335599999999999</v>
      </c>
      <c r="AE121" s="53">
        <v>16.518699999999999</v>
      </c>
      <c r="AF121" s="53">
        <v>15.0379</v>
      </c>
      <c r="AG121" s="53">
        <v>9.4304000000000006</v>
      </c>
      <c r="AH121" s="53">
        <v>0</v>
      </c>
      <c r="AI121" s="53">
        <v>9.4304000000000006</v>
      </c>
      <c r="AJ121" s="53">
        <v>0</v>
      </c>
      <c r="AK121" s="53" t="s">
        <v>346</v>
      </c>
      <c r="AL121" s="53">
        <v>9.4304000000000006</v>
      </c>
      <c r="AM121" s="53">
        <v>25.363700000000001</v>
      </c>
    </row>
    <row r="122" spans="1:39" ht="13.8" hidden="1" outlineLevel="1">
      <c r="A122" s="16">
        <v>43922</v>
      </c>
      <c r="B122" s="53">
        <v>38.739899999999999</v>
      </c>
      <c r="C122" s="53">
        <v>39.683799999999998</v>
      </c>
      <c r="D122" s="53">
        <v>41.834299999999999</v>
      </c>
      <c r="E122" s="53">
        <v>39.499600000000001</v>
      </c>
      <c r="F122" s="53">
        <v>41.110700000000001</v>
      </c>
      <c r="G122" s="53">
        <v>31.010999999999999</v>
      </c>
      <c r="H122" s="53">
        <v>15.6347</v>
      </c>
      <c r="I122" s="53">
        <v>39.680100000000003</v>
      </c>
      <c r="J122" s="53">
        <v>41.798699999999997</v>
      </c>
      <c r="K122" s="53">
        <v>39.499600000000001</v>
      </c>
      <c r="L122" s="53">
        <v>41.110700000000001</v>
      </c>
      <c r="M122" s="53">
        <v>31.010999999999999</v>
      </c>
      <c r="N122" s="53">
        <v>15.6347</v>
      </c>
      <c r="O122" s="53">
        <v>48.8658</v>
      </c>
      <c r="P122" s="53">
        <v>48.8658</v>
      </c>
      <c r="Q122" s="53">
        <v>0</v>
      </c>
      <c r="R122" s="53">
        <v>0</v>
      </c>
      <c r="S122" s="53" t="s">
        <v>346</v>
      </c>
      <c r="T122" s="53">
        <v>0</v>
      </c>
      <c r="U122" s="53">
        <v>17.068300000000001</v>
      </c>
      <c r="V122" s="53">
        <v>0</v>
      </c>
      <c r="W122" s="53">
        <v>17.068300000000001</v>
      </c>
      <c r="X122" s="53">
        <v>0</v>
      </c>
      <c r="Y122" s="53">
        <v>22.1205</v>
      </c>
      <c r="Z122" s="53">
        <v>16.523099999999999</v>
      </c>
      <c r="AA122" s="53">
        <v>18.450800000000001</v>
      </c>
      <c r="AB122" s="53">
        <v>0</v>
      </c>
      <c r="AC122" s="53">
        <v>18.450800000000001</v>
      </c>
      <c r="AD122" s="53">
        <v>0</v>
      </c>
      <c r="AE122" s="53">
        <v>22.1205</v>
      </c>
      <c r="AF122" s="53">
        <v>17.992899999999999</v>
      </c>
      <c r="AG122" s="53">
        <v>7.1172000000000004</v>
      </c>
      <c r="AH122" s="53">
        <v>0</v>
      </c>
      <c r="AI122" s="53">
        <v>7.1172000000000004</v>
      </c>
      <c r="AJ122" s="53">
        <v>0</v>
      </c>
      <c r="AK122" s="53" t="s">
        <v>346</v>
      </c>
      <c r="AL122" s="53">
        <v>7.1172000000000004</v>
      </c>
      <c r="AM122" s="53">
        <v>26.3399</v>
      </c>
    </row>
    <row r="123" spans="1:39" ht="13.8" hidden="1" outlineLevel="1">
      <c r="A123" s="16">
        <v>43952</v>
      </c>
      <c r="B123" s="53">
        <v>37.999699999999997</v>
      </c>
      <c r="C123" s="53">
        <v>38.887900000000002</v>
      </c>
      <c r="D123" s="53">
        <v>38.996600000000001</v>
      </c>
      <c r="E123" s="53">
        <v>38.878999999999998</v>
      </c>
      <c r="F123" s="53">
        <v>40.986699999999999</v>
      </c>
      <c r="G123" s="53">
        <v>28.875599999999999</v>
      </c>
      <c r="H123" s="53">
        <v>15.3278</v>
      </c>
      <c r="I123" s="53">
        <v>38.9086</v>
      </c>
      <c r="J123" s="53">
        <v>38.981000000000002</v>
      </c>
      <c r="K123" s="53">
        <v>38.902700000000003</v>
      </c>
      <c r="L123" s="53">
        <v>40.986699999999999</v>
      </c>
      <c r="M123" s="53">
        <v>28.875599999999999</v>
      </c>
      <c r="N123" s="53">
        <v>15.762600000000001</v>
      </c>
      <c r="O123" s="53">
        <v>10.958</v>
      </c>
      <c r="P123" s="53">
        <v>48.581200000000003</v>
      </c>
      <c r="Q123" s="53">
        <v>3.5</v>
      </c>
      <c r="R123" s="53">
        <v>0</v>
      </c>
      <c r="S123" s="53" t="s">
        <v>346</v>
      </c>
      <c r="T123" s="53">
        <v>3.5</v>
      </c>
      <c r="U123" s="53">
        <v>18.293700000000001</v>
      </c>
      <c r="V123" s="53">
        <v>0</v>
      </c>
      <c r="W123" s="53">
        <v>18.293700000000001</v>
      </c>
      <c r="X123" s="53">
        <v>0</v>
      </c>
      <c r="Y123" s="53">
        <v>22.912800000000001</v>
      </c>
      <c r="Z123" s="53">
        <v>17.859100000000002</v>
      </c>
      <c r="AA123" s="53">
        <v>18.3687</v>
      </c>
      <c r="AB123" s="53">
        <v>0</v>
      </c>
      <c r="AC123" s="53">
        <v>18.3687</v>
      </c>
      <c r="AD123" s="53">
        <v>0</v>
      </c>
      <c r="AE123" s="53">
        <v>22.912800000000001</v>
      </c>
      <c r="AF123" s="53">
        <v>17.937200000000001</v>
      </c>
      <c r="AG123" s="53">
        <v>9.6469000000000005</v>
      </c>
      <c r="AH123" s="53">
        <v>0</v>
      </c>
      <c r="AI123" s="53">
        <v>9.6469000000000005</v>
      </c>
      <c r="AJ123" s="53">
        <v>0</v>
      </c>
      <c r="AK123" s="53" t="s">
        <v>346</v>
      </c>
      <c r="AL123" s="53">
        <v>9.6469000000000005</v>
      </c>
      <c r="AM123" s="53">
        <v>23.6541</v>
      </c>
    </row>
    <row r="124" spans="1:39" ht="13.8" hidden="1" outlineLevel="1">
      <c r="A124" s="16">
        <v>43983</v>
      </c>
      <c r="B124" s="53">
        <v>37.994599999999998</v>
      </c>
      <c r="C124" s="53">
        <v>39.113900000000001</v>
      </c>
      <c r="D124" s="53">
        <v>39.825499999999998</v>
      </c>
      <c r="E124" s="53">
        <v>39.052199999999999</v>
      </c>
      <c r="F124" s="53">
        <v>41.046599999999998</v>
      </c>
      <c r="G124" s="53">
        <v>30.043700000000001</v>
      </c>
      <c r="H124" s="53">
        <v>15.079800000000001</v>
      </c>
      <c r="I124" s="53">
        <v>39.111800000000002</v>
      </c>
      <c r="J124" s="53">
        <v>39.801699999999997</v>
      </c>
      <c r="K124" s="53">
        <v>39.052199999999999</v>
      </c>
      <c r="L124" s="53">
        <v>41.046599999999998</v>
      </c>
      <c r="M124" s="53">
        <v>30.043700000000001</v>
      </c>
      <c r="N124" s="53">
        <v>15.079800000000001</v>
      </c>
      <c r="O124" s="53">
        <v>47.867100000000001</v>
      </c>
      <c r="P124" s="53">
        <v>47.866900000000001</v>
      </c>
      <c r="Q124" s="53">
        <v>50</v>
      </c>
      <c r="R124" s="53">
        <v>50</v>
      </c>
      <c r="S124" s="53" t="s">
        <v>346</v>
      </c>
      <c r="T124" s="53">
        <v>0</v>
      </c>
      <c r="U124" s="53">
        <v>14.8963</v>
      </c>
      <c r="V124" s="53">
        <v>0</v>
      </c>
      <c r="W124" s="53">
        <v>14.8963</v>
      </c>
      <c r="X124" s="53">
        <v>0</v>
      </c>
      <c r="Y124" s="53">
        <v>11.2521</v>
      </c>
      <c r="Z124" s="53">
        <v>15.625999999999999</v>
      </c>
      <c r="AA124" s="53">
        <v>15.4033</v>
      </c>
      <c r="AB124" s="53">
        <v>0</v>
      </c>
      <c r="AC124" s="53">
        <v>15.4033</v>
      </c>
      <c r="AD124" s="53">
        <v>0</v>
      </c>
      <c r="AE124" s="53">
        <v>11.2521</v>
      </c>
      <c r="AF124" s="53">
        <v>16.2699</v>
      </c>
      <c r="AG124" s="53">
        <v>8.2250999999999994</v>
      </c>
      <c r="AH124" s="53">
        <v>0</v>
      </c>
      <c r="AI124" s="53">
        <v>8.2250999999999994</v>
      </c>
      <c r="AJ124" s="53">
        <v>0</v>
      </c>
      <c r="AK124" s="53" t="s">
        <v>346</v>
      </c>
      <c r="AL124" s="53">
        <v>8.2250999999999994</v>
      </c>
      <c r="AM124" s="53">
        <v>22.802900000000001</v>
      </c>
    </row>
    <row r="125" spans="1:39" ht="13.8" hidden="1" outlineLevel="1">
      <c r="A125" s="16">
        <v>44013</v>
      </c>
      <c r="B125" s="53">
        <v>37.735799999999998</v>
      </c>
      <c r="C125" s="53">
        <v>38.853000000000002</v>
      </c>
      <c r="D125" s="53">
        <v>40.759399999999999</v>
      </c>
      <c r="E125" s="53">
        <v>38.680199999999999</v>
      </c>
      <c r="F125" s="53">
        <v>40.802599999999998</v>
      </c>
      <c r="G125" s="53">
        <v>29.843699999999998</v>
      </c>
      <c r="H125" s="53">
        <v>17.4224</v>
      </c>
      <c r="I125" s="53">
        <v>38.846200000000003</v>
      </c>
      <c r="J125" s="53">
        <v>40.691699999999997</v>
      </c>
      <c r="K125" s="53">
        <v>38.680199999999999</v>
      </c>
      <c r="L125" s="53">
        <v>40.802599999999998</v>
      </c>
      <c r="M125" s="53">
        <v>29.843699999999998</v>
      </c>
      <c r="N125" s="53">
        <v>17.4224</v>
      </c>
      <c r="O125" s="53">
        <v>49.700499999999998</v>
      </c>
      <c r="P125" s="53">
        <v>49.700499999999998</v>
      </c>
      <c r="Q125" s="53">
        <v>0</v>
      </c>
      <c r="R125" s="53" t="s">
        <v>346</v>
      </c>
      <c r="S125" s="53" t="s">
        <v>346</v>
      </c>
      <c r="T125" s="53">
        <v>0</v>
      </c>
      <c r="U125" s="53">
        <v>14.882400000000001</v>
      </c>
      <c r="V125" s="53">
        <v>0</v>
      </c>
      <c r="W125" s="53">
        <v>14.882400000000001</v>
      </c>
      <c r="X125" s="53">
        <v>44.6083</v>
      </c>
      <c r="Y125" s="53">
        <v>16.3291</v>
      </c>
      <c r="Z125" s="53">
        <v>14.5829</v>
      </c>
      <c r="AA125" s="53">
        <v>14.992100000000001</v>
      </c>
      <c r="AB125" s="53">
        <v>0</v>
      </c>
      <c r="AC125" s="53">
        <v>14.992100000000001</v>
      </c>
      <c r="AD125" s="53">
        <v>44.6083</v>
      </c>
      <c r="AE125" s="53">
        <v>16.3291</v>
      </c>
      <c r="AF125" s="53">
        <v>14.701499999999999</v>
      </c>
      <c r="AG125" s="53">
        <v>6.7553999999999998</v>
      </c>
      <c r="AH125" s="53">
        <v>0</v>
      </c>
      <c r="AI125" s="53">
        <v>6.7553999999999998</v>
      </c>
      <c r="AJ125" s="53" t="s">
        <v>346</v>
      </c>
      <c r="AK125" s="53" t="s">
        <v>346</v>
      </c>
      <c r="AL125" s="53">
        <v>6.7553999999999998</v>
      </c>
      <c r="AM125" s="53">
        <v>24.407499999999999</v>
      </c>
    </row>
    <row r="126" spans="1:39" ht="13.8" hidden="1" outlineLevel="1">
      <c r="A126" s="16">
        <v>44044</v>
      </c>
      <c r="B126" s="53">
        <v>36.876899999999999</v>
      </c>
      <c r="C126" s="53">
        <v>38.221800000000002</v>
      </c>
      <c r="D126" s="53">
        <v>39.0364</v>
      </c>
      <c r="E126" s="53">
        <v>38.153100000000002</v>
      </c>
      <c r="F126" s="53">
        <v>39.812399999999997</v>
      </c>
      <c r="G126" s="53">
        <v>31.5962</v>
      </c>
      <c r="H126" s="53">
        <v>21.029599999999999</v>
      </c>
      <c r="I126" s="53">
        <v>38.219099999999997</v>
      </c>
      <c r="J126" s="53">
        <v>39.005400000000002</v>
      </c>
      <c r="K126" s="53">
        <v>38.153100000000002</v>
      </c>
      <c r="L126" s="53">
        <v>39.812399999999997</v>
      </c>
      <c r="M126" s="53">
        <v>31.5962</v>
      </c>
      <c r="N126" s="53">
        <v>21.029599999999999</v>
      </c>
      <c r="O126" s="53">
        <v>47.520600000000002</v>
      </c>
      <c r="P126" s="53">
        <v>47.520600000000002</v>
      </c>
      <c r="Q126" s="53">
        <v>0</v>
      </c>
      <c r="R126" s="53" t="s">
        <v>346</v>
      </c>
      <c r="S126" s="53" t="s">
        <v>346</v>
      </c>
      <c r="T126" s="53">
        <v>0</v>
      </c>
      <c r="U126" s="53">
        <v>13.8561</v>
      </c>
      <c r="V126" s="53">
        <v>0</v>
      </c>
      <c r="W126" s="53">
        <v>13.8561</v>
      </c>
      <c r="X126" s="53">
        <v>0</v>
      </c>
      <c r="Y126" s="53">
        <v>20.703800000000001</v>
      </c>
      <c r="Z126" s="53">
        <v>13.2986</v>
      </c>
      <c r="AA126" s="53">
        <v>14.0969</v>
      </c>
      <c r="AB126" s="53">
        <v>0</v>
      </c>
      <c r="AC126" s="53">
        <v>14.0969</v>
      </c>
      <c r="AD126" s="53">
        <v>0</v>
      </c>
      <c r="AE126" s="53">
        <v>20.703800000000001</v>
      </c>
      <c r="AF126" s="53">
        <v>13.5411</v>
      </c>
      <c r="AG126" s="53">
        <v>6.0010000000000003</v>
      </c>
      <c r="AH126" s="53">
        <v>0</v>
      </c>
      <c r="AI126" s="53">
        <v>6.0010000000000003</v>
      </c>
      <c r="AJ126" s="53" t="s">
        <v>346</v>
      </c>
      <c r="AK126" s="53" t="s">
        <v>346</v>
      </c>
      <c r="AL126" s="53">
        <v>6.0010000000000003</v>
      </c>
      <c r="AM126" s="53">
        <v>22.1264</v>
      </c>
    </row>
    <row r="127" spans="1:39" ht="13.8" hidden="1" outlineLevel="1">
      <c r="A127" s="16">
        <v>44075</v>
      </c>
      <c r="B127" s="53">
        <v>36.570500000000003</v>
      </c>
      <c r="C127" s="53">
        <v>37.983499999999999</v>
      </c>
      <c r="D127" s="53">
        <v>39.289499999999997</v>
      </c>
      <c r="E127" s="53">
        <v>37.863100000000003</v>
      </c>
      <c r="F127" s="53">
        <v>39.9679</v>
      </c>
      <c r="G127" s="53">
        <v>29.711400000000001</v>
      </c>
      <c r="H127" s="53">
        <v>22.922699999999999</v>
      </c>
      <c r="I127" s="53">
        <v>37.9803</v>
      </c>
      <c r="J127" s="53">
        <v>39.255800000000001</v>
      </c>
      <c r="K127" s="53">
        <v>37.863100000000003</v>
      </c>
      <c r="L127" s="53">
        <v>39.9679</v>
      </c>
      <c r="M127" s="53">
        <v>29.711400000000001</v>
      </c>
      <c r="N127" s="53">
        <v>22.922699999999999</v>
      </c>
      <c r="O127" s="53">
        <v>47.728400000000001</v>
      </c>
      <c r="P127" s="53">
        <v>47.728400000000001</v>
      </c>
      <c r="Q127" s="53">
        <v>50</v>
      </c>
      <c r="R127" s="53">
        <v>50</v>
      </c>
      <c r="S127" s="53" t="s">
        <v>346</v>
      </c>
      <c r="T127" s="53">
        <v>0</v>
      </c>
      <c r="U127" s="53">
        <v>13.519500000000001</v>
      </c>
      <c r="V127" s="53">
        <v>0</v>
      </c>
      <c r="W127" s="53">
        <v>13.519500000000001</v>
      </c>
      <c r="X127" s="53">
        <v>46.1798</v>
      </c>
      <c r="Y127" s="53">
        <v>15.985799999999999</v>
      </c>
      <c r="Z127" s="53">
        <v>13.290900000000001</v>
      </c>
      <c r="AA127" s="53">
        <v>13.903700000000001</v>
      </c>
      <c r="AB127" s="53">
        <v>0</v>
      </c>
      <c r="AC127" s="53">
        <v>13.903700000000001</v>
      </c>
      <c r="AD127" s="53">
        <v>46.1798</v>
      </c>
      <c r="AE127" s="53">
        <v>15.985799999999999</v>
      </c>
      <c r="AF127" s="53">
        <v>13.664199999999999</v>
      </c>
      <c r="AG127" s="53">
        <v>9.3642000000000003</v>
      </c>
      <c r="AH127" s="53">
        <v>0</v>
      </c>
      <c r="AI127" s="53">
        <v>9.3642000000000003</v>
      </c>
      <c r="AJ127" s="53">
        <v>0</v>
      </c>
      <c r="AK127" s="53" t="s">
        <v>346</v>
      </c>
      <c r="AL127" s="53">
        <v>9.3642000000000003</v>
      </c>
      <c r="AM127" s="53">
        <v>22.655200000000001</v>
      </c>
    </row>
    <row r="128" spans="1:39" ht="13.8" hidden="1" outlineLevel="1">
      <c r="A128" s="16">
        <v>44105</v>
      </c>
      <c r="B128" s="53">
        <v>36.918599999999998</v>
      </c>
      <c r="C128" s="53">
        <v>38.330300000000001</v>
      </c>
      <c r="D128" s="53">
        <v>38.981900000000003</v>
      </c>
      <c r="E128" s="53">
        <v>38.269799999999996</v>
      </c>
      <c r="F128" s="53">
        <v>39.8506</v>
      </c>
      <c r="G128" s="53">
        <v>31.140599999999999</v>
      </c>
      <c r="H128" s="53">
        <v>28.029800000000002</v>
      </c>
      <c r="I128" s="53">
        <v>38.3354</v>
      </c>
      <c r="J128" s="53">
        <v>38.919899999999998</v>
      </c>
      <c r="K128" s="53">
        <v>38.281599999999997</v>
      </c>
      <c r="L128" s="53">
        <v>39.8506</v>
      </c>
      <c r="M128" s="53">
        <v>31.140599999999999</v>
      </c>
      <c r="N128" s="53">
        <v>28.429200000000002</v>
      </c>
      <c r="O128" s="53">
        <v>32.800600000000003</v>
      </c>
      <c r="P128" s="53">
        <v>48.149700000000003</v>
      </c>
      <c r="Q128" s="53">
        <v>9</v>
      </c>
      <c r="R128" s="53" t="s">
        <v>346</v>
      </c>
      <c r="S128" s="53" t="s">
        <v>346</v>
      </c>
      <c r="T128" s="53">
        <v>9</v>
      </c>
      <c r="U128" s="53">
        <v>13.8688</v>
      </c>
      <c r="V128" s="53">
        <v>0</v>
      </c>
      <c r="W128" s="53">
        <v>13.8688</v>
      </c>
      <c r="X128" s="53">
        <v>0</v>
      </c>
      <c r="Y128" s="53">
        <v>16.097899999999999</v>
      </c>
      <c r="Z128" s="53">
        <v>13.590199999999999</v>
      </c>
      <c r="AA128" s="53">
        <v>13.8688</v>
      </c>
      <c r="AB128" s="53">
        <v>0</v>
      </c>
      <c r="AC128" s="53">
        <v>13.8688</v>
      </c>
      <c r="AD128" s="53">
        <v>0</v>
      </c>
      <c r="AE128" s="53">
        <v>16.097899999999999</v>
      </c>
      <c r="AF128" s="53">
        <v>13.590199999999999</v>
      </c>
      <c r="AG128" s="53">
        <v>0</v>
      </c>
      <c r="AH128" s="53">
        <v>0</v>
      </c>
      <c r="AI128" s="53">
        <v>0</v>
      </c>
      <c r="AJ128" s="53" t="s">
        <v>346</v>
      </c>
      <c r="AK128" s="53" t="s">
        <v>346</v>
      </c>
      <c r="AL128" s="53">
        <v>0</v>
      </c>
      <c r="AM128" s="53">
        <v>22.6572</v>
      </c>
    </row>
    <row r="129" spans="1:39" ht="13.8" hidden="1" outlineLevel="1">
      <c r="A129" s="16">
        <v>44136</v>
      </c>
      <c r="B129" s="53">
        <v>36.844200000000001</v>
      </c>
      <c r="C129" s="53">
        <v>37.962499999999999</v>
      </c>
      <c r="D129" s="53">
        <v>39.232999999999997</v>
      </c>
      <c r="E129" s="53">
        <v>37.838900000000002</v>
      </c>
      <c r="F129" s="53">
        <v>39.731499999999997</v>
      </c>
      <c r="G129" s="53">
        <v>29.363</v>
      </c>
      <c r="H129" s="53">
        <v>26.395800000000001</v>
      </c>
      <c r="I129" s="53">
        <v>37.953600000000002</v>
      </c>
      <c r="J129" s="53">
        <v>39.142899999999997</v>
      </c>
      <c r="K129" s="53">
        <v>37.838900000000002</v>
      </c>
      <c r="L129" s="53">
        <v>39.731499999999997</v>
      </c>
      <c r="M129" s="53">
        <v>29.363</v>
      </c>
      <c r="N129" s="53">
        <v>26.395800000000001</v>
      </c>
      <c r="O129" s="53">
        <v>48.887700000000002</v>
      </c>
      <c r="P129" s="53">
        <v>48.887700000000002</v>
      </c>
      <c r="Q129" s="53">
        <v>0</v>
      </c>
      <c r="R129" s="53" t="s">
        <v>346</v>
      </c>
      <c r="S129" s="53" t="s">
        <v>346</v>
      </c>
      <c r="T129" s="53">
        <v>0</v>
      </c>
      <c r="U129" s="53">
        <v>13.326700000000001</v>
      </c>
      <c r="V129" s="53">
        <v>0</v>
      </c>
      <c r="W129" s="53">
        <v>13.326700000000001</v>
      </c>
      <c r="X129" s="53">
        <v>0</v>
      </c>
      <c r="Y129" s="53">
        <v>12.66</v>
      </c>
      <c r="Z129" s="53">
        <v>13.537699999999999</v>
      </c>
      <c r="AA129" s="53">
        <v>13.7995</v>
      </c>
      <c r="AB129" s="53">
        <v>0</v>
      </c>
      <c r="AC129" s="53">
        <v>13.7995</v>
      </c>
      <c r="AD129" s="53">
        <v>0</v>
      </c>
      <c r="AE129" s="53">
        <v>12.66</v>
      </c>
      <c r="AF129" s="53">
        <v>14.074999999999999</v>
      </c>
      <c r="AG129" s="53">
        <v>7.0860000000000003</v>
      </c>
      <c r="AH129" s="53">
        <v>0</v>
      </c>
      <c r="AI129" s="53">
        <v>7.0860000000000003</v>
      </c>
      <c r="AJ129" s="53" t="s">
        <v>346</v>
      </c>
      <c r="AK129" s="53" t="s">
        <v>346</v>
      </c>
      <c r="AL129" s="53">
        <v>7.0860000000000003</v>
      </c>
      <c r="AM129" s="53">
        <v>23.455200000000001</v>
      </c>
    </row>
    <row r="130" spans="1:39" ht="13.8" hidden="1" outlineLevel="1">
      <c r="A130" s="16">
        <v>44166</v>
      </c>
      <c r="B130" s="53">
        <v>35.376199999999997</v>
      </c>
      <c r="C130" s="53">
        <v>36.385199999999998</v>
      </c>
      <c r="D130" s="53">
        <v>38.684699999999999</v>
      </c>
      <c r="E130" s="53">
        <v>36.165700000000001</v>
      </c>
      <c r="F130" s="53">
        <v>37.860999999999997</v>
      </c>
      <c r="G130" s="53">
        <v>28.6904</v>
      </c>
      <c r="H130" s="53">
        <v>22.849799999999998</v>
      </c>
      <c r="I130" s="53">
        <v>36.381900000000002</v>
      </c>
      <c r="J130" s="53">
        <v>38.653599999999997</v>
      </c>
      <c r="K130" s="53">
        <v>36.165700000000001</v>
      </c>
      <c r="L130" s="53">
        <v>37.860999999999997</v>
      </c>
      <c r="M130" s="53">
        <v>28.6904</v>
      </c>
      <c r="N130" s="53">
        <v>22.849799999999998</v>
      </c>
      <c r="O130" s="53">
        <v>47.841799999999999</v>
      </c>
      <c r="P130" s="53">
        <v>47.841799999999999</v>
      </c>
      <c r="Q130" s="53">
        <v>0</v>
      </c>
      <c r="R130" s="53">
        <v>0</v>
      </c>
      <c r="S130" s="53" t="s">
        <v>346</v>
      </c>
      <c r="T130" s="53">
        <v>0</v>
      </c>
      <c r="U130" s="53">
        <v>13.829599999999999</v>
      </c>
      <c r="V130" s="53">
        <v>0</v>
      </c>
      <c r="W130" s="53">
        <v>13.829599999999999</v>
      </c>
      <c r="X130" s="53">
        <v>49.7684</v>
      </c>
      <c r="Y130" s="53">
        <v>17.714300000000001</v>
      </c>
      <c r="Z130" s="53">
        <v>13.157400000000001</v>
      </c>
      <c r="AA130" s="53">
        <v>13.8683</v>
      </c>
      <c r="AB130" s="53">
        <v>0</v>
      </c>
      <c r="AC130" s="53">
        <v>13.8683</v>
      </c>
      <c r="AD130" s="53">
        <v>49.7684</v>
      </c>
      <c r="AE130" s="53">
        <v>17.714300000000001</v>
      </c>
      <c r="AF130" s="53">
        <v>13.189</v>
      </c>
      <c r="AG130" s="53">
        <v>11.034000000000001</v>
      </c>
      <c r="AH130" s="53">
        <v>0</v>
      </c>
      <c r="AI130" s="53">
        <v>11.034000000000001</v>
      </c>
      <c r="AJ130" s="53">
        <v>0</v>
      </c>
      <c r="AK130" s="53" t="s">
        <v>346</v>
      </c>
      <c r="AL130" s="53">
        <v>11.034000000000001</v>
      </c>
      <c r="AM130" s="53">
        <v>23.228000000000002</v>
      </c>
    </row>
    <row r="131" spans="1:39" ht="13.8" hidden="1" outlineLevel="1">
      <c r="A131" s="16">
        <v>44197</v>
      </c>
      <c r="B131" s="53">
        <v>35.552</v>
      </c>
      <c r="C131" s="53">
        <v>36.752800000000001</v>
      </c>
      <c r="D131" s="53">
        <v>38.7804</v>
      </c>
      <c r="E131" s="53">
        <v>36.561500000000002</v>
      </c>
      <c r="F131" s="53">
        <v>38.189500000000002</v>
      </c>
      <c r="G131" s="53">
        <v>29.4068</v>
      </c>
      <c r="H131" s="53">
        <v>22.8931</v>
      </c>
      <c r="I131" s="53">
        <v>36.746899999999997</v>
      </c>
      <c r="J131" s="53">
        <v>38.723300000000002</v>
      </c>
      <c r="K131" s="53">
        <v>36.561500000000002</v>
      </c>
      <c r="L131" s="53">
        <v>38.189500000000002</v>
      </c>
      <c r="M131" s="53">
        <v>29.4068</v>
      </c>
      <c r="N131" s="53">
        <v>22.8931</v>
      </c>
      <c r="O131" s="53">
        <v>48.026600000000002</v>
      </c>
      <c r="P131" s="53">
        <v>48.026600000000002</v>
      </c>
      <c r="Q131" s="53">
        <v>0</v>
      </c>
      <c r="R131" s="53" t="s">
        <v>346</v>
      </c>
      <c r="S131" s="53" t="s">
        <v>346</v>
      </c>
      <c r="T131" s="53">
        <v>0</v>
      </c>
      <c r="U131" s="53">
        <v>11.4375</v>
      </c>
      <c r="V131" s="53">
        <v>0</v>
      </c>
      <c r="W131" s="53">
        <v>11.4375</v>
      </c>
      <c r="X131" s="53">
        <v>0</v>
      </c>
      <c r="Y131" s="53">
        <v>20.4237</v>
      </c>
      <c r="Z131" s="53">
        <v>11.2485</v>
      </c>
      <c r="AA131" s="53">
        <v>11.621499999999999</v>
      </c>
      <c r="AB131" s="53">
        <v>0</v>
      </c>
      <c r="AC131" s="53">
        <v>11.621499999999999</v>
      </c>
      <c r="AD131" s="53">
        <v>0</v>
      </c>
      <c r="AE131" s="53">
        <v>20.4237</v>
      </c>
      <c r="AF131" s="53">
        <v>11.4291</v>
      </c>
      <c r="AG131" s="53">
        <v>6.5853999999999999</v>
      </c>
      <c r="AH131" s="53">
        <v>0</v>
      </c>
      <c r="AI131" s="53">
        <v>6.5853999999999999</v>
      </c>
      <c r="AJ131" s="53" t="s">
        <v>346</v>
      </c>
      <c r="AK131" s="53" t="s">
        <v>346</v>
      </c>
      <c r="AL131" s="53">
        <v>6.5853999999999999</v>
      </c>
      <c r="AM131" s="53">
        <v>23.4239</v>
      </c>
    </row>
    <row r="132" spans="1:39" ht="13.8" hidden="1" outlineLevel="1">
      <c r="A132" s="16">
        <v>44228</v>
      </c>
      <c r="B132" s="53">
        <v>35.871000000000002</v>
      </c>
      <c r="C132" s="53">
        <v>37.18</v>
      </c>
      <c r="D132" s="53">
        <v>38.897300000000001</v>
      </c>
      <c r="E132" s="53">
        <v>37.003399999999999</v>
      </c>
      <c r="F132" s="53">
        <v>38.405900000000003</v>
      </c>
      <c r="G132" s="53">
        <v>30.7883</v>
      </c>
      <c r="H132" s="53">
        <v>21.493500000000001</v>
      </c>
      <c r="I132" s="53">
        <v>37.171199999999999</v>
      </c>
      <c r="J132" s="53">
        <v>38.815199999999997</v>
      </c>
      <c r="K132" s="53">
        <v>37.003399999999999</v>
      </c>
      <c r="L132" s="53">
        <v>38.405900000000003</v>
      </c>
      <c r="M132" s="53">
        <v>30.7883</v>
      </c>
      <c r="N132" s="53">
        <v>21.493500000000001</v>
      </c>
      <c r="O132" s="53">
        <v>49.561700000000002</v>
      </c>
      <c r="P132" s="53">
        <v>49.561700000000002</v>
      </c>
      <c r="Q132" s="53">
        <v>0</v>
      </c>
      <c r="R132" s="53" t="s">
        <v>346</v>
      </c>
      <c r="S132" s="53" t="s">
        <v>346</v>
      </c>
      <c r="T132" s="53">
        <v>0</v>
      </c>
      <c r="U132" s="53">
        <v>14.1813</v>
      </c>
      <c r="V132" s="53">
        <v>0</v>
      </c>
      <c r="W132" s="53">
        <v>14.1813</v>
      </c>
      <c r="X132" s="53">
        <v>0</v>
      </c>
      <c r="Y132" s="53">
        <v>11.8123</v>
      </c>
      <c r="Z132" s="53">
        <v>14.465199999999999</v>
      </c>
      <c r="AA132" s="53">
        <v>14.345800000000001</v>
      </c>
      <c r="AB132" s="53">
        <v>0</v>
      </c>
      <c r="AC132" s="53">
        <v>14.345800000000001</v>
      </c>
      <c r="AD132" s="53">
        <v>0</v>
      </c>
      <c r="AE132" s="53">
        <v>11.8123</v>
      </c>
      <c r="AF132" s="53">
        <v>14.658300000000001</v>
      </c>
      <c r="AG132" s="53">
        <v>7.8413000000000004</v>
      </c>
      <c r="AH132" s="53">
        <v>0</v>
      </c>
      <c r="AI132" s="53">
        <v>7.8413000000000004</v>
      </c>
      <c r="AJ132" s="53" t="s">
        <v>346</v>
      </c>
      <c r="AK132" s="53" t="s">
        <v>346</v>
      </c>
      <c r="AL132" s="53">
        <v>7.8413000000000004</v>
      </c>
      <c r="AM132" s="53">
        <v>24.0246</v>
      </c>
    </row>
    <row r="133" spans="1:39" ht="13.8">
      <c r="A133" s="16">
        <v>44256</v>
      </c>
      <c r="B133" s="53">
        <v>35.475099999999998</v>
      </c>
      <c r="C133" s="53">
        <v>36.857700000000001</v>
      </c>
      <c r="D133" s="53">
        <v>39.142299999999999</v>
      </c>
      <c r="E133" s="53">
        <v>36.623899999999999</v>
      </c>
      <c r="F133" s="53">
        <v>38.514699999999998</v>
      </c>
      <c r="G133" s="53">
        <v>29.070499999999999</v>
      </c>
      <c r="H133" s="53">
        <v>19.789000000000001</v>
      </c>
      <c r="I133" s="53">
        <v>36.849200000000003</v>
      </c>
      <c r="J133" s="53">
        <v>39.066699999999997</v>
      </c>
      <c r="K133" s="53">
        <v>36.623899999999999</v>
      </c>
      <c r="L133" s="53">
        <v>38.514699999999998</v>
      </c>
      <c r="M133" s="53">
        <v>29.070499999999999</v>
      </c>
      <c r="N133" s="53">
        <v>19.789000000000001</v>
      </c>
      <c r="O133" s="53">
        <v>49.431199999999997</v>
      </c>
      <c r="P133" s="53">
        <v>49.431199999999997</v>
      </c>
      <c r="Q133" s="53" t="s">
        <v>346</v>
      </c>
      <c r="R133" s="53" t="s">
        <v>346</v>
      </c>
      <c r="S133" s="53" t="s">
        <v>346</v>
      </c>
      <c r="T133" s="53" t="s">
        <v>346</v>
      </c>
      <c r="U133" s="53">
        <v>12.7616</v>
      </c>
      <c r="V133" s="53">
        <v>0</v>
      </c>
      <c r="W133" s="53">
        <v>12.7616</v>
      </c>
      <c r="X133" s="53">
        <v>0</v>
      </c>
      <c r="Y133" s="53">
        <v>11.9894</v>
      </c>
      <c r="Z133" s="53">
        <v>12.826000000000001</v>
      </c>
      <c r="AA133" s="53">
        <v>12.7616</v>
      </c>
      <c r="AB133" s="53">
        <v>0</v>
      </c>
      <c r="AC133" s="53">
        <v>12.7616</v>
      </c>
      <c r="AD133" s="53">
        <v>0</v>
      </c>
      <c r="AE133" s="53">
        <v>11.9894</v>
      </c>
      <c r="AF133" s="53">
        <v>12.826000000000001</v>
      </c>
      <c r="AG133" s="53">
        <v>0</v>
      </c>
      <c r="AH133" s="53">
        <v>0</v>
      </c>
      <c r="AI133" s="53" t="s">
        <v>346</v>
      </c>
      <c r="AJ133" s="53" t="s">
        <v>346</v>
      </c>
      <c r="AK133" s="53" t="s">
        <v>346</v>
      </c>
      <c r="AL133" s="53" t="s">
        <v>346</v>
      </c>
      <c r="AM133" s="53">
        <v>21.793299999999999</v>
      </c>
    </row>
    <row r="134" spans="1:39" ht="13.8">
      <c r="A134" s="16">
        <v>44287</v>
      </c>
      <c r="B134" s="53">
        <v>34.904899999999998</v>
      </c>
      <c r="C134" s="53">
        <v>36.892299999999999</v>
      </c>
      <c r="D134" s="53">
        <v>40.228200000000001</v>
      </c>
      <c r="E134" s="53">
        <v>36.546500000000002</v>
      </c>
      <c r="F134" s="53">
        <v>38.329599999999999</v>
      </c>
      <c r="G134" s="53">
        <v>29.318100000000001</v>
      </c>
      <c r="H134" s="53">
        <v>23.896100000000001</v>
      </c>
      <c r="I134" s="53">
        <v>36.886200000000002</v>
      </c>
      <c r="J134" s="53">
        <v>40.184600000000003</v>
      </c>
      <c r="K134" s="53">
        <v>36.546500000000002</v>
      </c>
      <c r="L134" s="53">
        <v>38.329599999999999</v>
      </c>
      <c r="M134" s="53">
        <v>29.318100000000001</v>
      </c>
      <c r="N134" s="53">
        <v>23.896100000000001</v>
      </c>
      <c r="O134" s="53">
        <v>46.8842</v>
      </c>
      <c r="P134" s="53">
        <v>46.8842</v>
      </c>
      <c r="Q134" s="53">
        <v>0</v>
      </c>
      <c r="R134" s="53" t="s">
        <v>346</v>
      </c>
      <c r="S134" s="53" t="s">
        <v>346</v>
      </c>
      <c r="T134" s="53">
        <v>0</v>
      </c>
      <c r="U134" s="53">
        <v>12.228199999999999</v>
      </c>
      <c r="V134" s="53">
        <v>0</v>
      </c>
      <c r="W134" s="53">
        <v>12.228199999999999</v>
      </c>
      <c r="X134" s="53">
        <v>0</v>
      </c>
      <c r="Y134" s="53">
        <v>11.422499999999999</v>
      </c>
      <c r="Z134" s="53">
        <v>12.283300000000001</v>
      </c>
      <c r="AA134" s="53">
        <v>12.3231</v>
      </c>
      <c r="AB134" s="53">
        <v>0</v>
      </c>
      <c r="AC134" s="53">
        <v>12.3231</v>
      </c>
      <c r="AD134" s="53">
        <v>0</v>
      </c>
      <c r="AE134" s="53">
        <v>11.422499999999999</v>
      </c>
      <c r="AF134" s="53">
        <v>12.385899999999999</v>
      </c>
      <c r="AG134" s="53">
        <v>7.2991999999999999</v>
      </c>
      <c r="AH134" s="53">
        <v>0</v>
      </c>
      <c r="AI134" s="53">
        <v>7.2991999999999999</v>
      </c>
      <c r="AJ134" s="53" t="s">
        <v>346</v>
      </c>
      <c r="AK134" s="53" t="s">
        <v>346</v>
      </c>
      <c r="AL134" s="53">
        <v>7.2991999999999999</v>
      </c>
      <c r="AM134" s="53">
        <v>20.398900000000001</v>
      </c>
    </row>
    <row r="135" spans="1:39" ht="13.8">
      <c r="A135" s="16">
        <v>44317</v>
      </c>
      <c r="B135" s="53">
        <v>35.460999999999999</v>
      </c>
      <c r="C135" s="53">
        <v>36.870800000000003</v>
      </c>
      <c r="D135" s="53">
        <v>40.019799999999996</v>
      </c>
      <c r="E135" s="53">
        <v>36.564500000000002</v>
      </c>
      <c r="F135" s="53">
        <v>38.253900000000002</v>
      </c>
      <c r="G135" s="53">
        <v>29.917999999999999</v>
      </c>
      <c r="H135" s="53">
        <v>18.238299999999999</v>
      </c>
      <c r="I135" s="53">
        <v>36.866599999999998</v>
      </c>
      <c r="J135" s="53">
        <v>39.986400000000003</v>
      </c>
      <c r="K135" s="53">
        <v>36.564500000000002</v>
      </c>
      <c r="L135" s="53">
        <v>38.253900000000002</v>
      </c>
      <c r="M135" s="53">
        <v>29.917999999999999</v>
      </c>
      <c r="N135" s="53">
        <v>18.238299999999999</v>
      </c>
      <c r="O135" s="53">
        <v>47.832099999999997</v>
      </c>
      <c r="P135" s="53">
        <v>47.832099999999997</v>
      </c>
      <c r="Q135" s="53" t="s">
        <v>346</v>
      </c>
      <c r="R135" s="53" t="s">
        <v>346</v>
      </c>
      <c r="S135" s="53" t="s">
        <v>346</v>
      </c>
      <c r="T135" s="53" t="s">
        <v>346</v>
      </c>
      <c r="U135" s="53">
        <v>12.4895</v>
      </c>
      <c r="V135" s="53">
        <v>0</v>
      </c>
      <c r="W135" s="53">
        <v>12.4895</v>
      </c>
      <c r="X135" s="53">
        <v>0</v>
      </c>
      <c r="Y135" s="53">
        <v>10.064</v>
      </c>
      <c r="Z135" s="53">
        <v>12.5631</v>
      </c>
      <c r="AA135" s="53">
        <v>12.4895</v>
      </c>
      <c r="AB135" s="53">
        <v>0</v>
      </c>
      <c r="AC135" s="53">
        <v>12.4895</v>
      </c>
      <c r="AD135" s="53">
        <v>0</v>
      </c>
      <c r="AE135" s="53">
        <v>10.064</v>
      </c>
      <c r="AF135" s="53">
        <v>12.5631</v>
      </c>
      <c r="AG135" s="53">
        <v>0</v>
      </c>
      <c r="AH135" s="53">
        <v>0</v>
      </c>
      <c r="AI135" s="53" t="s">
        <v>346</v>
      </c>
      <c r="AJ135" s="53" t="s">
        <v>346</v>
      </c>
      <c r="AK135" s="53" t="s">
        <v>346</v>
      </c>
      <c r="AL135" s="53" t="s">
        <v>346</v>
      </c>
      <c r="AM135" s="53">
        <v>20.969899999999999</v>
      </c>
    </row>
    <row r="136" spans="1:39" ht="13.8">
      <c r="A136" s="16">
        <v>44348</v>
      </c>
      <c r="B136" s="53">
        <v>35.972999999999999</v>
      </c>
      <c r="C136" s="53">
        <v>37.453099999999999</v>
      </c>
      <c r="D136" s="53">
        <v>39.410600000000002</v>
      </c>
      <c r="E136" s="53">
        <v>37.238</v>
      </c>
      <c r="F136" s="53">
        <v>38.050899999999999</v>
      </c>
      <c r="G136" s="53">
        <v>36.926200000000001</v>
      </c>
      <c r="H136" s="53">
        <v>14.385400000000001</v>
      </c>
      <c r="I136" s="53">
        <v>37.446899999999999</v>
      </c>
      <c r="J136" s="53">
        <v>39.358800000000002</v>
      </c>
      <c r="K136" s="53">
        <v>37.238</v>
      </c>
      <c r="L136" s="53">
        <v>38.050899999999999</v>
      </c>
      <c r="M136" s="53">
        <v>36.926200000000001</v>
      </c>
      <c r="N136" s="53">
        <v>14.385400000000001</v>
      </c>
      <c r="O136" s="53">
        <v>49.091999999999999</v>
      </c>
      <c r="P136" s="53">
        <v>49.091999999999999</v>
      </c>
      <c r="Q136" s="53">
        <v>0</v>
      </c>
      <c r="R136" s="53" t="s">
        <v>346</v>
      </c>
      <c r="S136" s="53" t="s">
        <v>346</v>
      </c>
      <c r="T136" s="53">
        <v>0</v>
      </c>
      <c r="U136" s="53">
        <v>12.1937</v>
      </c>
      <c r="V136" s="53">
        <v>0</v>
      </c>
      <c r="W136" s="53">
        <v>12.1937</v>
      </c>
      <c r="X136" s="53">
        <v>0</v>
      </c>
      <c r="Y136" s="53">
        <v>15.452400000000001</v>
      </c>
      <c r="Z136" s="53">
        <v>11.962</v>
      </c>
      <c r="AA136" s="53">
        <v>12.2018</v>
      </c>
      <c r="AB136" s="53">
        <v>0</v>
      </c>
      <c r="AC136" s="53">
        <v>12.2018</v>
      </c>
      <c r="AD136" s="53">
        <v>0</v>
      </c>
      <c r="AE136" s="53">
        <v>15.452400000000001</v>
      </c>
      <c r="AF136" s="53">
        <v>11.9689</v>
      </c>
      <c r="AG136" s="53">
        <v>11.034000000000001</v>
      </c>
      <c r="AH136" s="53">
        <v>0</v>
      </c>
      <c r="AI136" s="53">
        <v>11.034000000000001</v>
      </c>
      <c r="AJ136" s="53" t="s">
        <v>346</v>
      </c>
      <c r="AK136" s="53" t="s">
        <v>346</v>
      </c>
      <c r="AL136" s="53">
        <v>11.034000000000001</v>
      </c>
      <c r="AM136" s="53">
        <v>21.7699</v>
      </c>
    </row>
    <row r="137" spans="1:39" ht="13.8">
      <c r="A137" s="16">
        <v>44378</v>
      </c>
      <c r="B137" s="53">
        <v>34.500999999999998</v>
      </c>
      <c r="C137" s="53">
        <v>36.110999999999997</v>
      </c>
      <c r="D137" s="53">
        <v>39.163899999999998</v>
      </c>
      <c r="E137" s="53">
        <v>35.765099999999997</v>
      </c>
      <c r="F137" s="53">
        <v>37.752200000000002</v>
      </c>
      <c r="G137" s="53">
        <v>28.510100000000001</v>
      </c>
      <c r="H137" s="53">
        <v>21.6861</v>
      </c>
      <c r="I137" s="53">
        <v>36.106099999999998</v>
      </c>
      <c r="J137" s="53">
        <v>39.127400000000002</v>
      </c>
      <c r="K137" s="53">
        <v>35.765099999999997</v>
      </c>
      <c r="L137" s="53">
        <v>37.752200000000002</v>
      </c>
      <c r="M137" s="53">
        <v>28.510100000000001</v>
      </c>
      <c r="N137" s="53">
        <v>21.6861</v>
      </c>
      <c r="O137" s="53">
        <v>48.595999999999997</v>
      </c>
      <c r="P137" s="53">
        <v>48.595999999999997</v>
      </c>
      <c r="Q137" s="53">
        <v>0</v>
      </c>
      <c r="R137" s="53" t="s">
        <v>346</v>
      </c>
      <c r="S137" s="53" t="s">
        <v>346</v>
      </c>
      <c r="T137" s="53">
        <v>0</v>
      </c>
      <c r="U137" s="53">
        <v>10.7409</v>
      </c>
      <c r="V137" s="53">
        <v>0</v>
      </c>
      <c r="W137" s="53">
        <v>10.7409</v>
      </c>
      <c r="X137" s="53">
        <v>0</v>
      </c>
      <c r="Y137" s="53">
        <v>5.1067999999999998</v>
      </c>
      <c r="Z137" s="53">
        <v>11.9878</v>
      </c>
      <c r="AA137" s="53">
        <v>10.8065</v>
      </c>
      <c r="AB137" s="53">
        <v>0</v>
      </c>
      <c r="AC137" s="53">
        <v>10.8065</v>
      </c>
      <c r="AD137" s="53">
        <v>0</v>
      </c>
      <c r="AE137" s="53">
        <v>5.1067999999999998</v>
      </c>
      <c r="AF137" s="53">
        <v>12.0825</v>
      </c>
      <c r="AG137" s="53">
        <v>4.8632999999999997</v>
      </c>
      <c r="AH137" s="53">
        <v>0</v>
      </c>
      <c r="AI137" s="53">
        <v>4.8632999999999997</v>
      </c>
      <c r="AJ137" s="53" t="s">
        <v>346</v>
      </c>
      <c r="AK137" s="53" t="s">
        <v>346</v>
      </c>
      <c r="AL137" s="53">
        <v>4.8632999999999997</v>
      </c>
      <c r="AM137" s="53">
        <v>21.100999999999999</v>
      </c>
    </row>
    <row r="138" spans="1:39" ht="13.8">
      <c r="A138" s="16">
        <v>44409</v>
      </c>
      <c r="B138" s="53">
        <v>34.958199999999998</v>
      </c>
      <c r="C138" s="53">
        <v>36.175800000000002</v>
      </c>
      <c r="D138" s="53">
        <v>39.286000000000001</v>
      </c>
      <c r="E138" s="53">
        <v>35.824800000000003</v>
      </c>
      <c r="F138" s="53">
        <v>37.724400000000003</v>
      </c>
      <c r="G138" s="53">
        <v>28.965900000000001</v>
      </c>
      <c r="H138" s="53">
        <v>21.577200000000001</v>
      </c>
      <c r="I138" s="53">
        <v>36.171999999999997</v>
      </c>
      <c r="J138" s="53">
        <v>39.258099999999999</v>
      </c>
      <c r="K138" s="53">
        <v>35.824800000000003</v>
      </c>
      <c r="L138" s="53">
        <v>37.724400000000003</v>
      </c>
      <c r="M138" s="53">
        <v>28.965900000000001</v>
      </c>
      <c r="N138" s="53">
        <v>21.577200000000001</v>
      </c>
      <c r="O138" s="53">
        <v>47.874600000000001</v>
      </c>
      <c r="P138" s="53">
        <v>47.874600000000001</v>
      </c>
      <c r="Q138" s="53">
        <v>0</v>
      </c>
      <c r="R138" s="53" t="s">
        <v>346</v>
      </c>
      <c r="S138" s="53" t="s">
        <v>346</v>
      </c>
      <c r="T138" s="53">
        <v>0</v>
      </c>
      <c r="U138" s="53">
        <v>11.1698</v>
      </c>
      <c r="V138" s="53">
        <v>0</v>
      </c>
      <c r="W138" s="53">
        <v>11.1698</v>
      </c>
      <c r="X138" s="53">
        <v>0</v>
      </c>
      <c r="Y138" s="53">
        <v>11.5823</v>
      </c>
      <c r="Z138" s="53">
        <v>11.147399999999999</v>
      </c>
      <c r="AA138" s="53">
        <v>11.4437</v>
      </c>
      <c r="AB138" s="53">
        <v>0</v>
      </c>
      <c r="AC138" s="53">
        <v>11.4437</v>
      </c>
      <c r="AD138" s="53">
        <v>0</v>
      </c>
      <c r="AE138" s="53">
        <v>11.5823</v>
      </c>
      <c r="AF138" s="53">
        <v>11.435700000000001</v>
      </c>
      <c r="AG138" s="53">
        <v>5.6997</v>
      </c>
      <c r="AH138" s="53">
        <v>0</v>
      </c>
      <c r="AI138" s="53">
        <v>5.6997</v>
      </c>
      <c r="AJ138" s="53" t="s">
        <v>346</v>
      </c>
      <c r="AK138" s="53" t="s">
        <v>346</v>
      </c>
      <c r="AL138" s="53">
        <v>5.6997</v>
      </c>
      <c r="AM138" s="53">
        <v>22.473199999999999</v>
      </c>
    </row>
    <row r="139" spans="1:39" ht="13.8">
      <c r="A139" s="16">
        <v>44440</v>
      </c>
      <c r="B139" s="53">
        <v>34.977800000000002</v>
      </c>
      <c r="C139" s="53">
        <v>36.278599999999997</v>
      </c>
      <c r="D139" s="53">
        <v>40.174999999999997</v>
      </c>
      <c r="E139" s="53">
        <v>35.878799999999998</v>
      </c>
      <c r="F139" s="53">
        <v>35.433100000000003</v>
      </c>
      <c r="G139" s="53">
        <v>41.956200000000003</v>
      </c>
      <c r="H139" s="53">
        <v>17.701699999999999</v>
      </c>
      <c r="I139" s="53">
        <v>36.2712</v>
      </c>
      <c r="J139" s="53">
        <v>40.119500000000002</v>
      </c>
      <c r="K139" s="53">
        <v>35.878799999999998</v>
      </c>
      <c r="L139" s="53">
        <v>35.433100000000003</v>
      </c>
      <c r="M139" s="53">
        <v>41.956200000000003</v>
      </c>
      <c r="N139" s="53">
        <v>17.701699999999999</v>
      </c>
      <c r="O139" s="53">
        <v>49.205599999999997</v>
      </c>
      <c r="P139" s="53">
        <v>49.205599999999997</v>
      </c>
      <c r="Q139" s="53">
        <v>0</v>
      </c>
      <c r="R139" s="53" t="s">
        <v>346</v>
      </c>
      <c r="S139" s="53" t="s">
        <v>346</v>
      </c>
      <c r="T139" s="53">
        <v>0</v>
      </c>
      <c r="U139" s="53">
        <v>11.9123</v>
      </c>
      <c r="V139" s="53">
        <v>0</v>
      </c>
      <c r="W139" s="53">
        <v>11.9123</v>
      </c>
      <c r="X139" s="53">
        <v>0</v>
      </c>
      <c r="Y139" s="53">
        <v>10.869400000000001</v>
      </c>
      <c r="Z139" s="53">
        <v>11.9749</v>
      </c>
      <c r="AA139" s="53">
        <v>12.0327</v>
      </c>
      <c r="AB139" s="53">
        <v>0</v>
      </c>
      <c r="AC139" s="53">
        <v>12.0327</v>
      </c>
      <c r="AD139" s="53">
        <v>0</v>
      </c>
      <c r="AE139" s="53">
        <v>10.869400000000001</v>
      </c>
      <c r="AF139" s="53">
        <v>12.103300000000001</v>
      </c>
      <c r="AG139" s="53">
        <v>1.38E-2</v>
      </c>
      <c r="AH139" s="53">
        <v>0</v>
      </c>
      <c r="AI139" s="53">
        <v>1.38E-2</v>
      </c>
      <c r="AJ139" s="53" t="s">
        <v>346</v>
      </c>
      <c r="AK139" s="53" t="s">
        <v>346</v>
      </c>
      <c r="AL139" s="53">
        <v>1.38E-2</v>
      </c>
      <c r="AM139" s="53">
        <v>22.322299999999998</v>
      </c>
    </row>
    <row r="140" spans="1:39" ht="13.8">
      <c r="A140" s="16">
        <v>44470</v>
      </c>
      <c r="B140" s="53">
        <v>35.341700000000003</v>
      </c>
      <c r="C140" s="53">
        <v>36.8705</v>
      </c>
      <c r="D140" s="53">
        <v>40.363500000000002</v>
      </c>
      <c r="E140" s="53">
        <v>36.491399999999999</v>
      </c>
      <c r="F140" s="53">
        <v>37.661999999999999</v>
      </c>
      <c r="G140" s="53">
        <v>33.5657</v>
      </c>
      <c r="H140" s="53">
        <v>19.472999999999999</v>
      </c>
      <c r="I140" s="53">
        <v>36.868699999999997</v>
      </c>
      <c r="J140" s="53">
        <v>40.353900000000003</v>
      </c>
      <c r="K140" s="53">
        <v>36.491399999999999</v>
      </c>
      <c r="L140" s="53">
        <v>37.661999999999999</v>
      </c>
      <c r="M140" s="53">
        <v>33.5657</v>
      </c>
      <c r="N140" s="53">
        <v>19.472999999999999</v>
      </c>
      <c r="O140" s="53">
        <v>44.2879</v>
      </c>
      <c r="P140" s="53">
        <v>44.2879</v>
      </c>
      <c r="Q140" s="53" t="s">
        <v>346</v>
      </c>
      <c r="R140" s="53" t="s">
        <v>346</v>
      </c>
      <c r="S140" s="53" t="s">
        <v>346</v>
      </c>
      <c r="T140" s="53" t="s">
        <v>346</v>
      </c>
      <c r="U140" s="53">
        <v>12.1471</v>
      </c>
      <c r="V140" s="53">
        <v>0</v>
      </c>
      <c r="W140" s="53">
        <v>12.1471</v>
      </c>
      <c r="X140" s="53">
        <v>0</v>
      </c>
      <c r="Y140" s="53">
        <v>13.8447</v>
      </c>
      <c r="Z140" s="53">
        <v>12.032299999999999</v>
      </c>
      <c r="AA140" s="53">
        <v>12.1471</v>
      </c>
      <c r="AB140" s="53">
        <v>0</v>
      </c>
      <c r="AC140" s="53">
        <v>12.1471</v>
      </c>
      <c r="AD140" s="53">
        <v>0</v>
      </c>
      <c r="AE140" s="53">
        <v>13.8447</v>
      </c>
      <c r="AF140" s="53">
        <v>12.032299999999999</v>
      </c>
      <c r="AG140" s="53">
        <v>0</v>
      </c>
      <c r="AH140" s="53">
        <v>0</v>
      </c>
      <c r="AI140" s="53" t="s">
        <v>346</v>
      </c>
      <c r="AJ140" s="53" t="s">
        <v>346</v>
      </c>
      <c r="AK140" s="53" t="s">
        <v>346</v>
      </c>
      <c r="AL140" s="53" t="s">
        <v>346</v>
      </c>
      <c r="AM140" s="53">
        <v>21.111499999999999</v>
      </c>
    </row>
    <row r="141" spans="1:39" ht="13.8">
      <c r="A141" s="16">
        <v>44501</v>
      </c>
      <c r="B141" s="53">
        <v>34.091099999999997</v>
      </c>
      <c r="C141" s="53">
        <v>35.298200000000001</v>
      </c>
      <c r="D141" s="53">
        <v>40.071800000000003</v>
      </c>
      <c r="E141" s="53">
        <v>34.808399999999999</v>
      </c>
      <c r="F141" s="53">
        <v>35.937199999999997</v>
      </c>
      <c r="G141" s="53">
        <v>30.640699999999999</v>
      </c>
      <c r="H141" s="53">
        <v>24.0123</v>
      </c>
      <c r="I141" s="53">
        <v>35.294400000000003</v>
      </c>
      <c r="J141" s="53">
        <v>40.050699999999999</v>
      </c>
      <c r="K141" s="53">
        <v>34.808399999999999</v>
      </c>
      <c r="L141" s="53">
        <v>35.937199999999997</v>
      </c>
      <c r="M141" s="53">
        <v>30.640699999999999</v>
      </c>
      <c r="N141" s="53">
        <v>24.0123</v>
      </c>
      <c r="O141" s="53">
        <v>45.216900000000003</v>
      </c>
      <c r="P141" s="53">
        <v>45.216900000000003</v>
      </c>
      <c r="Q141" s="53">
        <v>0</v>
      </c>
      <c r="R141" s="53" t="s">
        <v>346</v>
      </c>
      <c r="S141" s="53" t="s">
        <v>346</v>
      </c>
      <c r="T141" s="53">
        <v>0</v>
      </c>
      <c r="U141" s="53">
        <v>12.1198</v>
      </c>
      <c r="V141" s="53">
        <v>0</v>
      </c>
      <c r="W141" s="53">
        <v>12.1198</v>
      </c>
      <c r="X141" s="53">
        <v>0</v>
      </c>
      <c r="Y141" s="53">
        <v>11.8628</v>
      </c>
      <c r="Z141" s="53">
        <v>12.132400000000001</v>
      </c>
      <c r="AA141" s="53">
        <v>12.2064</v>
      </c>
      <c r="AB141" s="53">
        <v>0</v>
      </c>
      <c r="AC141" s="53">
        <v>12.2064</v>
      </c>
      <c r="AD141" s="53">
        <v>0</v>
      </c>
      <c r="AE141" s="53">
        <v>11.8628</v>
      </c>
      <c r="AF141" s="53">
        <v>12.2233</v>
      </c>
      <c r="AG141" s="53">
        <v>0.3362</v>
      </c>
      <c r="AH141" s="53">
        <v>0</v>
      </c>
      <c r="AI141" s="53">
        <v>0.3362</v>
      </c>
      <c r="AJ141" s="53" t="s">
        <v>346</v>
      </c>
      <c r="AK141" s="53" t="s">
        <v>346</v>
      </c>
      <c r="AL141" s="53">
        <v>0.3362</v>
      </c>
      <c r="AM141" s="53">
        <v>22.297899999999998</v>
      </c>
    </row>
    <row r="142" spans="1:39" ht="13.8">
      <c r="A142" s="16">
        <v>44531</v>
      </c>
      <c r="B142" s="53">
        <v>32.489199999999997</v>
      </c>
      <c r="C142" s="53">
        <v>33.830800000000004</v>
      </c>
      <c r="D142" s="53">
        <v>39.845799999999997</v>
      </c>
      <c r="E142" s="53">
        <v>33.215299999999999</v>
      </c>
      <c r="F142" s="53">
        <v>33.974299999999999</v>
      </c>
      <c r="G142" s="53">
        <v>30.686199999999999</v>
      </c>
      <c r="H142" s="53">
        <v>23.789200000000001</v>
      </c>
      <c r="I142" s="53">
        <v>33.827399999999997</v>
      </c>
      <c r="J142" s="53">
        <v>39.826599999999999</v>
      </c>
      <c r="K142" s="53">
        <v>33.215299999999999</v>
      </c>
      <c r="L142" s="53">
        <v>33.974299999999999</v>
      </c>
      <c r="M142" s="53">
        <v>30.686199999999999</v>
      </c>
      <c r="N142" s="53">
        <v>23.789200000000001</v>
      </c>
      <c r="O142" s="53">
        <v>46.5319</v>
      </c>
      <c r="P142" s="53">
        <v>46.5319</v>
      </c>
      <c r="Q142" s="53" t="s">
        <v>346</v>
      </c>
      <c r="R142" s="53" t="s">
        <v>346</v>
      </c>
      <c r="S142" s="53" t="s">
        <v>346</v>
      </c>
      <c r="T142" s="53" t="s">
        <v>346</v>
      </c>
      <c r="U142" s="53">
        <v>12.0602</v>
      </c>
      <c r="V142" s="53">
        <v>0</v>
      </c>
      <c r="W142" s="53">
        <v>12.0602</v>
      </c>
      <c r="X142" s="53">
        <v>0</v>
      </c>
      <c r="Y142" s="53">
        <v>10.7728</v>
      </c>
      <c r="Z142" s="53">
        <v>12.102600000000001</v>
      </c>
      <c r="AA142" s="53">
        <v>12.0602</v>
      </c>
      <c r="AB142" s="53">
        <v>0</v>
      </c>
      <c r="AC142" s="53">
        <v>12.0602</v>
      </c>
      <c r="AD142" s="53">
        <v>0</v>
      </c>
      <c r="AE142" s="53">
        <v>10.7728</v>
      </c>
      <c r="AF142" s="53">
        <v>12.102600000000001</v>
      </c>
      <c r="AG142" s="53">
        <v>0</v>
      </c>
      <c r="AH142" s="53">
        <v>0</v>
      </c>
      <c r="AI142" s="53" t="s">
        <v>346</v>
      </c>
      <c r="AJ142" s="53" t="s">
        <v>346</v>
      </c>
      <c r="AK142" s="53" t="s">
        <v>346</v>
      </c>
      <c r="AL142" s="53" t="s">
        <v>346</v>
      </c>
      <c r="AM142" s="53">
        <v>20.7956</v>
      </c>
    </row>
    <row r="143" spans="1:39" ht="13.8">
      <c r="A143" s="16">
        <v>44562</v>
      </c>
      <c r="B143" s="53">
        <v>33.3307</v>
      </c>
      <c r="C143" s="53">
        <v>34.594799999999999</v>
      </c>
      <c r="D143" s="53">
        <v>39.712400000000002</v>
      </c>
      <c r="E143" s="53">
        <v>34.0779</v>
      </c>
      <c r="F143" s="53">
        <v>34.604399999999998</v>
      </c>
      <c r="G143" s="53">
        <v>32.6126</v>
      </c>
      <c r="H143" s="53">
        <v>23.519600000000001</v>
      </c>
      <c r="I143" s="53">
        <v>34.5884</v>
      </c>
      <c r="J143" s="53">
        <v>39.665700000000001</v>
      </c>
      <c r="K143" s="53">
        <v>34.0779</v>
      </c>
      <c r="L143" s="53">
        <v>34.604399999999998</v>
      </c>
      <c r="M143" s="53">
        <v>32.6126</v>
      </c>
      <c r="N143" s="53">
        <v>23.519600000000001</v>
      </c>
      <c r="O143" s="53">
        <v>49.663600000000002</v>
      </c>
      <c r="P143" s="53">
        <v>49.663600000000002</v>
      </c>
      <c r="Q143" s="53" t="s">
        <v>346</v>
      </c>
      <c r="R143" s="53" t="s">
        <v>346</v>
      </c>
      <c r="S143" s="53" t="s">
        <v>346</v>
      </c>
      <c r="T143" s="53" t="s">
        <v>346</v>
      </c>
      <c r="U143" s="53">
        <v>12.0162</v>
      </c>
      <c r="V143" s="53">
        <v>0</v>
      </c>
      <c r="W143" s="53">
        <v>12.0162</v>
      </c>
      <c r="X143" s="53">
        <v>0</v>
      </c>
      <c r="Y143" s="53">
        <v>13.496</v>
      </c>
      <c r="Z143" s="53">
        <v>11.9383</v>
      </c>
      <c r="AA143" s="53">
        <v>12.0162</v>
      </c>
      <c r="AB143" s="53">
        <v>0</v>
      </c>
      <c r="AC143" s="53">
        <v>12.0162</v>
      </c>
      <c r="AD143" s="53">
        <v>0</v>
      </c>
      <c r="AE143" s="53">
        <v>13.496</v>
      </c>
      <c r="AF143" s="53">
        <v>11.9383</v>
      </c>
      <c r="AG143" s="53">
        <v>0</v>
      </c>
      <c r="AH143" s="53">
        <v>0</v>
      </c>
      <c r="AI143" s="53" t="s">
        <v>346</v>
      </c>
      <c r="AJ143" s="53" t="s">
        <v>346</v>
      </c>
      <c r="AK143" s="53" t="s">
        <v>346</v>
      </c>
      <c r="AL143" s="53" t="s">
        <v>346</v>
      </c>
      <c r="AM143" s="53">
        <v>20.196300000000001</v>
      </c>
    </row>
    <row r="144" spans="1:39" ht="13.8">
      <c r="A144" s="16">
        <v>44593</v>
      </c>
      <c r="B144" s="53">
        <v>34.262900000000002</v>
      </c>
      <c r="C144" s="53">
        <v>35.314799999999998</v>
      </c>
      <c r="D144" s="53">
        <v>40.488599999999998</v>
      </c>
      <c r="E144" s="53">
        <v>34.762500000000003</v>
      </c>
      <c r="F144" s="53">
        <v>35.1389</v>
      </c>
      <c r="G144" s="53">
        <v>33.944600000000001</v>
      </c>
      <c r="H144" s="53">
        <v>22.742100000000001</v>
      </c>
      <c r="I144" s="53">
        <v>35.301600000000001</v>
      </c>
      <c r="J144" s="53">
        <v>40.4041</v>
      </c>
      <c r="K144" s="53">
        <v>34.762500000000003</v>
      </c>
      <c r="L144" s="53">
        <v>35.1389</v>
      </c>
      <c r="M144" s="53">
        <v>33.944600000000001</v>
      </c>
      <c r="N144" s="53">
        <v>22.742100000000001</v>
      </c>
      <c r="O144" s="53">
        <v>48.628700000000002</v>
      </c>
      <c r="P144" s="53">
        <v>48.628700000000002</v>
      </c>
      <c r="Q144" s="53">
        <v>0</v>
      </c>
      <c r="R144" s="53" t="s">
        <v>346</v>
      </c>
      <c r="S144" s="53" t="s">
        <v>346</v>
      </c>
      <c r="T144" s="53">
        <v>0</v>
      </c>
      <c r="U144" s="53">
        <v>13.067500000000001</v>
      </c>
      <c r="V144" s="53">
        <v>0</v>
      </c>
      <c r="W144" s="53">
        <v>13.067500000000001</v>
      </c>
      <c r="X144" s="53">
        <v>0</v>
      </c>
      <c r="Y144" s="53">
        <v>12.532500000000001</v>
      </c>
      <c r="Z144" s="53">
        <v>13.074299999999999</v>
      </c>
      <c r="AA144" s="53">
        <v>13.135999999999999</v>
      </c>
      <c r="AB144" s="53">
        <v>0</v>
      </c>
      <c r="AC144" s="53">
        <v>13.135999999999999</v>
      </c>
      <c r="AD144" s="53">
        <v>0</v>
      </c>
      <c r="AE144" s="53">
        <v>12.532500000000001</v>
      </c>
      <c r="AF144" s="53">
        <v>13.143800000000001</v>
      </c>
      <c r="AG144" s="53">
        <v>8.49</v>
      </c>
      <c r="AH144" s="53">
        <v>0</v>
      </c>
      <c r="AI144" s="53">
        <v>8.49</v>
      </c>
      <c r="AJ144" s="53" t="s">
        <v>346</v>
      </c>
      <c r="AK144" s="53" t="s">
        <v>346</v>
      </c>
      <c r="AL144" s="53">
        <v>8.49</v>
      </c>
      <c r="AM144" s="53">
        <v>22.071000000000002</v>
      </c>
    </row>
    <row r="145" spans="1:39" ht="13.8">
      <c r="A145" s="16">
        <v>44621</v>
      </c>
      <c r="B145" s="53">
        <v>21.046900000000001</v>
      </c>
      <c r="C145" s="53">
        <v>23.5703</v>
      </c>
      <c r="D145" s="53">
        <v>38.2224</v>
      </c>
      <c r="E145" s="53">
        <v>22.648299999999999</v>
      </c>
      <c r="F145" s="53">
        <v>24.610600000000002</v>
      </c>
      <c r="G145" s="53">
        <v>14.164899999999999</v>
      </c>
      <c r="H145" s="53">
        <v>0.2351</v>
      </c>
      <c r="I145" s="53">
        <v>23.6279</v>
      </c>
      <c r="J145" s="53">
        <v>38.222200000000001</v>
      </c>
      <c r="K145" s="53">
        <v>22.707899999999999</v>
      </c>
      <c r="L145" s="53">
        <v>24.610600000000002</v>
      </c>
      <c r="M145" s="53">
        <v>14.164899999999999</v>
      </c>
      <c r="N145" s="53">
        <v>0.26150000000000001</v>
      </c>
      <c r="O145" s="53">
        <v>0.78449999999999998</v>
      </c>
      <c r="P145" s="53">
        <v>38.444800000000001</v>
      </c>
      <c r="Q145" s="53">
        <v>0</v>
      </c>
      <c r="R145" s="53" t="s">
        <v>346</v>
      </c>
      <c r="S145" s="53" t="s">
        <v>346</v>
      </c>
      <c r="T145" s="53">
        <v>0</v>
      </c>
      <c r="U145" s="53">
        <v>5.3E-3</v>
      </c>
      <c r="V145" s="53">
        <v>0</v>
      </c>
      <c r="W145" s="53">
        <v>5.3E-3</v>
      </c>
      <c r="X145" s="53">
        <v>0</v>
      </c>
      <c r="Y145" s="53">
        <v>0</v>
      </c>
      <c r="Z145" s="53">
        <v>5.4000000000000003E-3</v>
      </c>
      <c r="AA145" s="53">
        <v>5.3E-3</v>
      </c>
      <c r="AB145" s="53">
        <v>0</v>
      </c>
      <c r="AC145" s="53">
        <v>5.3E-3</v>
      </c>
      <c r="AD145" s="53">
        <v>0</v>
      </c>
      <c r="AE145" s="53">
        <v>0</v>
      </c>
      <c r="AF145" s="53">
        <v>5.4000000000000003E-3</v>
      </c>
      <c r="AG145" s="53">
        <v>0</v>
      </c>
      <c r="AH145" s="53">
        <v>0</v>
      </c>
      <c r="AI145" s="53">
        <v>0</v>
      </c>
      <c r="AJ145" s="53" t="s">
        <v>346</v>
      </c>
      <c r="AK145" s="53" t="s">
        <v>346</v>
      </c>
      <c r="AL145" s="53">
        <v>0</v>
      </c>
      <c r="AM145" s="53">
        <v>24.873799999999999</v>
      </c>
    </row>
  </sheetData>
  <mergeCells count="20">
    <mergeCell ref="A3:Q3"/>
    <mergeCell ref="A6:A8"/>
    <mergeCell ref="C6:C8"/>
    <mergeCell ref="B6:B8"/>
    <mergeCell ref="D6:H6"/>
    <mergeCell ref="I6:T6"/>
    <mergeCell ref="U6:U8"/>
    <mergeCell ref="V6:Z6"/>
    <mergeCell ref="AA6:AL6"/>
    <mergeCell ref="AM6:AM8"/>
    <mergeCell ref="D7:D8"/>
    <mergeCell ref="E7:E8"/>
    <mergeCell ref="F7:H7"/>
    <mergeCell ref="I7:N7"/>
    <mergeCell ref="O7:T7"/>
    <mergeCell ref="V7:V8"/>
    <mergeCell ref="W7:W8"/>
    <mergeCell ref="X7:Z7"/>
    <mergeCell ref="AA7:AF7"/>
    <mergeCell ref="AG7:AL7"/>
  </mergeCells>
  <hyperlinks>
    <hyperlink ref="A3" location="'зміст'!A1" display="'зміст'!A1"/>
    <hyperlink ref="A3:Q3" location="'на звітну дату'!A1" display="'на звітну дату'!A1"/>
    <hyperlink ref="A1" location="Зміст!A1" display="Зміст"/>
  </hyperlinks>
  <printOptions horizontalCentered="1"/>
  <pageMargins left="0.39370078740157483" right="0.19685039370078741" top="0.39370078740157483" bottom="0.39370078740157483" header="0.19685039370078741" footer="0.19685039370078741"/>
  <pageSetup paperSize="9" scale="98" orientation="landscape" r:id="rId1"/>
  <headerFooter alignWithMargins="0"/>
  <colBreaks count="1" manualBreakCount="1">
    <brk id="20" min="2" max="14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>
    <tabColor rgb="FF00B0F0"/>
  </sheetPr>
  <dimension ref="A1:AZ145"/>
  <sheetViews>
    <sheetView showGridLines="0" zoomScaleNormal="100" zoomScaleSheetLayoutView="100" workbookViewId="0">
      <selection activeCell="A2" sqref="A2"/>
    </sheetView>
  </sheetViews>
  <sheetFormatPr defaultColWidth="9.109375" defaultRowHeight="13.2" outlineLevelRow="1"/>
  <cols>
    <col min="1" max="1" width="9.44140625" style="6" customWidth="1"/>
    <col min="2" max="2" width="11.44140625" style="7" customWidth="1"/>
    <col min="3" max="15" width="7.44140625" style="7" customWidth="1"/>
    <col min="16" max="16" width="7.88671875" style="7" customWidth="1"/>
    <col min="17" max="19" width="9.109375" style="7"/>
    <col min="20" max="20" width="19.109375" style="7" customWidth="1"/>
    <col min="21" max="16384" width="9.109375" style="7"/>
  </cols>
  <sheetData>
    <row r="1" spans="1:16" s="27" customFormat="1" ht="14.4">
      <c r="A1" s="11" t="s">
        <v>132</v>
      </c>
    </row>
    <row r="2" spans="1:16" s="27" customFormat="1" ht="5.25" customHeight="1"/>
    <row r="3" spans="1:16" s="24" customFormat="1" ht="26.25" customHeight="1">
      <c r="A3" s="232" t="s">
        <v>112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</row>
    <row r="4" spans="1:16" s="24" customFormat="1" ht="12.75" customHeight="1">
      <c r="A4" s="19" t="s">
        <v>131</v>
      </c>
    </row>
    <row r="5" spans="1:16" s="24" customFormat="1" ht="12.75" customHeight="1">
      <c r="A5" s="20" t="s">
        <v>54</v>
      </c>
    </row>
    <row r="6" spans="1:16" s="25" customFormat="1" ht="15" customHeight="1">
      <c r="A6" s="202" t="s">
        <v>0</v>
      </c>
      <c r="B6" s="191" t="s">
        <v>14</v>
      </c>
      <c r="C6" s="210" t="s">
        <v>2</v>
      </c>
      <c r="D6" s="211"/>
      <c r="E6" s="211"/>
      <c r="F6" s="212"/>
      <c r="G6" s="207" t="s">
        <v>3</v>
      </c>
      <c r="H6" s="208"/>
      <c r="I6" s="208"/>
      <c r="J6" s="208"/>
      <c r="K6" s="208"/>
      <c r="L6" s="208"/>
      <c r="M6" s="208"/>
      <c r="N6" s="208"/>
      <c r="O6" s="208"/>
      <c r="P6" s="209"/>
    </row>
    <row r="7" spans="1:16" s="25" customFormat="1" ht="15" customHeight="1">
      <c r="A7" s="203"/>
      <c r="B7" s="191"/>
      <c r="C7" s="213"/>
      <c r="D7" s="214"/>
      <c r="E7" s="214"/>
      <c r="F7" s="215"/>
      <c r="G7" s="207" t="s">
        <v>8</v>
      </c>
      <c r="H7" s="208"/>
      <c r="I7" s="208"/>
      <c r="J7" s="208"/>
      <c r="K7" s="209"/>
      <c r="L7" s="207" t="s">
        <v>9</v>
      </c>
      <c r="M7" s="208"/>
      <c r="N7" s="208"/>
      <c r="O7" s="208"/>
      <c r="P7" s="209"/>
    </row>
    <row r="8" spans="1:16" s="25" customFormat="1" ht="64.5" customHeight="1">
      <c r="A8" s="204"/>
      <c r="B8" s="191"/>
      <c r="C8" s="54" t="s">
        <v>18</v>
      </c>
      <c r="D8" s="54" t="s">
        <v>10</v>
      </c>
      <c r="E8" s="54" t="s">
        <v>20</v>
      </c>
      <c r="F8" s="54" t="s">
        <v>21</v>
      </c>
      <c r="G8" s="54" t="s">
        <v>13</v>
      </c>
      <c r="H8" s="54" t="s">
        <v>18</v>
      </c>
      <c r="I8" s="54" t="s">
        <v>10</v>
      </c>
      <c r="J8" s="54" t="s">
        <v>20</v>
      </c>
      <c r="K8" s="54" t="s">
        <v>21</v>
      </c>
      <c r="L8" s="54" t="s">
        <v>13</v>
      </c>
      <c r="M8" s="54" t="s">
        <v>18</v>
      </c>
      <c r="N8" s="54" t="s">
        <v>10</v>
      </c>
      <c r="O8" s="54" t="s">
        <v>20</v>
      </c>
      <c r="P8" s="54" t="s">
        <v>21</v>
      </c>
    </row>
    <row r="9" spans="1:16" s="25" customFormat="1" ht="13.8" hidden="1">
      <c r="A9" s="120"/>
      <c r="B9" s="119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</row>
    <row r="10" spans="1:16" s="25" customFormat="1" ht="13.8">
      <c r="A10" s="35">
        <v>1</v>
      </c>
      <c r="B10" s="23">
        <v>2</v>
      </c>
      <c r="C10" s="35">
        <v>3</v>
      </c>
      <c r="D10" s="23">
        <v>4</v>
      </c>
      <c r="E10" s="35">
        <v>5</v>
      </c>
      <c r="F10" s="23">
        <v>6</v>
      </c>
      <c r="G10" s="35">
        <v>7</v>
      </c>
      <c r="H10" s="23">
        <v>8</v>
      </c>
      <c r="I10" s="35">
        <v>9</v>
      </c>
      <c r="J10" s="23">
        <v>10</v>
      </c>
      <c r="K10" s="35">
        <v>11</v>
      </c>
      <c r="L10" s="23">
        <v>12</v>
      </c>
      <c r="M10" s="35">
        <v>13</v>
      </c>
      <c r="N10" s="23">
        <v>14</v>
      </c>
      <c r="O10" s="35">
        <v>15</v>
      </c>
      <c r="P10" s="23">
        <v>16</v>
      </c>
    </row>
    <row r="11" spans="1:16" s="24" customFormat="1" ht="13.8" hidden="1" outlineLevel="1">
      <c r="A11" s="16">
        <v>40544</v>
      </c>
      <c r="B11" s="53">
        <v>6.3574999999999999</v>
      </c>
      <c r="C11" s="53">
        <v>5.2948000000000004</v>
      </c>
      <c r="D11" s="53">
        <v>9.6243999999999996</v>
      </c>
      <c r="E11" s="53">
        <v>3.6501999999999999</v>
      </c>
      <c r="F11" s="53">
        <v>17.770700000000001</v>
      </c>
      <c r="G11" s="53">
        <v>6.4684999999999997</v>
      </c>
      <c r="H11" s="53">
        <v>5.3202999999999996</v>
      </c>
      <c r="I11" s="53">
        <v>10.1496</v>
      </c>
      <c r="J11" s="53">
        <v>3.8563999999999998</v>
      </c>
      <c r="K11" s="53">
        <v>25.7454</v>
      </c>
      <c r="L11" s="53">
        <v>4.9058999999999999</v>
      </c>
      <c r="M11" s="53">
        <v>4.0270999999999999</v>
      </c>
      <c r="N11" s="53">
        <v>6.4438000000000004</v>
      </c>
      <c r="O11" s="53">
        <v>1.6173999999999999</v>
      </c>
      <c r="P11" s="53">
        <v>5</v>
      </c>
    </row>
    <row r="12" spans="1:16" s="24" customFormat="1" ht="13.8" hidden="1" outlineLevel="1">
      <c r="A12" s="16">
        <v>40575</v>
      </c>
      <c r="B12" s="53">
        <v>6.4272</v>
      </c>
      <c r="C12" s="53">
        <v>5.6349</v>
      </c>
      <c r="D12" s="53">
        <v>8.08</v>
      </c>
      <c r="E12" s="53">
        <v>3.4769999999999999</v>
      </c>
      <c r="F12" s="53">
        <v>25.322500000000002</v>
      </c>
      <c r="G12" s="53">
        <v>7.0094000000000003</v>
      </c>
      <c r="H12" s="53">
        <v>5.7141999999999999</v>
      </c>
      <c r="I12" s="53">
        <v>9.3819999999999997</v>
      </c>
      <c r="J12" s="53">
        <v>4.1965000000000003</v>
      </c>
      <c r="K12" s="53">
        <v>25.322500000000002</v>
      </c>
      <c r="L12" s="53">
        <v>3.9236</v>
      </c>
      <c r="M12" s="53">
        <v>3.5032999999999999</v>
      </c>
      <c r="N12" s="53">
        <v>5.2106000000000003</v>
      </c>
      <c r="O12" s="53">
        <v>0.81899999999999995</v>
      </c>
      <c r="P12" s="53">
        <v>0</v>
      </c>
    </row>
    <row r="13" spans="1:16" s="24" customFormat="1" ht="13.8" hidden="1" outlineLevel="1">
      <c r="A13" s="16">
        <v>40603</v>
      </c>
      <c r="B13" s="53">
        <v>6.8575999999999997</v>
      </c>
      <c r="C13" s="53">
        <v>5.3410000000000002</v>
      </c>
      <c r="D13" s="53">
        <v>8.6918000000000006</v>
      </c>
      <c r="E13" s="53">
        <v>4.4104999999999999</v>
      </c>
      <c r="F13" s="53">
        <v>26.820900000000002</v>
      </c>
      <c r="G13" s="53">
        <v>7.6275000000000004</v>
      </c>
      <c r="H13" s="53">
        <v>5.4649999999999999</v>
      </c>
      <c r="I13" s="53">
        <v>10.2159</v>
      </c>
      <c r="J13" s="53">
        <v>6.1162000000000001</v>
      </c>
      <c r="K13" s="53">
        <v>26.820900000000002</v>
      </c>
      <c r="L13" s="53">
        <v>4.2104999999999997</v>
      </c>
      <c r="M13" s="53">
        <v>3.2728999999999999</v>
      </c>
      <c r="N13" s="53">
        <v>5.4778000000000002</v>
      </c>
      <c r="O13" s="53">
        <v>1.8174999999999999</v>
      </c>
      <c r="P13" s="53">
        <v>0</v>
      </c>
    </row>
    <row r="14" spans="1:16" s="24" customFormat="1" ht="13.8" hidden="1" outlineLevel="1">
      <c r="A14" s="16">
        <v>40634</v>
      </c>
      <c r="B14" s="53">
        <v>7.2473999999999998</v>
      </c>
      <c r="C14" s="53">
        <v>5.2367999999999997</v>
      </c>
      <c r="D14" s="53">
        <v>7.6871999999999998</v>
      </c>
      <c r="E14" s="53">
        <v>9.1625999999999994</v>
      </c>
      <c r="F14" s="53">
        <v>18.4358</v>
      </c>
      <c r="G14" s="53">
        <v>7.7468000000000004</v>
      </c>
      <c r="H14" s="53">
        <v>5.3514999999999997</v>
      </c>
      <c r="I14" s="53">
        <v>8.9722000000000008</v>
      </c>
      <c r="J14" s="53">
        <v>9.8374000000000006</v>
      </c>
      <c r="K14" s="53">
        <v>18.4358</v>
      </c>
      <c r="L14" s="53">
        <v>5.0427999999999997</v>
      </c>
      <c r="M14" s="53">
        <v>3.6133000000000002</v>
      </c>
      <c r="N14" s="53">
        <v>5.6622000000000003</v>
      </c>
      <c r="O14" s="53">
        <v>3.3117000000000001</v>
      </c>
      <c r="P14" s="53">
        <v>0</v>
      </c>
    </row>
    <row r="15" spans="1:16" s="24" customFormat="1" ht="13.8" hidden="1" outlineLevel="1">
      <c r="A15" s="16">
        <v>40664</v>
      </c>
      <c r="B15" s="53">
        <v>6.9913999999999996</v>
      </c>
      <c r="C15" s="53">
        <v>5.0792999999999999</v>
      </c>
      <c r="D15" s="53">
        <v>7.0885999999999996</v>
      </c>
      <c r="E15" s="53">
        <v>11.361599999999999</v>
      </c>
      <c r="F15" s="53">
        <v>6.9593999999999996</v>
      </c>
      <c r="G15" s="53">
        <v>7.6639999999999997</v>
      </c>
      <c r="H15" s="53">
        <v>5.3385999999999996</v>
      </c>
      <c r="I15" s="53">
        <v>8.5025999999999993</v>
      </c>
      <c r="J15" s="53">
        <v>11.386200000000001</v>
      </c>
      <c r="K15" s="53">
        <v>6.9593999999999996</v>
      </c>
      <c r="L15" s="53">
        <v>4.3857999999999997</v>
      </c>
      <c r="M15" s="53">
        <v>2.758</v>
      </c>
      <c r="N15" s="53">
        <v>4.7648999999999999</v>
      </c>
      <c r="O15" s="53">
        <v>7</v>
      </c>
      <c r="P15" s="53">
        <v>0</v>
      </c>
    </row>
    <row r="16" spans="1:16" s="24" customFormat="1" ht="13.8" hidden="1" outlineLevel="1">
      <c r="A16" s="16">
        <v>40695</v>
      </c>
      <c r="B16" s="53">
        <v>6.6224999999999996</v>
      </c>
      <c r="C16" s="53">
        <v>4.4974999999999996</v>
      </c>
      <c r="D16" s="53">
        <v>6.9294000000000002</v>
      </c>
      <c r="E16" s="53">
        <v>9.3569999999999993</v>
      </c>
      <c r="F16" s="53">
        <v>8.0902999999999992</v>
      </c>
      <c r="G16" s="53">
        <v>7.0106999999999999</v>
      </c>
      <c r="H16" s="53">
        <v>4.6294000000000004</v>
      </c>
      <c r="I16" s="53">
        <v>7.8083</v>
      </c>
      <c r="J16" s="53">
        <v>9.9172999999999991</v>
      </c>
      <c r="K16" s="53">
        <v>9.4351000000000003</v>
      </c>
      <c r="L16" s="53">
        <v>5.2720000000000002</v>
      </c>
      <c r="M16" s="53">
        <v>2.1417999999999999</v>
      </c>
      <c r="N16" s="53">
        <v>5.4309000000000003</v>
      </c>
      <c r="O16" s="53">
        <v>6.1271000000000004</v>
      </c>
      <c r="P16" s="53">
        <v>6</v>
      </c>
    </row>
    <row r="17" spans="1:16" s="24" customFormat="1" ht="13.8" hidden="1" outlineLevel="1">
      <c r="A17" s="16">
        <v>40725</v>
      </c>
      <c r="B17" s="53">
        <v>6.1725000000000003</v>
      </c>
      <c r="C17" s="53">
        <v>5.2313999999999998</v>
      </c>
      <c r="D17" s="53">
        <v>7.0381999999999998</v>
      </c>
      <c r="E17" s="53">
        <v>6.2408000000000001</v>
      </c>
      <c r="F17" s="53">
        <v>9.8195999999999994</v>
      </c>
      <c r="G17" s="53">
        <v>6.5124000000000004</v>
      </c>
      <c r="H17" s="53">
        <v>5.3906000000000001</v>
      </c>
      <c r="I17" s="53">
        <v>7.9996999999999998</v>
      </c>
      <c r="J17" s="53">
        <v>6.3562000000000003</v>
      </c>
      <c r="K17" s="53">
        <v>10.851000000000001</v>
      </c>
      <c r="L17" s="53">
        <v>3.3704000000000001</v>
      </c>
      <c r="M17" s="53">
        <v>2.3050000000000002</v>
      </c>
      <c r="N17" s="53">
        <v>3.7046000000000001</v>
      </c>
      <c r="O17" s="53">
        <v>0.49399999999999999</v>
      </c>
      <c r="P17" s="53">
        <v>7</v>
      </c>
    </row>
    <row r="18" spans="1:16" s="24" customFormat="1" ht="13.8" hidden="1" outlineLevel="1">
      <c r="A18" s="16">
        <v>40756</v>
      </c>
      <c r="B18" s="53">
        <v>4.5701000000000001</v>
      </c>
      <c r="C18" s="53">
        <v>3.2860999999999998</v>
      </c>
      <c r="D18" s="53">
        <v>7.6643999999999997</v>
      </c>
      <c r="E18" s="53">
        <v>2.5788000000000002</v>
      </c>
      <c r="F18" s="53">
        <v>6.0754000000000001</v>
      </c>
      <c r="G18" s="53">
        <v>4.6436000000000002</v>
      </c>
      <c r="H18" s="53">
        <v>3.33</v>
      </c>
      <c r="I18" s="53">
        <v>8.7726000000000006</v>
      </c>
      <c r="J18" s="53">
        <v>2.5969000000000002</v>
      </c>
      <c r="K18" s="53">
        <v>9.2928999999999995</v>
      </c>
      <c r="L18" s="53">
        <v>3.9605000000000001</v>
      </c>
      <c r="M18" s="53">
        <v>2.1358999999999999</v>
      </c>
      <c r="N18" s="53">
        <v>4.4126000000000003</v>
      </c>
      <c r="O18" s="53">
        <v>0.5625</v>
      </c>
      <c r="P18" s="53">
        <v>4.1536</v>
      </c>
    </row>
    <row r="19" spans="1:16" s="24" customFormat="1" ht="13.8" hidden="1" outlineLevel="1">
      <c r="A19" s="16">
        <v>40787</v>
      </c>
      <c r="B19" s="53">
        <v>6.1864999999999997</v>
      </c>
      <c r="C19" s="53">
        <v>3.8315000000000001</v>
      </c>
      <c r="D19" s="53">
        <v>7.9093</v>
      </c>
      <c r="E19" s="53">
        <v>6.2929000000000004</v>
      </c>
      <c r="F19" s="53">
        <v>8.26</v>
      </c>
      <c r="G19" s="53">
        <v>6.6371000000000002</v>
      </c>
      <c r="H19" s="53">
        <v>3.9738000000000002</v>
      </c>
      <c r="I19" s="53">
        <v>9.9861000000000004</v>
      </c>
      <c r="J19" s="53">
        <v>6.3875000000000002</v>
      </c>
      <c r="K19" s="53">
        <v>6.1993999999999998</v>
      </c>
      <c r="L19" s="53">
        <v>4.6835000000000004</v>
      </c>
      <c r="M19" s="53">
        <v>1.8837999999999999</v>
      </c>
      <c r="N19" s="53">
        <v>4.9641000000000002</v>
      </c>
      <c r="O19" s="53">
        <v>0.93489999999999995</v>
      </c>
      <c r="P19" s="53">
        <v>8.4308999999999994</v>
      </c>
    </row>
    <row r="20" spans="1:16" s="24" customFormat="1" ht="13.8" hidden="1" outlineLevel="1">
      <c r="A20" s="16">
        <v>40817</v>
      </c>
      <c r="B20" s="53">
        <v>9.5902999999999992</v>
      </c>
      <c r="C20" s="53">
        <v>4.4831000000000003</v>
      </c>
      <c r="D20" s="53">
        <v>12.2462</v>
      </c>
      <c r="E20" s="53">
        <v>12.643000000000001</v>
      </c>
      <c r="F20" s="53">
        <v>10.495100000000001</v>
      </c>
      <c r="G20" s="53">
        <v>11.2966</v>
      </c>
      <c r="H20" s="53">
        <v>5.0387000000000004</v>
      </c>
      <c r="I20" s="53">
        <v>15.3111</v>
      </c>
      <c r="J20" s="53">
        <v>13.154</v>
      </c>
      <c r="K20" s="53">
        <v>10.495100000000001</v>
      </c>
      <c r="L20" s="53">
        <v>3.8374000000000001</v>
      </c>
      <c r="M20" s="53">
        <v>2.2334000000000001</v>
      </c>
      <c r="N20" s="53">
        <v>4.4569000000000001</v>
      </c>
      <c r="O20" s="53">
        <v>5.8888999999999996</v>
      </c>
      <c r="P20" s="53">
        <v>0</v>
      </c>
    </row>
    <row r="21" spans="1:16" s="24" customFormat="1" ht="13.8" hidden="1" outlineLevel="1">
      <c r="A21" s="16">
        <v>40848</v>
      </c>
      <c r="B21" s="53">
        <v>13.4815</v>
      </c>
      <c r="C21" s="53">
        <v>5.9135999999999997</v>
      </c>
      <c r="D21" s="53">
        <v>16.1813</v>
      </c>
      <c r="E21" s="53">
        <v>13.2287</v>
      </c>
      <c r="F21" s="53">
        <v>5.6012000000000004</v>
      </c>
      <c r="G21" s="53">
        <v>14.324400000000001</v>
      </c>
      <c r="H21" s="53">
        <v>6.6284999999999998</v>
      </c>
      <c r="I21" s="53">
        <v>16.7896</v>
      </c>
      <c r="J21" s="53">
        <v>14.591699999999999</v>
      </c>
      <c r="K21" s="53">
        <v>5.6012000000000004</v>
      </c>
      <c r="L21" s="53">
        <v>3.1709999999999998</v>
      </c>
      <c r="M21" s="53">
        <v>1.2261</v>
      </c>
      <c r="N21" s="53">
        <v>4.1505999999999998</v>
      </c>
      <c r="O21" s="53">
        <v>6.2</v>
      </c>
      <c r="P21" s="53">
        <v>0</v>
      </c>
    </row>
    <row r="22" spans="1:16" s="24" customFormat="1" ht="13.8" hidden="1" outlineLevel="1">
      <c r="A22" s="16">
        <v>40878</v>
      </c>
      <c r="B22" s="53">
        <v>11.1396</v>
      </c>
      <c r="C22" s="53">
        <v>6.9062000000000001</v>
      </c>
      <c r="D22" s="53">
        <v>12.940200000000001</v>
      </c>
      <c r="E22" s="53">
        <v>14.603899999999999</v>
      </c>
      <c r="F22" s="53">
        <v>6.1954000000000002</v>
      </c>
      <c r="G22" s="53">
        <v>12.048400000000001</v>
      </c>
      <c r="H22" s="53">
        <v>7.3672000000000004</v>
      </c>
      <c r="I22" s="53">
        <v>14.1356</v>
      </c>
      <c r="J22" s="53">
        <v>14.606</v>
      </c>
      <c r="K22" s="53">
        <v>17.532699999999998</v>
      </c>
      <c r="L22" s="53">
        <v>4.0545</v>
      </c>
      <c r="M22" s="53">
        <v>2.2698</v>
      </c>
      <c r="N22" s="53">
        <v>4.6401000000000003</v>
      </c>
      <c r="O22" s="53">
        <v>2.5</v>
      </c>
      <c r="P22" s="53">
        <v>4.1730999999999998</v>
      </c>
    </row>
    <row r="23" spans="1:16" s="24" customFormat="1" ht="13.8" hidden="1" outlineLevel="1">
      <c r="A23" s="16">
        <v>40909</v>
      </c>
      <c r="B23" s="53">
        <v>10.2821</v>
      </c>
      <c r="C23" s="53">
        <v>8.6720000000000006</v>
      </c>
      <c r="D23" s="53">
        <v>10.7</v>
      </c>
      <c r="E23" s="53">
        <v>15.8734</v>
      </c>
      <c r="F23" s="53">
        <v>9</v>
      </c>
      <c r="G23" s="53">
        <v>11.0541</v>
      </c>
      <c r="H23" s="53">
        <v>8.8270999999999997</v>
      </c>
      <c r="I23" s="53">
        <v>12.3142</v>
      </c>
      <c r="J23" s="53">
        <v>15.899900000000001</v>
      </c>
      <c r="K23" s="53">
        <v>9</v>
      </c>
      <c r="L23" s="53">
        <v>4.7953000000000001</v>
      </c>
      <c r="M23" s="53">
        <v>2.4001999999999999</v>
      </c>
      <c r="N23" s="53">
        <v>5</v>
      </c>
      <c r="O23" s="53">
        <v>6.5122999999999998</v>
      </c>
      <c r="P23" s="53">
        <v>0</v>
      </c>
    </row>
    <row r="24" spans="1:16" s="24" customFormat="1" ht="13.8" hidden="1" outlineLevel="1">
      <c r="A24" s="16">
        <v>40940</v>
      </c>
      <c r="B24" s="53">
        <v>10.0654</v>
      </c>
      <c r="C24" s="53">
        <v>8.4330999999999996</v>
      </c>
      <c r="D24" s="53">
        <v>11.2227</v>
      </c>
      <c r="E24" s="53">
        <v>15.433199999999999</v>
      </c>
      <c r="F24" s="53">
        <v>0</v>
      </c>
      <c r="G24" s="53">
        <v>10.9336</v>
      </c>
      <c r="H24" s="53">
        <v>8.7273999999999994</v>
      </c>
      <c r="I24" s="53">
        <v>12.878</v>
      </c>
      <c r="J24" s="53">
        <v>15.7293</v>
      </c>
      <c r="K24" s="53">
        <v>0</v>
      </c>
      <c r="L24" s="53">
        <v>4.7085999999999997</v>
      </c>
      <c r="M24" s="53">
        <v>4.6523000000000003</v>
      </c>
      <c r="N24" s="53">
        <v>4.7183999999999999</v>
      </c>
      <c r="O24" s="53">
        <v>5.7933000000000003</v>
      </c>
      <c r="P24" s="53">
        <v>0</v>
      </c>
    </row>
    <row r="25" spans="1:16" s="24" customFormat="1" ht="13.8" hidden="1" outlineLevel="1">
      <c r="A25" s="16">
        <v>40969</v>
      </c>
      <c r="B25" s="53">
        <v>10.384499999999999</v>
      </c>
      <c r="C25" s="53">
        <v>8.3446999999999996</v>
      </c>
      <c r="D25" s="53">
        <v>11.6929</v>
      </c>
      <c r="E25" s="53">
        <v>14.137</v>
      </c>
      <c r="F25" s="53">
        <v>7.2590000000000003</v>
      </c>
      <c r="G25" s="53">
        <v>10.998100000000001</v>
      </c>
      <c r="H25" s="53">
        <v>8.5631000000000004</v>
      </c>
      <c r="I25" s="53">
        <v>12.7567</v>
      </c>
      <c r="J25" s="53">
        <v>15.8847</v>
      </c>
      <c r="K25" s="53">
        <v>8.5</v>
      </c>
      <c r="L25" s="53">
        <v>4.6144999999999996</v>
      </c>
      <c r="M25" s="53">
        <v>3.6246</v>
      </c>
      <c r="N25" s="53">
        <v>4.5968999999999998</v>
      </c>
      <c r="O25" s="53">
        <v>6.1009000000000002</v>
      </c>
      <c r="P25" s="53">
        <v>7</v>
      </c>
    </row>
    <row r="26" spans="1:16" s="24" customFormat="1" ht="13.8" hidden="1" outlineLevel="1">
      <c r="A26" s="16">
        <v>41000</v>
      </c>
      <c r="B26" s="53">
        <v>9.4443000000000001</v>
      </c>
      <c r="C26" s="53">
        <v>7.8468999999999998</v>
      </c>
      <c r="D26" s="53">
        <v>9.9436</v>
      </c>
      <c r="E26" s="53">
        <v>17.688600000000001</v>
      </c>
      <c r="F26" s="53">
        <v>4.0138999999999996</v>
      </c>
      <c r="G26" s="53">
        <v>10.476800000000001</v>
      </c>
      <c r="H26" s="53">
        <v>8.0187000000000008</v>
      </c>
      <c r="I26" s="53">
        <v>12.156499999999999</v>
      </c>
      <c r="J26" s="53">
        <v>17.829499999999999</v>
      </c>
      <c r="K26" s="53">
        <v>4.0138999999999996</v>
      </c>
      <c r="L26" s="53">
        <v>4.6112000000000002</v>
      </c>
      <c r="M26" s="53">
        <v>4.0151000000000003</v>
      </c>
      <c r="N26" s="53">
        <v>4.6738999999999997</v>
      </c>
      <c r="O26" s="53">
        <v>5.8540999999999999</v>
      </c>
      <c r="P26" s="53">
        <v>0</v>
      </c>
    </row>
    <row r="27" spans="1:16" s="24" customFormat="1" ht="13.8" hidden="1" outlineLevel="1">
      <c r="A27" s="16">
        <v>41030</v>
      </c>
      <c r="B27" s="53">
        <v>9.2606999999999999</v>
      </c>
      <c r="C27" s="53">
        <v>7.5176999999999996</v>
      </c>
      <c r="D27" s="53">
        <v>10.115399999999999</v>
      </c>
      <c r="E27" s="53">
        <v>15.715299999999999</v>
      </c>
      <c r="F27" s="53">
        <v>0</v>
      </c>
      <c r="G27" s="53">
        <v>10.5525</v>
      </c>
      <c r="H27" s="53">
        <v>7.8688000000000002</v>
      </c>
      <c r="I27" s="53">
        <v>12.537100000000001</v>
      </c>
      <c r="J27" s="53">
        <v>15.715299999999999</v>
      </c>
      <c r="K27" s="53">
        <v>0</v>
      </c>
      <c r="L27" s="53">
        <v>4.6071</v>
      </c>
      <c r="M27" s="53">
        <v>2.4554999999999998</v>
      </c>
      <c r="N27" s="53">
        <v>4.8738000000000001</v>
      </c>
      <c r="O27" s="53">
        <v>0</v>
      </c>
      <c r="P27" s="53">
        <v>0</v>
      </c>
    </row>
    <row r="28" spans="1:16" s="24" customFormat="1" ht="13.8" hidden="1" outlineLevel="1">
      <c r="A28" s="16">
        <v>41061</v>
      </c>
      <c r="B28" s="53">
        <v>11.8842</v>
      </c>
      <c r="C28" s="53">
        <v>6.8456000000000001</v>
      </c>
      <c r="D28" s="53">
        <v>13.362299999999999</v>
      </c>
      <c r="E28" s="53">
        <v>13.5619</v>
      </c>
      <c r="F28" s="53">
        <v>5</v>
      </c>
      <c r="G28" s="53">
        <v>13.7126</v>
      </c>
      <c r="H28" s="53">
        <v>7.4145000000000003</v>
      </c>
      <c r="I28" s="53">
        <v>15.867100000000001</v>
      </c>
      <c r="J28" s="53">
        <v>14.980399999999999</v>
      </c>
      <c r="K28" s="53">
        <v>0</v>
      </c>
      <c r="L28" s="53">
        <v>4.4431000000000003</v>
      </c>
      <c r="M28" s="53">
        <v>2.0958000000000001</v>
      </c>
      <c r="N28" s="53">
        <v>4.7252999999999998</v>
      </c>
      <c r="O28" s="53">
        <v>5.6125999999999996</v>
      </c>
      <c r="P28" s="53">
        <v>5</v>
      </c>
    </row>
    <row r="29" spans="1:16" s="24" customFormat="1" ht="13.8" hidden="1" outlineLevel="1">
      <c r="A29" s="16">
        <v>41091</v>
      </c>
      <c r="B29" s="53">
        <v>12.7013</v>
      </c>
      <c r="C29" s="53">
        <v>7.2382999999999997</v>
      </c>
      <c r="D29" s="53">
        <v>14.3469</v>
      </c>
      <c r="E29" s="53">
        <v>12.090199999999999</v>
      </c>
      <c r="F29" s="53">
        <v>12.7554</v>
      </c>
      <c r="G29" s="53">
        <v>14.58</v>
      </c>
      <c r="H29" s="53">
        <v>7.8822999999999999</v>
      </c>
      <c r="I29" s="53">
        <v>16.716000000000001</v>
      </c>
      <c r="J29" s="53">
        <v>15.3649</v>
      </c>
      <c r="K29" s="53">
        <v>12.7554</v>
      </c>
      <c r="L29" s="53">
        <v>4.9490999999999996</v>
      </c>
      <c r="M29" s="53">
        <v>2.9296000000000002</v>
      </c>
      <c r="N29" s="53">
        <v>5.0223000000000004</v>
      </c>
      <c r="O29" s="53">
        <v>7.9184000000000001</v>
      </c>
      <c r="P29" s="53">
        <v>0</v>
      </c>
    </row>
    <row r="30" spans="1:16" s="24" customFormat="1" ht="13.8" hidden="1" outlineLevel="1">
      <c r="A30" s="16">
        <v>41122</v>
      </c>
      <c r="B30" s="53">
        <v>13.114800000000001</v>
      </c>
      <c r="C30" s="53">
        <v>7.1718999999999999</v>
      </c>
      <c r="D30" s="53">
        <v>15.033799999999999</v>
      </c>
      <c r="E30" s="53">
        <v>14.9565</v>
      </c>
      <c r="F30" s="53">
        <v>4</v>
      </c>
      <c r="G30" s="53">
        <v>14.964600000000001</v>
      </c>
      <c r="H30" s="53">
        <v>8.1809999999999992</v>
      </c>
      <c r="I30" s="53">
        <v>17.106100000000001</v>
      </c>
      <c r="J30" s="53">
        <v>17.160599999999999</v>
      </c>
      <c r="K30" s="53">
        <v>4</v>
      </c>
      <c r="L30" s="53">
        <v>4.1418999999999997</v>
      </c>
      <c r="M30" s="53">
        <v>2.7389999999999999</v>
      </c>
      <c r="N30" s="53">
        <v>4.6215999999999999</v>
      </c>
      <c r="O30" s="53">
        <v>6.9882</v>
      </c>
      <c r="P30" s="53">
        <v>0</v>
      </c>
    </row>
    <row r="31" spans="1:16" s="24" customFormat="1" ht="13.8" hidden="1" outlineLevel="1">
      <c r="A31" s="16">
        <v>41153</v>
      </c>
      <c r="B31" s="53">
        <v>12.4533</v>
      </c>
      <c r="C31" s="53">
        <v>8.1125000000000007</v>
      </c>
      <c r="D31" s="53">
        <v>13.895899999999999</v>
      </c>
      <c r="E31" s="53">
        <v>15.9697</v>
      </c>
      <c r="F31" s="53">
        <v>0</v>
      </c>
      <c r="G31" s="53">
        <v>13.3561</v>
      </c>
      <c r="H31" s="53">
        <v>8.6079000000000008</v>
      </c>
      <c r="I31" s="53">
        <v>14.977600000000001</v>
      </c>
      <c r="J31" s="53">
        <v>18.754999999999999</v>
      </c>
      <c r="K31" s="53">
        <v>0</v>
      </c>
      <c r="L31" s="53">
        <v>4.8163</v>
      </c>
      <c r="M31" s="53">
        <v>2.7986</v>
      </c>
      <c r="N31" s="53">
        <v>5.3437000000000001</v>
      </c>
      <c r="O31" s="53">
        <v>3.0036999999999998</v>
      </c>
      <c r="P31" s="53">
        <v>0</v>
      </c>
    </row>
    <row r="32" spans="1:16" s="24" customFormat="1" ht="13.8" hidden="1" outlineLevel="1">
      <c r="A32" s="16">
        <v>41183</v>
      </c>
      <c r="B32" s="53">
        <v>18.3491</v>
      </c>
      <c r="C32" s="53">
        <v>5.4687999999999999</v>
      </c>
      <c r="D32" s="53">
        <v>20.791599999999999</v>
      </c>
      <c r="E32" s="53">
        <v>11.8293</v>
      </c>
      <c r="F32" s="53">
        <v>9</v>
      </c>
      <c r="G32" s="53">
        <v>20.881</v>
      </c>
      <c r="H32" s="53">
        <v>8.4902999999999995</v>
      </c>
      <c r="I32" s="53">
        <v>22.146799999999999</v>
      </c>
      <c r="J32" s="53">
        <v>15.195499999999999</v>
      </c>
      <c r="K32" s="53">
        <v>9</v>
      </c>
      <c r="L32" s="53">
        <v>3.4161000000000001</v>
      </c>
      <c r="M32" s="53">
        <v>2.4801000000000002</v>
      </c>
      <c r="N32" s="53">
        <v>4.4111000000000002</v>
      </c>
      <c r="O32" s="53">
        <v>7.4478</v>
      </c>
      <c r="P32" s="53">
        <v>0</v>
      </c>
    </row>
    <row r="33" spans="1:16" s="24" customFormat="1" ht="13.8" hidden="1" outlineLevel="1">
      <c r="A33" s="16">
        <v>41214</v>
      </c>
      <c r="B33" s="53">
        <v>18.535</v>
      </c>
      <c r="C33" s="53">
        <v>8.9207999999999998</v>
      </c>
      <c r="D33" s="53">
        <v>20.035799999999998</v>
      </c>
      <c r="E33" s="53">
        <v>14.3019</v>
      </c>
      <c r="F33" s="53">
        <v>0</v>
      </c>
      <c r="G33" s="53">
        <v>20.845500000000001</v>
      </c>
      <c r="H33" s="53">
        <v>10.268000000000001</v>
      </c>
      <c r="I33" s="53">
        <v>22.388000000000002</v>
      </c>
      <c r="J33" s="53">
        <v>16.909700000000001</v>
      </c>
      <c r="K33" s="53">
        <v>0</v>
      </c>
      <c r="L33" s="53">
        <v>4.5099</v>
      </c>
      <c r="M33" s="53">
        <v>2.8654000000000002</v>
      </c>
      <c r="N33" s="53">
        <v>4.7487000000000004</v>
      </c>
      <c r="O33" s="53">
        <v>7.8026</v>
      </c>
      <c r="P33" s="53">
        <v>0</v>
      </c>
    </row>
    <row r="34" spans="1:16" s="24" customFormat="1" ht="13.8" hidden="1" outlineLevel="1">
      <c r="A34" s="16">
        <v>41244</v>
      </c>
      <c r="B34" s="53">
        <v>10.732699999999999</v>
      </c>
      <c r="C34" s="53">
        <v>8.5297000000000001</v>
      </c>
      <c r="D34" s="53">
        <v>11.173400000000001</v>
      </c>
      <c r="E34" s="53">
        <v>17.315799999999999</v>
      </c>
      <c r="F34" s="53">
        <v>15.988099999999999</v>
      </c>
      <c r="G34" s="53">
        <v>11.4093</v>
      </c>
      <c r="H34" s="53">
        <v>9.1420999999999992</v>
      </c>
      <c r="I34" s="53">
        <v>11.859500000000001</v>
      </c>
      <c r="J34" s="53">
        <v>18.3688</v>
      </c>
      <c r="K34" s="53">
        <v>15.988099999999999</v>
      </c>
      <c r="L34" s="53">
        <v>4.774</v>
      </c>
      <c r="M34" s="53">
        <v>3.2578</v>
      </c>
      <c r="N34" s="53">
        <v>5.1593999999999998</v>
      </c>
      <c r="O34" s="53">
        <v>6.6231999999999998</v>
      </c>
      <c r="P34" s="53">
        <v>0</v>
      </c>
    </row>
    <row r="35" spans="1:16" s="24" customFormat="1" ht="13.8" hidden="1" outlineLevel="1">
      <c r="A35" s="16">
        <v>41275</v>
      </c>
      <c r="B35" s="53">
        <v>9.7286999999999999</v>
      </c>
      <c r="C35" s="53">
        <v>8.8594000000000008</v>
      </c>
      <c r="D35" s="53">
        <v>10.1866</v>
      </c>
      <c r="E35" s="53">
        <v>9.5662000000000003</v>
      </c>
      <c r="F35" s="53">
        <v>9.7173999999999996</v>
      </c>
      <c r="G35" s="53">
        <v>11.313000000000001</v>
      </c>
      <c r="H35" s="53">
        <v>9.125</v>
      </c>
      <c r="I35" s="53">
        <v>12.865399999999999</v>
      </c>
      <c r="J35" s="53">
        <v>19.841799999999999</v>
      </c>
      <c r="K35" s="53">
        <v>9.7173999999999996</v>
      </c>
      <c r="L35" s="53">
        <v>4.0986000000000002</v>
      </c>
      <c r="M35" s="53">
        <v>4.3966000000000003</v>
      </c>
      <c r="N35" s="53">
        <v>4.0396000000000001</v>
      </c>
      <c r="O35" s="53">
        <v>7.0799000000000003</v>
      </c>
      <c r="P35" s="53">
        <v>0</v>
      </c>
    </row>
    <row r="36" spans="1:16" s="24" customFormat="1" ht="13.8" hidden="1" outlineLevel="1">
      <c r="A36" s="16">
        <v>41306</v>
      </c>
      <c r="B36" s="53">
        <v>8.2552000000000003</v>
      </c>
      <c r="C36" s="53">
        <v>8.7578999999999994</v>
      </c>
      <c r="D36" s="53">
        <v>7.8014999999999999</v>
      </c>
      <c r="E36" s="53">
        <v>9.4875000000000007</v>
      </c>
      <c r="F36" s="53">
        <v>7.8571</v>
      </c>
      <c r="G36" s="53">
        <v>9.0900999999999996</v>
      </c>
      <c r="H36" s="53">
        <v>8.9202999999999992</v>
      </c>
      <c r="I36" s="53">
        <v>9.2802000000000007</v>
      </c>
      <c r="J36" s="53">
        <v>12.8012</v>
      </c>
      <c r="K36" s="53">
        <v>7.8571</v>
      </c>
      <c r="L36" s="53">
        <v>4.6125999999999996</v>
      </c>
      <c r="M36" s="53">
        <v>2.6166999999999998</v>
      </c>
      <c r="N36" s="53">
        <v>4.7369000000000003</v>
      </c>
      <c r="O36" s="53">
        <v>5.7656999999999998</v>
      </c>
      <c r="P36" s="53">
        <v>0</v>
      </c>
    </row>
    <row r="37" spans="1:16" s="24" customFormat="1" ht="13.8" hidden="1" outlineLevel="1">
      <c r="A37" s="16">
        <v>41334</v>
      </c>
      <c r="B37" s="53">
        <v>8.4238</v>
      </c>
      <c r="C37" s="53">
        <v>7.4200999999999997</v>
      </c>
      <c r="D37" s="53">
        <v>9.2574000000000005</v>
      </c>
      <c r="E37" s="53">
        <v>10.590999999999999</v>
      </c>
      <c r="F37" s="53">
        <v>0</v>
      </c>
      <c r="G37" s="53">
        <v>9.3034999999999997</v>
      </c>
      <c r="H37" s="53">
        <v>7.5316000000000001</v>
      </c>
      <c r="I37" s="53">
        <v>11.4129</v>
      </c>
      <c r="J37" s="53">
        <v>15.9862</v>
      </c>
      <c r="K37" s="53">
        <v>0</v>
      </c>
      <c r="L37" s="53">
        <v>4.4538000000000002</v>
      </c>
      <c r="M37" s="53">
        <v>2.9449000000000001</v>
      </c>
      <c r="N37" s="53">
        <v>4.4702000000000002</v>
      </c>
      <c r="O37" s="53">
        <v>6.9443999999999999</v>
      </c>
      <c r="P37" s="53">
        <v>0</v>
      </c>
    </row>
    <row r="38" spans="1:16" s="24" customFormat="1" ht="13.8" hidden="1" outlineLevel="1">
      <c r="A38" s="16">
        <v>41365</v>
      </c>
      <c r="B38" s="53">
        <v>10.446</v>
      </c>
      <c r="C38" s="53">
        <v>8.5263000000000009</v>
      </c>
      <c r="D38" s="53">
        <v>11.1419</v>
      </c>
      <c r="E38" s="53">
        <v>19.3796</v>
      </c>
      <c r="F38" s="53">
        <v>14</v>
      </c>
      <c r="G38" s="53">
        <v>11.801299999999999</v>
      </c>
      <c r="H38" s="53">
        <v>8.6638000000000002</v>
      </c>
      <c r="I38" s="53">
        <v>13.3896</v>
      </c>
      <c r="J38" s="53">
        <v>19.782599999999999</v>
      </c>
      <c r="K38" s="53">
        <v>14</v>
      </c>
      <c r="L38" s="53">
        <v>4.0095999999999998</v>
      </c>
      <c r="M38" s="53">
        <v>3.4451000000000001</v>
      </c>
      <c r="N38" s="53">
        <v>4.0328999999999997</v>
      </c>
      <c r="O38" s="53">
        <v>5.9</v>
      </c>
      <c r="P38" s="53">
        <v>0</v>
      </c>
    </row>
    <row r="39" spans="1:16" s="24" customFormat="1" ht="13.8" hidden="1" outlineLevel="1">
      <c r="A39" s="16">
        <v>41395</v>
      </c>
      <c r="B39" s="53">
        <v>9.3986000000000001</v>
      </c>
      <c r="C39" s="53">
        <v>7.8628</v>
      </c>
      <c r="D39" s="53">
        <v>9.6908999999999992</v>
      </c>
      <c r="E39" s="53">
        <v>18.424099999999999</v>
      </c>
      <c r="F39" s="53">
        <v>0</v>
      </c>
      <c r="G39" s="53">
        <v>11.332700000000001</v>
      </c>
      <c r="H39" s="53">
        <v>8.1091999999999995</v>
      </c>
      <c r="I39" s="53">
        <v>13.4285</v>
      </c>
      <c r="J39" s="53">
        <v>18.424099999999999</v>
      </c>
      <c r="K39" s="53">
        <v>0</v>
      </c>
      <c r="L39" s="53">
        <v>3.7850000000000001</v>
      </c>
      <c r="M39" s="53">
        <v>1.9907999999999999</v>
      </c>
      <c r="N39" s="53">
        <v>3.8872</v>
      </c>
      <c r="O39" s="53">
        <v>0</v>
      </c>
      <c r="P39" s="53">
        <v>0</v>
      </c>
    </row>
    <row r="40" spans="1:16" s="24" customFormat="1" ht="13.8" hidden="1" outlineLevel="1">
      <c r="A40" s="16">
        <v>41426</v>
      </c>
      <c r="B40" s="53">
        <v>8.6465999999999994</v>
      </c>
      <c r="C40" s="53">
        <v>7.5926</v>
      </c>
      <c r="D40" s="53">
        <v>8.6996000000000002</v>
      </c>
      <c r="E40" s="53">
        <v>14.0708</v>
      </c>
      <c r="F40" s="53">
        <v>14.263999999999999</v>
      </c>
      <c r="G40" s="53">
        <v>11.1844</v>
      </c>
      <c r="H40" s="53">
        <v>7.8131000000000004</v>
      </c>
      <c r="I40" s="53">
        <v>13.157999999999999</v>
      </c>
      <c r="J40" s="53">
        <v>14.239000000000001</v>
      </c>
      <c r="K40" s="53">
        <v>18</v>
      </c>
      <c r="L40" s="53">
        <v>3.8317000000000001</v>
      </c>
      <c r="M40" s="53">
        <v>2.5703</v>
      </c>
      <c r="N40" s="53">
        <v>3.8424999999999998</v>
      </c>
      <c r="O40" s="53">
        <v>6.1843000000000004</v>
      </c>
      <c r="P40" s="53">
        <v>5.5</v>
      </c>
    </row>
    <row r="41" spans="1:16" s="24" customFormat="1" ht="13.8" hidden="1" outlineLevel="1">
      <c r="A41" s="16">
        <v>41456</v>
      </c>
      <c r="B41" s="53">
        <v>6.9679000000000002</v>
      </c>
      <c r="C41" s="53">
        <v>8.0604999999999993</v>
      </c>
      <c r="D41" s="53">
        <v>6.5758000000000001</v>
      </c>
      <c r="E41" s="53">
        <v>7.0517000000000003</v>
      </c>
      <c r="F41" s="53">
        <v>6.1969000000000003</v>
      </c>
      <c r="G41" s="53">
        <v>7.6351000000000004</v>
      </c>
      <c r="H41" s="53">
        <v>8.4238999999999997</v>
      </c>
      <c r="I41" s="53">
        <v>7.3339999999999996</v>
      </c>
      <c r="J41" s="53">
        <v>7.1047000000000002</v>
      </c>
      <c r="K41" s="53">
        <v>14.0785</v>
      </c>
      <c r="L41" s="53">
        <v>3.5043000000000002</v>
      </c>
      <c r="M41" s="53">
        <v>2.1930000000000001</v>
      </c>
      <c r="N41" s="53">
        <v>3.532</v>
      </c>
      <c r="O41" s="53">
        <v>6.3705999999999996</v>
      </c>
      <c r="P41" s="53">
        <v>5.5</v>
      </c>
    </row>
    <row r="42" spans="1:16" s="24" customFormat="1" ht="13.8" hidden="1" outlineLevel="1">
      <c r="A42" s="16">
        <v>41487</v>
      </c>
      <c r="B42" s="53">
        <v>7.3433000000000002</v>
      </c>
      <c r="C42" s="53">
        <v>7.1707999999999998</v>
      </c>
      <c r="D42" s="53">
        <v>7.9714</v>
      </c>
      <c r="E42" s="53">
        <v>3.4931000000000001</v>
      </c>
      <c r="F42" s="53">
        <v>7.1170999999999998</v>
      </c>
      <c r="G42" s="53">
        <v>8.6029</v>
      </c>
      <c r="H42" s="53">
        <v>7.2539999999999996</v>
      </c>
      <c r="I42" s="53">
        <v>11.134399999999999</v>
      </c>
      <c r="J42" s="53">
        <v>3.5175999999999998</v>
      </c>
      <c r="K42" s="53">
        <v>12.5</v>
      </c>
      <c r="L42" s="53">
        <v>3.6494</v>
      </c>
      <c r="M42" s="53">
        <v>2.0369000000000002</v>
      </c>
      <c r="N42" s="53">
        <v>3.6608999999999998</v>
      </c>
      <c r="O42" s="53">
        <v>3.0335000000000001</v>
      </c>
      <c r="P42" s="53">
        <v>6.93</v>
      </c>
    </row>
    <row r="43" spans="1:16" s="24" customFormat="1" ht="13.8" hidden="1" outlineLevel="1">
      <c r="A43" s="16">
        <v>41518</v>
      </c>
      <c r="B43" s="53">
        <v>13.8437</v>
      </c>
      <c r="C43" s="53">
        <v>7.1509999999999998</v>
      </c>
      <c r="D43" s="53">
        <v>13.2393</v>
      </c>
      <c r="E43" s="53">
        <v>20.831600000000002</v>
      </c>
      <c r="F43" s="53">
        <v>0</v>
      </c>
      <c r="G43" s="53">
        <v>14.2087</v>
      </c>
      <c r="H43" s="53">
        <v>7.2686999999999999</v>
      </c>
      <c r="I43" s="53">
        <v>14.037699999999999</v>
      </c>
      <c r="J43" s="53">
        <v>20.832799999999999</v>
      </c>
      <c r="K43" s="53">
        <v>0</v>
      </c>
      <c r="L43" s="53">
        <v>4.8973000000000004</v>
      </c>
      <c r="M43" s="53">
        <v>4.0989000000000004</v>
      </c>
      <c r="N43" s="53">
        <v>5.2976000000000001</v>
      </c>
      <c r="O43" s="53">
        <v>5.2</v>
      </c>
      <c r="P43" s="53">
        <v>0</v>
      </c>
    </row>
    <row r="44" spans="1:16" s="24" customFormat="1" ht="13.8" hidden="1" outlineLevel="1">
      <c r="A44" s="16">
        <v>41548</v>
      </c>
      <c r="B44" s="53">
        <v>10.6104</v>
      </c>
      <c r="C44" s="53">
        <v>7.6582999999999997</v>
      </c>
      <c r="D44" s="53">
        <v>12.040100000000001</v>
      </c>
      <c r="E44" s="53">
        <v>11.145</v>
      </c>
      <c r="F44" s="53">
        <v>1.6</v>
      </c>
      <c r="G44" s="53">
        <v>10.848000000000001</v>
      </c>
      <c r="H44" s="53">
        <v>7.7790999999999997</v>
      </c>
      <c r="I44" s="53">
        <v>12.3881</v>
      </c>
      <c r="J44" s="53">
        <v>11.145</v>
      </c>
      <c r="K44" s="53">
        <v>0</v>
      </c>
      <c r="L44" s="53">
        <v>5.0678000000000001</v>
      </c>
      <c r="M44" s="53">
        <v>2.8083</v>
      </c>
      <c r="N44" s="53">
        <v>5.5956000000000001</v>
      </c>
      <c r="O44" s="53">
        <v>0</v>
      </c>
      <c r="P44" s="53">
        <v>1.6</v>
      </c>
    </row>
    <row r="45" spans="1:16" s="24" customFormat="1" ht="13.8" hidden="1" outlineLevel="1">
      <c r="A45" s="16">
        <v>41579</v>
      </c>
      <c r="B45" s="53">
        <v>10.0738</v>
      </c>
      <c r="C45" s="53">
        <v>7.7241</v>
      </c>
      <c r="D45" s="53">
        <v>12.22</v>
      </c>
      <c r="E45" s="53">
        <v>9.2268000000000008</v>
      </c>
      <c r="F45" s="53">
        <v>0</v>
      </c>
      <c r="G45" s="53">
        <v>10.944100000000001</v>
      </c>
      <c r="H45" s="53">
        <v>8.0692000000000004</v>
      </c>
      <c r="I45" s="53">
        <v>14.967000000000001</v>
      </c>
      <c r="J45" s="53">
        <v>9.2268000000000008</v>
      </c>
      <c r="K45" s="53">
        <v>0</v>
      </c>
      <c r="L45" s="53">
        <v>5.2115999999999998</v>
      </c>
      <c r="M45" s="53">
        <v>3.04</v>
      </c>
      <c r="N45" s="53">
        <v>5.5791000000000004</v>
      </c>
      <c r="O45" s="53">
        <v>3</v>
      </c>
      <c r="P45" s="53">
        <v>0</v>
      </c>
    </row>
    <row r="46" spans="1:16" s="24" customFormat="1" ht="13.8" hidden="1" outlineLevel="1">
      <c r="A46" s="16">
        <v>41609</v>
      </c>
      <c r="B46" s="53">
        <v>11.4923</v>
      </c>
      <c r="C46" s="53">
        <v>7.5804999999999998</v>
      </c>
      <c r="D46" s="53">
        <v>14.0883</v>
      </c>
      <c r="E46" s="53">
        <v>14.3551</v>
      </c>
      <c r="F46" s="53">
        <v>15.0997</v>
      </c>
      <c r="G46" s="53">
        <v>12.9595</v>
      </c>
      <c r="H46" s="53">
        <v>8.4705999999999992</v>
      </c>
      <c r="I46" s="53">
        <v>16.165299999999998</v>
      </c>
      <c r="J46" s="53">
        <v>17.670500000000001</v>
      </c>
      <c r="K46" s="53">
        <v>15.1</v>
      </c>
      <c r="L46" s="53">
        <v>4.9238</v>
      </c>
      <c r="M46" s="53">
        <v>2.2105999999999999</v>
      </c>
      <c r="N46" s="53">
        <v>6.1302000000000003</v>
      </c>
      <c r="O46" s="53">
        <v>6.6226000000000003</v>
      </c>
      <c r="P46" s="53">
        <v>1.6</v>
      </c>
    </row>
    <row r="47" spans="1:16" s="24" customFormat="1" ht="13.8" hidden="1" outlineLevel="1">
      <c r="A47" s="16">
        <v>41640</v>
      </c>
      <c r="B47" s="53">
        <v>12.1091</v>
      </c>
      <c r="C47" s="53">
        <v>8.1189999999999998</v>
      </c>
      <c r="D47" s="53">
        <v>14.602600000000001</v>
      </c>
      <c r="E47" s="53">
        <v>12.748799999999999</v>
      </c>
      <c r="F47" s="53">
        <v>16</v>
      </c>
      <c r="G47" s="53">
        <v>13.2394</v>
      </c>
      <c r="H47" s="53">
        <v>8.3722999999999992</v>
      </c>
      <c r="I47" s="53">
        <v>16.769500000000001</v>
      </c>
      <c r="J47" s="53">
        <v>19.186800000000002</v>
      </c>
      <c r="K47" s="53">
        <v>16</v>
      </c>
      <c r="L47" s="53">
        <v>5.4836</v>
      </c>
      <c r="M47" s="53">
        <v>2.6101000000000001</v>
      </c>
      <c r="N47" s="53">
        <v>5.6687000000000003</v>
      </c>
      <c r="O47" s="53">
        <v>7.6551</v>
      </c>
      <c r="P47" s="53">
        <v>0</v>
      </c>
    </row>
    <row r="48" spans="1:16" s="24" customFormat="1" ht="13.8" hidden="1" outlineLevel="1">
      <c r="A48" s="16">
        <v>41671</v>
      </c>
      <c r="B48" s="53">
        <v>11.4245</v>
      </c>
      <c r="C48" s="53">
        <v>7.1506999999999996</v>
      </c>
      <c r="D48" s="53">
        <v>13.816700000000001</v>
      </c>
      <c r="E48" s="53">
        <v>6.7899000000000003</v>
      </c>
      <c r="F48" s="53">
        <v>0</v>
      </c>
      <c r="G48" s="53">
        <v>13.5989</v>
      </c>
      <c r="H48" s="53">
        <v>7.4396000000000004</v>
      </c>
      <c r="I48" s="53">
        <v>16.529800000000002</v>
      </c>
      <c r="J48" s="53">
        <v>16.691600000000001</v>
      </c>
      <c r="K48" s="53">
        <v>0</v>
      </c>
      <c r="L48" s="53">
        <v>6.1039000000000003</v>
      </c>
      <c r="M48" s="53">
        <v>2.1278000000000001</v>
      </c>
      <c r="N48" s="53">
        <v>6.4435000000000002</v>
      </c>
      <c r="O48" s="53">
        <v>6.0384000000000002</v>
      </c>
      <c r="P48" s="53">
        <v>0</v>
      </c>
    </row>
    <row r="49" spans="1:16" s="24" customFormat="1" ht="13.8" hidden="1" outlineLevel="1">
      <c r="A49" s="16">
        <v>41699</v>
      </c>
      <c r="B49" s="53">
        <v>12.6121</v>
      </c>
      <c r="C49" s="53">
        <v>7.9664000000000001</v>
      </c>
      <c r="D49" s="53">
        <v>14.311500000000001</v>
      </c>
      <c r="E49" s="53">
        <v>13.042899999999999</v>
      </c>
      <c r="F49" s="53">
        <v>16.5</v>
      </c>
      <c r="G49" s="53">
        <v>14.883599999999999</v>
      </c>
      <c r="H49" s="53">
        <v>9.1081000000000003</v>
      </c>
      <c r="I49" s="53">
        <v>17.333200000000001</v>
      </c>
      <c r="J49" s="53">
        <v>13.042899999999999</v>
      </c>
      <c r="K49" s="53">
        <v>16.5</v>
      </c>
      <c r="L49" s="53">
        <v>4.3651</v>
      </c>
      <c r="M49" s="53">
        <v>1.841</v>
      </c>
      <c r="N49" s="53">
        <v>4.9640000000000004</v>
      </c>
      <c r="O49" s="53">
        <v>0</v>
      </c>
      <c r="P49" s="53">
        <v>0</v>
      </c>
    </row>
    <row r="50" spans="1:16" s="24" customFormat="1" ht="13.8" hidden="1" outlineLevel="1">
      <c r="A50" s="16">
        <v>41730</v>
      </c>
      <c r="B50" s="53">
        <v>10.944699999999999</v>
      </c>
      <c r="C50" s="53">
        <v>8.7690000000000001</v>
      </c>
      <c r="D50" s="53">
        <v>11.6732</v>
      </c>
      <c r="E50" s="53">
        <v>11.3261</v>
      </c>
      <c r="F50" s="53">
        <v>23.32</v>
      </c>
      <c r="G50" s="53">
        <v>12.6044</v>
      </c>
      <c r="H50" s="53">
        <v>9.0573999999999995</v>
      </c>
      <c r="I50" s="53">
        <v>14.6515</v>
      </c>
      <c r="J50" s="53">
        <v>11.4061</v>
      </c>
      <c r="K50" s="53">
        <v>23.32</v>
      </c>
      <c r="L50" s="53">
        <v>5.3338000000000001</v>
      </c>
      <c r="M50" s="53">
        <v>3.0522999999999998</v>
      </c>
      <c r="N50" s="53">
        <v>5.4584000000000001</v>
      </c>
      <c r="O50" s="53">
        <v>6.1993</v>
      </c>
      <c r="P50" s="53">
        <v>0</v>
      </c>
    </row>
    <row r="51" spans="1:16" s="24" customFormat="1" ht="13.8" hidden="1" outlineLevel="1">
      <c r="A51" s="16">
        <v>41760</v>
      </c>
      <c r="B51" s="53">
        <v>10.952400000000001</v>
      </c>
      <c r="C51" s="53">
        <v>8.5944000000000003</v>
      </c>
      <c r="D51" s="53">
        <v>12.2064</v>
      </c>
      <c r="E51" s="53">
        <v>10.3689</v>
      </c>
      <c r="F51" s="53">
        <v>0</v>
      </c>
      <c r="G51" s="53">
        <v>12.3407</v>
      </c>
      <c r="H51" s="53">
        <v>8.8849999999999998</v>
      </c>
      <c r="I51" s="53">
        <v>15.009600000000001</v>
      </c>
      <c r="J51" s="53">
        <v>10.560499999999999</v>
      </c>
      <c r="K51" s="53">
        <v>0</v>
      </c>
      <c r="L51" s="53">
        <v>5.1741000000000001</v>
      </c>
      <c r="M51" s="53">
        <v>2.1078999999999999</v>
      </c>
      <c r="N51" s="53">
        <v>5.3970000000000002</v>
      </c>
      <c r="O51" s="53">
        <v>5.2012</v>
      </c>
      <c r="P51" s="53">
        <v>0</v>
      </c>
    </row>
    <row r="52" spans="1:16" s="24" customFormat="1" ht="13.8" hidden="1" outlineLevel="1">
      <c r="A52" s="16">
        <v>41791</v>
      </c>
      <c r="B52" s="53">
        <v>9.4600000000000009</v>
      </c>
      <c r="C52" s="53">
        <v>8.1167999999999996</v>
      </c>
      <c r="D52" s="53">
        <v>10.271800000000001</v>
      </c>
      <c r="E52" s="53">
        <v>8.9045000000000005</v>
      </c>
      <c r="F52" s="53">
        <v>0</v>
      </c>
      <c r="G52" s="53">
        <v>11.0083</v>
      </c>
      <c r="H52" s="53">
        <v>8.5076999999999998</v>
      </c>
      <c r="I52" s="53">
        <v>13.2904</v>
      </c>
      <c r="J52" s="53">
        <v>8.9048999999999996</v>
      </c>
      <c r="K52" s="53">
        <v>0</v>
      </c>
      <c r="L52" s="53">
        <v>4.2370999999999999</v>
      </c>
      <c r="M52" s="53">
        <v>2.5589</v>
      </c>
      <c r="N52" s="53">
        <v>4.4219999999999997</v>
      </c>
      <c r="O52" s="53">
        <v>1.5013000000000001</v>
      </c>
      <c r="P52" s="53">
        <v>0</v>
      </c>
    </row>
    <row r="53" spans="1:16" s="24" customFormat="1" ht="13.8" hidden="1" outlineLevel="1">
      <c r="A53" s="16">
        <v>41821</v>
      </c>
      <c r="B53" s="53">
        <v>9.3470999999999993</v>
      </c>
      <c r="C53" s="53">
        <v>8.6395999999999997</v>
      </c>
      <c r="D53" s="53">
        <v>9.8398000000000003</v>
      </c>
      <c r="E53" s="53">
        <v>7.9537000000000004</v>
      </c>
      <c r="F53" s="53">
        <v>18</v>
      </c>
      <c r="G53" s="53">
        <v>11.2004</v>
      </c>
      <c r="H53" s="53">
        <v>8.9413</v>
      </c>
      <c r="I53" s="53">
        <v>13.703099999999999</v>
      </c>
      <c r="J53" s="53">
        <v>7.9539999999999997</v>
      </c>
      <c r="K53" s="53">
        <v>18</v>
      </c>
      <c r="L53" s="53">
        <v>5.0038999999999998</v>
      </c>
      <c r="M53" s="53">
        <v>5.6684000000000001</v>
      </c>
      <c r="N53" s="53">
        <v>4.9203000000000001</v>
      </c>
      <c r="O53" s="53">
        <v>1.4390000000000001</v>
      </c>
      <c r="P53" s="53">
        <v>0</v>
      </c>
    </row>
    <row r="54" spans="1:16" s="24" customFormat="1" ht="13.8" hidden="1" outlineLevel="1" collapsed="1">
      <c r="A54" s="16">
        <v>41852</v>
      </c>
      <c r="B54" s="53">
        <v>9.9597999999999995</v>
      </c>
      <c r="C54" s="53">
        <v>8.5747</v>
      </c>
      <c r="D54" s="53">
        <v>11.596500000000001</v>
      </c>
      <c r="E54" s="53">
        <v>7.2375999999999996</v>
      </c>
      <c r="F54" s="53">
        <v>9.1999999999999993</v>
      </c>
      <c r="G54" s="53">
        <v>11.161099999999999</v>
      </c>
      <c r="H54" s="53">
        <v>8.8183000000000007</v>
      </c>
      <c r="I54" s="53">
        <v>14.938000000000001</v>
      </c>
      <c r="J54" s="53">
        <v>6.9157000000000002</v>
      </c>
      <c r="K54" s="53">
        <v>9.1999999999999993</v>
      </c>
      <c r="L54" s="53">
        <v>5.5465999999999998</v>
      </c>
      <c r="M54" s="53">
        <v>5.1646000000000001</v>
      </c>
      <c r="N54" s="53">
        <v>5.3592000000000004</v>
      </c>
      <c r="O54" s="53">
        <v>8.7463999999999995</v>
      </c>
      <c r="P54" s="53">
        <v>0</v>
      </c>
    </row>
    <row r="55" spans="1:16" s="24" customFormat="1" ht="13.8" hidden="1" outlineLevel="1" collapsed="1">
      <c r="A55" s="16">
        <v>41883</v>
      </c>
      <c r="B55" s="53">
        <v>9.6234000000000002</v>
      </c>
      <c r="C55" s="53">
        <v>8.6747999999999994</v>
      </c>
      <c r="D55" s="53">
        <v>11.2781</v>
      </c>
      <c r="E55" s="53">
        <v>6.7232000000000003</v>
      </c>
      <c r="F55" s="53">
        <v>6.5</v>
      </c>
      <c r="G55" s="53">
        <v>10.633800000000001</v>
      </c>
      <c r="H55" s="53">
        <v>8.8087</v>
      </c>
      <c r="I55" s="53">
        <v>14.821199999999999</v>
      </c>
      <c r="J55" s="53">
        <v>6.8791000000000002</v>
      </c>
      <c r="K55" s="53">
        <v>6.5</v>
      </c>
      <c r="L55" s="53">
        <v>4.7885999999999997</v>
      </c>
      <c r="M55" s="53">
        <v>2.9380000000000002</v>
      </c>
      <c r="N55" s="53">
        <v>4.9287999999999998</v>
      </c>
      <c r="O55" s="53">
        <v>4.4478</v>
      </c>
      <c r="P55" s="53">
        <v>0</v>
      </c>
    </row>
    <row r="56" spans="1:16" s="24" customFormat="1" ht="13.8" hidden="1" outlineLevel="1" collapsed="1">
      <c r="A56" s="16">
        <v>41913</v>
      </c>
      <c r="B56" s="53">
        <v>9.5554000000000006</v>
      </c>
      <c r="C56" s="53">
        <v>8.2550000000000008</v>
      </c>
      <c r="D56" s="53">
        <v>10.697800000000001</v>
      </c>
      <c r="E56" s="53">
        <v>7.6086</v>
      </c>
      <c r="F56" s="53">
        <v>18</v>
      </c>
      <c r="G56" s="53">
        <v>10.4129</v>
      </c>
      <c r="H56" s="53">
        <v>8.3742999999999999</v>
      </c>
      <c r="I56" s="53">
        <v>12.6394</v>
      </c>
      <c r="J56" s="53">
        <v>7.6824000000000003</v>
      </c>
      <c r="K56" s="53">
        <v>18</v>
      </c>
      <c r="L56" s="53">
        <v>4.7152000000000003</v>
      </c>
      <c r="M56" s="53">
        <v>2.8773</v>
      </c>
      <c r="N56" s="53">
        <v>4.7691999999999997</v>
      </c>
      <c r="O56" s="53">
        <v>5.8224999999999998</v>
      </c>
      <c r="P56" s="53">
        <v>0</v>
      </c>
    </row>
    <row r="57" spans="1:16" s="24" customFormat="1" ht="13.8" hidden="1" outlineLevel="1" collapsed="1">
      <c r="A57" s="16">
        <v>41944</v>
      </c>
      <c r="B57" s="53">
        <v>9.8924000000000003</v>
      </c>
      <c r="C57" s="53">
        <v>8.5276999999999994</v>
      </c>
      <c r="D57" s="53">
        <v>10.8063</v>
      </c>
      <c r="E57" s="53">
        <v>7.5438000000000001</v>
      </c>
      <c r="F57" s="53">
        <v>14.583500000000001</v>
      </c>
      <c r="G57" s="53">
        <v>10.1958</v>
      </c>
      <c r="H57" s="53">
        <v>8.5917999999999992</v>
      </c>
      <c r="I57" s="53">
        <v>11.3215</v>
      </c>
      <c r="J57" s="53">
        <v>7.5948000000000002</v>
      </c>
      <c r="K57" s="53">
        <v>14.583500000000001</v>
      </c>
      <c r="L57" s="53">
        <v>4.8579999999999997</v>
      </c>
      <c r="M57" s="53">
        <v>1.8672</v>
      </c>
      <c r="N57" s="53">
        <v>4.9945000000000004</v>
      </c>
      <c r="O57" s="53">
        <v>4.7983000000000002</v>
      </c>
      <c r="P57" s="53">
        <v>0</v>
      </c>
    </row>
    <row r="58" spans="1:16" s="24" customFormat="1" ht="13.8" hidden="1" outlineLevel="1" collapsed="1">
      <c r="A58" s="16">
        <v>41974</v>
      </c>
      <c r="B58" s="53">
        <v>12.4716</v>
      </c>
      <c r="C58" s="53">
        <v>8.8215000000000003</v>
      </c>
      <c r="D58" s="53">
        <v>14.1591</v>
      </c>
      <c r="E58" s="53">
        <v>8.7723999999999993</v>
      </c>
      <c r="F58" s="53">
        <v>0</v>
      </c>
      <c r="G58" s="53">
        <v>12.9939</v>
      </c>
      <c r="H58" s="53">
        <v>9.0574999999999992</v>
      </c>
      <c r="I58" s="53">
        <v>14.945399999999999</v>
      </c>
      <c r="J58" s="53">
        <v>8.8007000000000009</v>
      </c>
      <c r="K58" s="53">
        <v>0</v>
      </c>
      <c r="L58" s="53">
        <v>5.3815</v>
      </c>
      <c r="M58" s="53">
        <v>3.6149</v>
      </c>
      <c r="N58" s="53">
        <v>5.5690999999999997</v>
      </c>
      <c r="O58" s="53">
        <v>7.4494999999999996</v>
      </c>
      <c r="P58" s="53">
        <v>0</v>
      </c>
    </row>
    <row r="59" spans="1:16" s="24" customFormat="1" ht="13.8" hidden="1" outlineLevel="1" collapsed="1">
      <c r="A59" s="16">
        <v>42005</v>
      </c>
      <c r="B59" s="53">
        <v>10.223599999999999</v>
      </c>
      <c r="C59" s="53">
        <v>8.6851000000000003</v>
      </c>
      <c r="D59" s="53">
        <v>10.9322</v>
      </c>
      <c r="E59" s="53">
        <v>8.1579999999999995</v>
      </c>
      <c r="F59" s="53">
        <v>19.91</v>
      </c>
      <c r="G59" s="53">
        <v>10.5801</v>
      </c>
      <c r="H59" s="53">
        <v>8.8369999999999997</v>
      </c>
      <c r="I59" s="53">
        <v>11.4658</v>
      </c>
      <c r="J59" s="53">
        <v>8.1694999999999993</v>
      </c>
      <c r="K59" s="53">
        <v>19.91</v>
      </c>
      <c r="L59" s="53">
        <v>5.4177</v>
      </c>
      <c r="M59" s="53">
        <v>2.6968000000000001</v>
      </c>
      <c r="N59" s="53">
        <v>5.5838999999999999</v>
      </c>
      <c r="O59" s="53">
        <v>4.3019999999999996</v>
      </c>
      <c r="P59" s="53">
        <v>0</v>
      </c>
    </row>
    <row r="60" spans="1:16" s="24" customFormat="1" ht="13.8" hidden="1" outlineLevel="1" collapsed="1">
      <c r="A60" s="16">
        <v>42036</v>
      </c>
      <c r="B60" s="53">
        <v>12.276999999999999</v>
      </c>
      <c r="C60" s="53">
        <v>8.2317999999999998</v>
      </c>
      <c r="D60" s="53">
        <v>13.559900000000001</v>
      </c>
      <c r="E60" s="53">
        <v>8.7979000000000003</v>
      </c>
      <c r="F60" s="53">
        <v>9.1999999999999993</v>
      </c>
      <c r="G60" s="53">
        <v>13.456899999999999</v>
      </c>
      <c r="H60" s="53">
        <v>8.6920999999999999</v>
      </c>
      <c r="I60" s="53">
        <v>15.208299999999999</v>
      </c>
      <c r="J60" s="53">
        <v>8.9513999999999996</v>
      </c>
      <c r="K60" s="53">
        <v>9.1999999999999993</v>
      </c>
      <c r="L60" s="53">
        <v>5.0042999999999997</v>
      </c>
      <c r="M60" s="53">
        <v>1.0954999999999999</v>
      </c>
      <c r="N60" s="53">
        <v>5.3624999999999998</v>
      </c>
      <c r="O60" s="53">
        <v>4.7141000000000002</v>
      </c>
      <c r="P60" s="53">
        <v>0</v>
      </c>
    </row>
    <row r="61" spans="1:16" s="24" customFormat="1" ht="13.8" hidden="1" outlineLevel="1" collapsed="1">
      <c r="A61" s="16">
        <v>42064</v>
      </c>
      <c r="B61" s="53">
        <v>15.875400000000001</v>
      </c>
      <c r="C61" s="53">
        <v>8.5740999999999996</v>
      </c>
      <c r="D61" s="53">
        <v>17.410599999999999</v>
      </c>
      <c r="E61" s="53">
        <v>8.0526</v>
      </c>
      <c r="F61" s="53">
        <v>19.27</v>
      </c>
      <c r="G61" s="53">
        <v>16.767099999999999</v>
      </c>
      <c r="H61" s="53">
        <v>8.7308000000000003</v>
      </c>
      <c r="I61" s="53">
        <v>18.568899999999999</v>
      </c>
      <c r="J61" s="53">
        <v>8.1687999999999992</v>
      </c>
      <c r="K61" s="53">
        <v>19.27</v>
      </c>
      <c r="L61" s="53">
        <v>5.7195</v>
      </c>
      <c r="M61" s="53">
        <v>1.4288000000000001</v>
      </c>
      <c r="N61" s="53">
        <v>5.8674999999999997</v>
      </c>
      <c r="O61" s="53">
        <v>6.4104000000000001</v>
      </c>
      <c r="P61" s="53">
        <v>0</v>
      </c>
    </row>
    <row r="62" spans="1:16" s="24" customFormat="1" ht="13.8" hidden="1" outlineLevel="1" collapsed="1">
      <c r="A62" s="16">
        <v>42095</v>
      </c>
      <c r="B62" s="53">
        <v>17.1279</v>
      </c>
      <c r="C62" s="53">
        <v>9.1829000000000001</v>
      </c>
      <c r="D62" s="53">
        <v>18.507400000000001</v>
      </c>
      <c r="E62" s="53">
        <v>14.4558</v>
      </c>
      <c r="F62" s="53">
        <v>15.1</v>
      </c>
      <c r="G62" s="53">
        <v>17.594000000000001</v>
      </c>
      <c r="H62" s="53">
        <v>9.2934000000000001</v>
      </c>
      <c r="I62" s="53">
        <v>19.104299999999999</v>
      </c>
      <c r="J62" s="53">
        <v>14.4565</v>
      </c>
      <c r="K62" s="53">
        <v>15.1</v>
      </c>
      <c r="L62" s="53">
        <v>5.8451000000000004</v>
      </c>
      <c r="M62" s="53">
        <v>1.7584</v>
      </c>
      <c r="N62" s="53">
        <v>6.0475000000000003</v>
      </c>
      <c r="O62" s="53">
        <v>10.651300000000001</v>
      </c>
      <c r="P62" s="53">
        <v>0</v>
      </c>
    </row>
    <row r="63" spans="1:16" s="24" customFormat="1" ht="13.8" hidden="1" outlineLevel="1" collapsed="1">
      <c r="A63" s="16">
        <v>42125</v>
      </c>
      <c r="B63" s="53">
        <v>17.318000000000001</v>
      </c>
      <c r="C63" s="53">
        <v>9.4161999999999999</v>
      </c>
      <c r="D63" s="53">
        <v>18.608899999999998</v>
      </c>
      <c r="E63" s="53">
        <v>13.055899999999999</v>
      </c>
      <c r="F63" s="53">
        <v>16.899999999999999</v>
      </c>
      <c r="G63" s="53">
        <v>17.6065</v>
      </c>
      <c r="H63" s="53">
        <v>9.4823000000000004</v>
      </c>
      <c r="I63" s="53">
        <v>18.9604</v>
      </c>
      <c r="J63" s="53">
        <v>13.17</v>
      </c>
      <c r="K63" s="53">
        <v>16.899999999999999</v>
      </c>
      <c r="L63" s="53">
        <v>5.3346</v>
      </c>
      <c r="M63" s="53">
        <v>1.0327</v>
      </c>
      <c r="N63" s="53">
        <v>5.4886999999999997</v>
      </c>
      <c r="O63" s="53">
        <v>5.6628999999999996</v>
      </c>
      <c r="P63" s="53">
        <v>0</v>
      </c>
    </row>
    <row r="64" spans="1:16" s="24" customFormat="1" ht="13.8" hidden="1" outlineLevel="1" collapsed="1">
      <c r="A64" s="16">
        <v>42156</v>
      </c>
      <c r="B64" s="53">
        <v>16.291</v>
      </c>
      <c r="C64" s="53">
        <v>9.9163999999999994</v>
      </c>
      <c r="D64" s="53">
        <v>17.716699999999999</v>
      </c>
      <c r="E64" s="53">
        <v>9.7394999999999996</v>
      </c>
      <c r="F64" s="53">
        <v>0</v>
      </c>
      <c r="G64" s="53">
        <v>16.695799999999998</v>
      </c>
      <c r="H64" s="53">
        <v>10.040800000000001</v>
      </c>
      <c r="I64" s="53">
        <v>18.238600000000002</v>
      </c>
      <c r="J64" s="53">
        <v>9.7388999999999992</v>
      </c>
      <c r="K64" s="53">
        <v>0</v>
      </c>
      <c r="L64" s="53">
        <v>7.1298000000000004</v>
      </c>
      <c r="M64" s="53">
        <v>3.8466</v>
      </c>
      <c r="N64" s="53">
        <v>7.3784999999999998</v>
      </c>
      <c r="O64" s="53">
        <v>10.882400000000001</v>
      </c>
      <c r="P64" s="53">
        <v>0</v>
      </c>
    </row>
    <row r="65" spans="1:52" s="24" customFormat="1" ht="13.8" hidden="1" outlineLevel="1" collapsed="1">
      <c r="A65" s="16">
        <v>42186</v>
      </c>
      <c r="B65" s="53">
        <v>15.933999999999999</v>
      </c>
      <c r="C65" s="53">
        <v>10.083299999999999</v>
      </c>
      <c r="D65" s="53">
        <v>17.0547</v>
      </c>
      <c r="E65" s="53">
        <v>8.6151999999999997</v>
      </c>
      <c r="F65" s="53">
        <v>0</v>
      </c>
      <c r="G65" s="53">
        <v>16.325700000000001</v>
      </c>
      <c r="H65" s="53">
        <v>10.3858</v>
      </c>
      <c r="I65" s="53">
        <v>17.474699999999999</v>
      </c>
      <c r="J65" s="53">
        <v>8.6152999999999995</v>
      </c>
      <c r="K65" s="53">
        <v>0</v>
      </c>
      <c r="L65" s="53">
        <v>6.5892999999999997</v>
      </c>
      <c r="M65" s="53">
        <v>3.8258000000000001</v>
      </c>
      <c r="N65" s="53">
        <v>7.0839999999999996</v>
      </c>
      <c r="O65" s="53">
        <v>0.67249999999999999</v>
      </c>
      <c r="P65" s="53">
        <v>0</v>
      </c>
    </row>
    <row r="66" spans="1:52" s="24" customFormat="1" ht="13.8" hidden="1" outlineLevel="1" collapsed="1">
      <c r="A66" s="16">
        <v>42217</v>
      </c>
      <c r="B66" s="53">
        <v>14.5528</v>
      </c>
      <c r="C66" s="53">
        <v>10.023099999999999</v>
      </c>
      <c r="D66" s="53">
        <v>15.398899999999999</v>
      </c>
      <c r="E66" s="53">
        <v>8.8488000000000007</v>
      </c>
      <c r="F66" s="53">
        <v>0</v>
      </c>
      <c r="G66" s="53">
        <v>14.816700000000001</v>
      </c>
      <c r="H66" s="53">
        <v>10.1038</v>
      </c>
      <c r="I66" s="53">
        <v>15.708399999999999</v>
      </c>
      <c r="J66" s="53">
        <v>8.8712</v>
      </c>
      <c r="K66" s="53">
        <v>0</v>
      </c>
      <c r="L66" s="53">
        <v>5.0340999999999996</v>
      </c>
      <c r="M66" s="53">
        <v>5.3025000000000002</v>
      </c>
      <c r="N66" s="53">
        <v>4.9789000000000003</v>
      </c>
      <c r="O66" s="53">
        <v>7.4291</v>
      </c>
      <c r="P66" s="53">
        <v>0</v>
      </c>
    </row>
    <row r="67" spans="1:52" s="24" customFormat="1" ht="13.8" hidden="1" outlineLevel="1" collapsed="1">
      <c r="A67" s="16">
        <v>42248</v>
      </c>
      <c r="B67" s="53">
        <v>14.361599999999999</v>
      </c>
      <c r="C67" s="53">
        <v>9.7345000000000006</v>
      </c>
      <c r="D67" s="53">
        <v>14.921200000000001</v>
      </c>
      <c r="E67" s="53">
        <v>9.0098000000000003</v>
      </c>
      <c r="F67" s="53">
        <v>17</v>
      </c>
      <c r="G67" s="53">
        <v>14.5131</v>
      </c>
      <c r="H67" s="53">
        <v>9.8242999999999991</v>
      </c>
      <c r="I67" s="53">
        <v>15.063000000000001</v>
      </c>
      <c r="J67" s="53">
        <v>9.1085999999999991</v>
      </c>
      <c r="K67" s="53">
        <v>17</v>
      </c>
      <c r="L67" s="53">
        <v>6.2586000000000004</v>
      </c>
      <c r="M67" s="53">
        <v>4.3676000000000004</v>
      </c>
      <c r="N67" s="53">
        <v>5.9823000000000004</v>
      </c>
      <c r="O67" s="53">
        <v>8.4876000000000005</v>
      </c>
      <c r="P67" s="53">
        <v>0</v>
      </c>
    </row>
    <row r="68" spans="1:52" s="24" customFormat="1" ht="13.8" hidden="1" outlineLevel="1" collapsed="1">
      <c r="A68" s="16">
        <v>42278</v>
      </c>
      <c r="B68" s="53">
        <v>14.04</v>
      </c>
      <c r="C68" s="53">
        <v>9.7013999999999996</v>
      </c>
      <c r="D68" s="53">
        <v>14.481199999999999</v>
      </c>
      <c r="E68" s="53">
        <v>10.279400000000001</v>
      </c>
      <c r="F68" s="53">
        <v>0</v>
      </c>
      <c r="G68" s="53">
        <v>14.2181</v>
      </c>
      <c r="H68" s="53">
        <v>9.7326999999999995</v>
      </c>
      <c r="I68" s="53">
        <v>14.685499999999999</v>
      </c>
      <c r="J68" s="53">
        <v>10.279299999999999</v>
      </c>
      <c r="K68" s="53">
        <v>0</v>
      </c>
      <c r="L68" s="53">
        <v>6.4843000000000002</v>
      </c>
      <c r="M68" s="53">
        <v>1.6787000000000001</v>
      </c>
      <c r="N68" s="53">
        <v>6.5465</v>
      </c>
      <c r="O68" s="53">
        <v>10.8063</v>
      </c>
      <c r="P68" s="53">
        <v>0</v>
      </c>
    </row>
    <row r="69" spans="1:52" ht="13.8" hidden="1" outlineLevel="1" collapsed="1">
      <c r="A69" s="16">
        <v>42309</v>
      </c>
      <c r="B69" s="53">
        <v>13.8444</v>
      </c>
      <c r="C69" s="53">
        <v>9.8274000000000008</v>
      </c>
      <c r="D69" s="53">
        <v>14.4171</v>
      </c>
      <c r="E69" s="53">
        <v>10.4779</v>
      </c>
      <c r="F69" s="53">
        <v>7</v>
      </c>
      <c r="G69" s="53">
        <v>13.978300000000001</v>
      </c>
      <c r="H69" s="53">
        <v>9.8920999999999992</v>
      </c>
      <c r="I69" s="53">
        <v>14.568300000000001</v>
      </c>
      <c r="J69" s="53">
        <v>10.4781</v>
      </c>
      <c r="K69" s="53">
        <v>0</v>
      </c>
      <c r="L69" s="53">
        <v>5.8265000000000002</v>
      </c>
      <c r="M69" s="53">
        <v>1.2556</v>
      </c>
      <c r="N69" s="53">
        <v>6.0210999999999997</v>
      </c>
      <c r="O69" s="53">
        <v>9.8992000000000004</v>
      </c>
      <c r="P69" s="53">
        <v>7</v>
      </c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</row>
    <row r="70" spans="1:52" ht="13.8" hidden="1" outlineLevel="1" collapsed="1">
      <c r="A70" s="16">
        <v>42339</v>
      </c>
      <c r="B70" s="53">
        <v>13.509499999999999</v>
      </c>
      <c r="C70" s="53">
        <v>9.5643999999999991</v>
      </c>
      <c r="D70" s="53">
        <v>14.393800000000001</v>
      </c>
      <c r="E70" s="53">
        <v>10.087199999999999</v>
      </c>
      <c r="F70" s="53">
        <v>0</v>
      </c>
      <c r="G70" s="53">
        <v>13.663</v>
      </c>
      <c r="H70" s="53">
        <v>9.7630999999999997</v>
      </c>
      <c r="I70" s="53">
        <v>14.528600000000001</v>
      </c>
      <c r="J70" s="53">
        <v>10.1647</v>
      </c>
      <c r="K70" s="53">
        <v>0</v>
      </c>
      <c r="L70" s="53">
        <v>5.6413000000000002</v>
      </c>
      <c r="M70" s="53">
        <v>1.7593000000000001</v>
      </c>
      <c r="N70" s="53">
        <v>6.3068999999999997</v>
      </c>
      <c r="O70" s="53">
        <v>8.9997000000000007</v>
      </c>
      <c r="P70" s="53">
        <v>0</v>
      </c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</row>
    <row r="71" spans="1:52" ht="13.8" hidden="1" outlineLevel="1" collapsed="1">
      <c r="A71" s="16">
        <v>42370</v>
      </c>
      <c r="B71" s="53">
        <v>12.722</v>
      </c>
      <c r="C71" s="53">
        <v>9.1968999999999994</v>
      </c>
      <c r="D71" s="53">
        <v>13.708500000000001</v>
      </c>
      <c r="E71" s="53">
        <v>10.1074</v>
      </c>
      <c r="F71" s="53">
        <v>0</v>
      </c>
      <c r="G71" s="53">
        <v>13.196199999999999</v>
      </c>
      <c r="H71" s="53">
        <v>9.6443999999999992</v>
      </c>
      <c r="I71" s="53">
        <v>14.2118</v>
      </c>
      <c r="J71" s="53">
        <v>10.1074</v>
      </c>
      <c r="K71" s="53">
        <v>0</v>
      </c>
      <c r="L71" s="53">
        <v>5.3604000000000003</v>
      </c>
      <c r="M71" s="53">
        <v>3.6025</v>
      </c>
      <c r="N71" s="53">
        <v>5.8803000000000001</v>
      </c>
      <c r="O71" s="53">
        <v>0.5</v>
      </c>
      <c r="P71" s="53">
        <v>0</v>
      </c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</row>
    <row r="72" spans="1:52" ht="13.8" hidden="1" outlineLevel="1" collapsed="1">
      <c r="A72" s="16">
        <v>42401</v>
      </c>
      <c r="B72" s="53">
        <v>13.8948</v>
      </c>
      <c r="C72" s="53">
        <v>9.7660999999999998</v>
      </c>
      <c r="D72" s="53">
        <v>14.569900000000001</v>
      </c>
      <c r="E72" s="53">
        <v>10.1755</v>
      </c>
      <c r="F72" s="53">
        <v>19</v>
      </c>
      <c r="G72" s="53">
        <v>14.0624</v>
      </c>
      <c r="H72" s="53">
        <v>9.8454999999999995</v>
      </c>
      <c r="I72" s="53">
        <v>14.762700000000001</v>
      </c>
      <c r="J72" s="53">
        <v>10.1755</v>
      </c>
      <c r="K72" s="53">
        <v>19</v>
      </c>
      <c r="L72" s="53">
        <v>4.8678999999999997</v>
      </c>
      <c r="M72" s="53">
        <v>2.0985999999999998</v>
      </c>
      <c r="N72" s="53">
        <v>5.0617000000000001</v>
      </c>
      <c r="O72" s="53">
        <v>10</v>
      </c>
      <c r="P72" s="53">
        <v>0</v>
      </c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</row>
    <row r="73" spans="1:52" ht="13.8" hidden="1" outlineLevel="1" collapsed="1">
      <c r="A73" s="16">
        <v>42430</v>
      </c>
      <c r="B73" s="53">
        <v>13.568899999999999</v>
      </c>
      <c r="C73" s="53">
        <v>10.266999999999999</v>
      </c>
      <c r="D73" s="53">
        <v>14.7437</v>
      </c>
      <c r="E73" s="53">
        <v>10.135300000000001</v>
      </c>
      <c r="F73" s="53">
        <v>0</v>
      </c>
      <c r="G73" s="53">
        <v>13.922000000000001</v>
      </c>
      <c r="H73" s="53">
        <v>10.412699999999999</v>
      </c>
      <c r="I73" s="53">
        <v>15.211</v>
      </c>
      <c r="J73" s="53">
        <v>10.244</v>
      </c>
      <c r="K73" s="53">
        <v>0</v>
      </c>
      <c r="L73" s="53">
        <v>5.4160000000000004</v>
      </c>
      <c r="M73" s="53">
        <v>2.8170000000000002</v>
      </c>
      <c r="N73" s="53">
        <v>5.7042999999999999</v>
      </c>
      <c r="O73" s="53">
        <v>5.4059999999999997</v>
      </c>
      <c r="P73" s="53">
        <v>0</v>
      </c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</row>
    <row r="74" spans="1:52" ht="13.8" hidden="1" outlineLevel="1" collapsed="1">
      <c r="A74" s="16">
        <v>42461</v>
      </c>
      <c r="B74" s="53">
        <v>12.780099999999999</v>
      </c>
      <c r="C74" s="53">
        <v>10.1477</v>
      </c>
      <c r="D74" s="53">
        <v>13.6303</v>
      </c>
      <c r="E74" s="53">
        <v>10.5343</v>
      </c>
      <c r="F74" s="53">
        <v>0</v>
      </c>
      <c r="G74" s="53">
        <v>13.7529</v>
      </c>
      <c r="H74" s="53">
        <v>10.387</v>
      </c>
      <c r="I74" s="53">
        <v>15.065</v>
      </c>
      <c r="J74" s="53">
        <v>10.5343</v>
      </c>
      <c r="K74" s="53">
        <v>0</v>
      </c>
      <c r="L74" s="53">
        <v>6.5464000000000002</v>
      </c>
      <c r="M74" s="53">
        <v>2.6465000000000001</v>
      </c>
      <c r="N74" s="53">
        <v>6.7275</v>
      </c>
      <c r="O74" s="53">
        <v>0</v>
      </c>
      <c r="P74" s="53">
        <v>0</v>
      </c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</row>
    <row r="75" spans="1:52" ht="13.8" hidden="1" outlineLevel="1" collapsed="1">
      <c r="A75" s="16">
        <v>42491</v>
      </c>
      <c r="B75" s="53">
        <v>12.875400000000001</v>
      </c>
      <c r="C75" s="53">
        <v>9.0547000000000004</v>
      </c>
      <c r="D75" s="53">
        <v>13.83</v>
      </c>
      <c r="E75" s="53">
        <v>11.1455</v>
      </c>
      <c r="F75" s="53">
        <v>0</v>
      </c>
      <c r="G75" s="53">
        <v>13.600899999999999</v>
      </c>
      <c r="H75" s="53">
        <v>9.1395999999999997</v>
      </c>
      <c r="I75" s="53">
        <v>14.9001</v>
      </c>
      <c r="J75" s="53">
        <v>11.152799999999999</v>
      </c>
      <c r="K75" s="53">
        <v>0</v>
      </c>
      <c r="L75" s="53">
        <v>6.0792000000000002</v>
      </c>
      <c r="M75" s="53">
        <v>2.4188999999999998</v>
      </c>
      <c r="N75" s="53">
        <v>6.1581000000000001</v>
      </c>
      <c r="O75" s="53">
        <v>6.4801000000000002</v>
      </c>
      <c r="P75" s="53">
        <v>0</v>
      </c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</row>
    <row r="76" spans="1:52" ht="13.8" hidden="1" outlineLevel="1" collapsed="1">
      <c r="A76" s="16">
        <v>42522</v>
      </c>
      <c r="B76" s="53">
        <v>12.657</v>
      </c>
      <c r="C76" s="53">
        <v>9.2383000000000006</v>
      </c>
      <c r="D76" s="53">
        <v>13.3529</v>
      </c>
      <c r="E76" s="53">
        <v>11.2507</v>
      </c>
      <c r="F76" s="53">
        <v>0</v>
      </c>
      <c r="G76" s="53">
        <v>12.831300000000001</v>
      </c>
      <c r="H76" s="53">
        <v>9.3239999999999998</v>
      </c>
      <c r="I76" s="53">
        <v>13.561199999999999</v>
      </c>
      <c r="J76" s="53">
        <v>11.250999999999999</v>
      </c>
      <c r="K76" s="53">
        <v>0</v>
      </c>
      <c r="L76" s="53">
        <v>3.6234999999999999</v>
      </c>
      <c r="M76" s="53">
        <v>2.2589000000000001</v>
      </c>
      <c r="N76" s="53">
        <v>3.7627999999999999</v>
      </c>
      <c r="O76" s="53">
        <v>6.6539999999999999</v>
      </c>
      <c r="P76" s="53">
        <v>0</v>
      </c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</row>
    <row r="77" spans="1:52" ht="13.8" hidden="1" outlineLevel="1" collapsed="1">
      <c r="A77" s="16">
        <v>42552</v>
      </c>
      <c r="B77" s="53">
        <v>11.8184</v>
      </c>
      <c r="C77" s="53">
        <v>9.0890000000000004</v>
      </c>
      <c r="D77" s="53">
        <v>12.274699999999999</v>
      </c>
      <c r="E77" s="53">
        <v>10.678000000000001</v>
      </c>
      <c r="F77" s="53">
        <v>0</v>
      </c>
      <c r="G77" s="53">
        <v>11.931800000000001</v>
      </c>
      <c r="H77" s="53">
        <v>9.1920000000000002</v>
      </c>
      <c r="I77" s="53">
        <v>12.3949</v>
      </c>
      <c r="J77" s="53">
        <v>10.6782</v>
      </c>
      <c r="K77" s="53">
        <v>0</v>
      </c>
      <c r="L77" s="53">
        <v>4.2953000000000001</v>
      </c>
      <c r="M77" s="53">
        <v>2.5375999999999999</v>
      </c>
      <c r="N77" s="53">
        <v>4.5606</v>
      </c>
      <c r="O77" s="53">
        <v>9</v>
      </c>
      <c r="P77" s="53">
        <v>0</v>
      </c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</row>
    <row r="78" spans="1:52" ht="13.8" hidden="1" outlineLevel="1" collapsed="1">
      <c r="A78" s="16">
        <v>42583</v>
      </c>
      <c r="B78" s="53">
        <v>10.926399999999999</v>
      </c>
      <c r="C78" s="53">
        <v>8.6228999999999996</v>
      </c>
      <c r="D78" s="53">
        <v>11.350099999999999</v>
      </c>
      <c r="E78" s="53">
        <v>9.9356000000000009</v>
      </c>
      <c r="F78" s="53">
        <v>13.4382</v>
      </c>
      <c r="G78" s="53">
        <v>11.1463</v>
      </c>
      <c r="H78" s="53">
        <v>8.7910000000000004</v>
      </c>
      <c r="I78" s="53">
        <v>11.5906</v>
      </c>
      <c r="J78" s="53">
        <v>9.9356000000000009</v>
      </c>
      <c r="K78" s="53">
        <v>13.4382</v>
      </c>
      <c r="L78" s="53">
        <v>2.4752000000000001</v>
      </c>
      <c r="M78" s="53">
        <v>1.2335</v>
      </c>
      <c r="N78" s="53">
        <v>2.6475</v>
      </c>
      <c r="O78" s="53">
        <v>0</v>
      </c>
      <c r="P78" s="53">
        <v>0</v>
      </c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</row>
    <row r="79" spans="1:52" ht="13.8" hidden="1" outlineLevel="1" collapsed="1">
      <c r="A79" s="16">
        <v>42614</v>
      </c>
      <c r="B79" s="53">
        <v>10.565899999999999</v>
      </c>
      <c r="C79" s="53">
        <v>8.5059000000000005</v>
      </c>
      <c r="D79" s="53">
        <v>11.111700000000001</v>
      </c>
      <c r="E79" s="53">
        <v>8.3824000000000005</v>
      </c>
      <c r="F79" s="53">
        <v>0</v>
      </c>
      <c r="G79" s="53">
        <v>10.890499999999999</v>
      </c>
      <c r="H79" s="53">
        <v>8.6191999999999993</v>
      </c>
      <c r="I79" s="53">
        <v>11.502700000000001</v>
      </c>
      <c r="J79" s="53">
        <v>8.5734999999999992</v>
      </c>
      <c r="K79" s="53">
        <v>0</v>
      </c>
      <c r="L79" s="53">
        <v>2.8148</v>
      </c>
      <c r="M79" s="53">
        <v>2.1181999999999999</v>
      </c>
      <c r="N79" s="53">
        <v>2.7652000000000001</v>
      </c>
      <c r="O79" s="53">
        <v>5.25</v>
      </c>
      <c r="P79" s="53">
        <v>0</v>
      </c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</row>
    <row r="80" spans="1:52" ht="13.8" hidden="1" outlineLevel="1" collapsed="1">
      <c r="A80" s="16">
        <v>42644</v>
      </c>
      <c r="B80" s="53">
        <v>10.6877</v>
      </c>
      <c r="C80" s="53">
        <v>9.3759999999999994</v>
      </c>
      <c r="D80" s="53">
        <v>11.1839</v>
      </c>
      <c r="E80" s="53">
        <v>7.8651999999999997</v>
      </c>
      <c r="F80" s="53">
        <v>0</v>
      </c>
      <c r="G80" s="53">
        <v>10.97</v>
      </c>
      <c r="H80" s="53">
        <v>9.4609000000000005</v>
      </c>
      <c r="I80" s="53">
        <v>11.5527</v>
      </c>
      <c r="J80" s="53">
        <v>7.8651999999999997</v>
      </c>
      <c r="K80" s="53">
        <v>0</v>
      </c>
      <c r="L80" s="53">
        <v>2.4097</v>
      </c>
      <c r="M80" s="53">
        <v>1.3130999999999999</v>
      </c>
      <c r="N80" s="53">
        <v>2.4828999999999999</v>
      </c>
      <c r="O80" s="53">
        <v>0</v>
      </c>
      <c r="P80" s="53">
        <v>0</v>
      </c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</row>
    <row r="81" spans="1:52" ht="13.8" hidden="1" outlineLevel="1" collapsed="1">
      <c r="A81" s="16">
        <v>42675</v>
      </c>
      <c r="B81" s="53">
        <v>9.9024000000000001</v>
      </c>
      <c r="C81" s="53">
        <v>9.1928000000000001</v>
      </c>
      <c r="D81" s="53">
        <v>10.1897</v>
      </c>
      <c r="E81" s="53">
        <v>8.1478999999999999</v>
      </c>
      <c r="F81" s="53">
        <v>0</v>
      </c>
      <c r="G81" s="53">
        <v>10.1211</v>
      </c>
      <c r="H81" s="53">
        <v>9.2885000000000009</v>
      </c>
      <c r="I81" s="53">
        <v>10.455399999999999</v>
      </c>
      <c r="J81" s="53">
        <v>8.2215000000000007</v>
      </c>
      <c r="K81" s="53">
        <v>0</v>
      </c>
      <c r="L81" s="53">
        <v>2.9333</v>
      </c>
      <c r="M81" s="53">
        <v>1.3828</v>
      </c>
      <c r="N81" s="53">
        <v>2.9904999999999999</v>
      </c>
      <c r="O81" s="53">
        <v>5</v>
      </c>
      <c r="P81" s="53">
        <v>0</v>
      </c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</row>
    <row r="82" spans="1:52" ht="13.8" hidden="1" outlineLevel="1" collapsed="1">
      <c r="A82" s="16">
        <v>42705</v>
      </c>
      <c r="B82" s="53">
        <v>9.4686000000000003</v>
      </c>
      <c r="C82" s="53">
        <v>7.4833999999999996</v>
      </c>
      <c r="D82" s="53">
        <v>10.2346</v>
      </c>
      <c r="E82" s="53">
        <v>8.3533000000000008</v>
      </c>
      <c r="F82" s="53">
        <v>13.997999999999999</v>
      </c>
      <c r="G82" s="53">
        <v>9.6616</v>
      </c>
      <c r="H82" s="53">
        <v>7.6414999999999997</v>
      </c>
      <c r="I82" s="53">
        <v>10.4557</v>
      </c>
      <c r="J82" s="53">
        <v>8.3267000000000007</v>
      </c>
      <c r="K82" s="53">
        <v>13.997999999999999</v>
      </c>
      <c r="L82" s="53">
        <v>3.2966000000000002</v>
      </c>
      <c r="M82" s="53">
        <v>2.0573999999999999</v>
      </c>
      <c r="N82" s="53">
        <v>3.1846999999999999</v>
      </c>
      <c r="O82" s="53">
        <v>9</v>
      </c>
      <c r="P82" s="53">
        <v>0</v>
      </c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</row>
    <row r="83" spans="1:52" ht="13.8" hidden="1" outlineLevel="1" collapsed="1">
      <c r="A83" s="16">
        <v>42736</v>
      </c>
      <c r="B83" s="53">
        <v>9.7864000000000004</v>
      </c>
      <c r="C83" s="53">
        <v>7.8536999999999999</v>
      </c>
      <c r="D83" s="53">
        <v>10.425700000000001</v>
      </c>
      <c r="E83" s="53">
        <v>7.9157000000000002</v>
      </c>
      <c r="F83" s="53">
        <v>13.5</v>
      </c>
      <c r="G83" s="53">
        <v>10.012499999999999</v>
      </c>
      <c r="H83" s="53">
        <v>7.9763000000000002</v>
      </c>
      <c r="I83" s="53">
        <v>10.706899999999999</v>
      </c>
      <c r="J83" s="53">
        <v>7.9157000000000002</v>
      </c>
      <c r="K83" s="53">
        <v>13.5</v>
      </c>
      <c r="L83" s="53">
        <v>2.2162000000000002</v>
      </c>
      <c r="M83" s="53">
        <v>0.96579999999999999</v>
      </c>
      <c r="N83" s="53">
        <v>2.3988</v>
      </c>
      <c r="O83" s="53">
        <v>0</v>
      </c>
      <c r="P83" s="53">
        <v>0</v>
      </c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</row>
    <row r="84" spans="1:52" ht="13.8" hidden="1" outlineLevel="1" collapsed="1">
      <c r="A84" s="16">
        <v>42767</v>
      </c>
      <c r="B84" s="53">
        <v>9.8614999999999995</v>
      </c>
      <c r="C84" s="53">
        <v>8.0694999999999997</v>
      </c>
      <c r="D84" s="53">
        <v>10.362399999999999</v>
      </c>
      <c r="E84" s="53">
        <v>9.4031000000000002</v>
      </c>
      <c r="F84" s="53">
        <v>11</v>
      </c>
      <c r="G84" s="53">
        <v>10.0406</v>
      </c>
      <c r="H84" s="53">
        <v>8.1524999999999999</v>
      </c>
      <c r="I84" s="53">
        <v>10.5853</v>
      </c>
      <c r="J84" s="53">
        <v>9.5366999999999997</v>
      </c>
      <c r="K84" s="53">
        <v>11</v>
      </c>
      <c r="L84" s="53">
        <v>3.4577</v>
      </c>
      <c r="M84" s="53">
        <v>1.2697000000000001</v>
      </c>
      <c r="N84" s="53">
        <v>3.7406999999999999</v>
      </c>
      <c r="O84" s="53">
        <v>1.7518</v>
      </c>
      <c r="P84" s="53">
        <v>0</v>
      </c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</row>
    <row r="85" spans="1:52" ht="13.8" hidden="1" outlineLevel="1" collapsed="1">
      <c r="A85" s="16">
        <v>42795</v>
      </c>
      <c r="B85" s="53">
        <v>9.7414000000000005</v>
      </c>
      <c r="C85" s="53">
        <v>8.3163999999999998</v>
      </c>
      <c r="D85" s="53">
        <v>10.7636</v>
      </c>
      <c r="E85" s="53">
        <v>8.1959999999999997</v>
      </c>
      <c r="F85" s="53">
        <v>8.3572000000000006</v>
      </c>
      <c r="G85" s="53">
        <v>10.031000000000001</v>
      </c>
      <c r="H85" s="53">
        <v>8.3970000000000002</v>
      </c>
      <c r="I85" s="53">
        <v>11.281599999999999</v>
      </c>
      <c r="J85" s="53">
        <v>8.1959999999999997</v>
      </c>
      <c r="K85" s="53">
        <v>8.3572000000000006</v>
      </c>
      <c r="L85" s="53">
        <v>2.6065</v>
      </c>
      <c r="M85" s="53">
        <v>0.85860000000000003</v>
      </c>
      <c r="N85" s="53">
        <v>2.7732000000000001</v>
      </c>
      <c r="O85" s="53">
        <v>0</v>
      </c>
      <c r="P85" s="53">
        <v>0</v>
      </c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</row>
    <row r="86" spans="1:52" ht="13.8" hidden="1" outlineLevel="1" collapsed="1">
      <c r="A86" s="16">
        <v>42826</v>
      </c>
      <c r="B86" s="53">
        <v>10.3287</v>
      </c>
      <c r="C86" s="53">
        <v>7.6379000000000001</v>
      </c>
      <c r="D86" s="53">
        <v>11.553000000000001</v>
      </c>
      <c r="E86" s="53">
        <v>8.1920999999999999</v>
      </c>
      <c r="F86" s="53">
        <v>19.563800000000001</v>
      </c>
      <c r="G86" s="53">
        <v>10.5061</v>
      </c>
      <c r="H86" s="53">
        <v>7.7834000000000003</v>
      </c>
      <c r="I86" s="53">
        <v>11.756</v>
      </c>
      <c r="J86" s="53">
        <v>8.3066999999999993</v>
      </c>
      <c r="K86" s="53">
        <v>19.563800000000001</v>
      </c>
      <c r="L86" s="53">
        <v>2.4371999999999998</v>
      </c>
      <c r="M86" s="53">
        <v>0.62949999999999995</v>
      </c>
      <c r="N86" s="53">
        <v>3.1854</v>
      </c>
      <c r="O86" s="53">
        <v>2.5977000000000001</v>
      </c>
      <c r="P86" s="53">
        <v>0</v>
      </c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</row>
    <row r="87" spans="1:52" ht="13.8" hidden="1" outlineLevel="1" collapsed="1">
      <c r="A87" s="16">
        <v>42856</v>
      </c>
      <c r="B87" s="53">
        <v>9.2719000000000005</v>
      </c>
      <c r="C87" s="53">
        <v>7.0598999999999998</v>
      </c>
      <c r="D87" s="53">
        <v>10.464700000000001</v>
      </c>
      <c r="E87" s="53">
        <v>8.2314000000000007</v>
      </c>
      <c r="F87" s="53">
        <v>13.1</v>
      </c>
      <c r="G87" s="53">
        <v>9.8985000000000003</v>
      </c>
      <c r="H87" s="53">
        <v>7.2121000000000004</v>
      </c>
      <c r="I87" s="53">
        <v>11.671799999999999</v>
      </c>
      <c r="J87" s="53">
        <v>8.2314000000000007</v>
      </c>
      <c r="K87" s="53">
        <v>13.1</v>
      </c>
      <c r="L87" s="53">
        <v>4.6166</v>
      </c>
      <c r="M87" s="53">
        <v>0.28920000000000001</v>
      </c>
      <c r="N87" s="53">
        <v>4.8845000000000001</v>
      </c>
      <c r="O87" s="53">
        <v>0</v>
      </c>
      <c r="P87" s="53">
        <v>0</v>
      </c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</row>
    <row r="88" spans="1:52" ht="13.8" hidden="1" outlineLevel="1" collapsed="1">
      <c r="A88" s="16">
        <v>42887</v>
      </c>
      <c r="B88" s="53">
        <v>9.2184000000000008</v>
      </c>
      <c r="C88" s="53">
        <v>6.7657999999999996</v>
      </c>
      <c r="D88" s="53">
        <v>10.807399999999999</v>
      </c>
      <c r="E88" s="53">
        <v>7.2455999999999996</v>
      </c>
      <c r="F88" s="53">
        <v>3</v>
      </c>
      <c r="G88" s="53">
        <v>9.5570000000000004</v>
      </c>
      <c r="H88" s="53">
        <v>7.0044000000000004</v>
      </c>
      <c r="I88" s="53">
        <v>11.273400000000001</v>
      </c>
      <c r="J88" s="53">
        <v>7.2455999999999996</v>
      </c>
      <c r="K88" s="53">
        <v>3</v>
      </c>
      <c r="L88" s="53">
        <v>2.7906</v>
      </c>
      <c r="M88" s="53">
        <v>2.1819999999999999</v>
      </c>
      <c r="N88" s="53">
        <v>3.0718999999999999</v>
      </c>
      <c r="O88" s="53">
        <v>0</v>
      </c>
      <c r="P88" s="53">
        <v>0</v>
      </c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</row>
    <row r="89" spans="1:52" ht="13.8" hidden="1" outlineLevel="1" collapsed="1">
      <c r="A89" s="16">
        <v>42917</v>
      </c>
      <c r="B89" s="53">
        <v>8.4925999999999995</v>
      </c>
      <c r="C89" s="53">
        <v>5.6132</v>
      </c>
      <c r="D89" s="53">
        <v>10.2013</v>
      </c>
      <c r="E89" s="53">
        <v>8.31</v>
      </c>
      <c r="F89" s="53">
        <v>3.9823</v>
      </c>
      <c r="G89" s="53">
        <v>8.8141999999999996</v>
      </c>
      <c r="H89" s="53">
        <v>5.7041000000000004</v>
      </c>
      <c r="I89" s="53">
        <v>10.7669</v>
      </c>
      <c r="J89" s="53">
        <v>8.31</v>
      </c>
      <c r="K89" s="53">
        <v>3</v>
      </c>
      <c r="L89" s="53">
        <v>2.8431000000000002</v>
      </c>
      <c r="M89" s="53">
        <v>0.44790000000000002</v>
      </c>
      <c r="N89" s="53">
        <v>2.8380000000000001</v>
      </c>
      <c r="O89" s="53">
        <v>0</v>
      </c>
      <c r="P89" s="53">
        <v>5</v>
      </c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</row>
    <row r="90" spans="1:52" ht="13.8" hidden="1" outlineLevel="1" collapsed="1">
      <c r="A90" s="16">
        <v>42948</v>
      </c>
      <c r="B90" s="53">
        <v>8.5901999999999994</v>
      </c>
      <c r="C90" s="53">
        <v>6.1675000000000004</v>
      </c>
      <c r="D90" s="53">
        <v>10.3444</v>
      </c>
      <c r="E90" s="53">
        <v>7.3411999999999997</v>
      </c>
      <c r="F90" s="53">
        <v>11.1</v>
      </c>
      <c r="G90" s="53">
        <v>8.9297000000000004</v>
      </c>
      <c r="H90" s="53">
        <v>6.3619000000000003</v>
      </c>
      <c r="I90" s="53">
        <v>10.858599999999999</v>
      </c>
      <c r="J90" s="53">
        <v>7.3411999999999997</v>
      </c>
      <c r="K90" s="53">
        <v>11.1</v>
      </c>
      <c r="L90" s="53">
        <v>2.7675999999999998</v>
      </c>
      <c r="M90" s="53">
        <v>2.6882999999999999</v>
      </c>
      <c r="N90" s="53">
        <v>2.8109000000000002</v>
      </c>
      <c r="O90" s="53">
        <v>0</v>
      </c>
      <c r="P90" s="53">
        <v>0</v>
      </c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</row>
    <row r="91" spans="1:52" ht="13.8" hidden="1" outlineLevel="1" collapsed="1">
      <c r="A91" s="16">
        <v>42979</v>
      </c>
      <c r="B91" s="53">
        <v>7.9648000000000003</v>
      </c>
      <c r="C91" s="53">
        <v>6.4048999999999996</v>
      </c>
      <c r="D91" s="53">
        <v>9.1541999999999994</v>
      </c>
      <c r="E91" s="53">
        <v>7.3929999999999998</v>
      </c>
      <c r="F91" s="53">
        <v>13</v>
      </c>
      <c r="G91" s="53">
        <v>8.3979999999999997</v>
      </c>
      <c r="H91" s="53">
        <v>6.5311000000000003</v>
      </c>
      <c r="I91" s="53">
        <v>10.020899999999999</v>
      </c>
      <c r="J91" s="53">
        <v>7.4371999999999998</v>
      </c>
      <c r="K91" s="53">
        <v>13</v>
      </c>
      <c r="L91" s="53">
        <v>2.5270999999999999</v>
      </c>
      <c r="M91" s="53">
        <v>2.0977999999999999</v>
      </c>
      <c r="N91" s="53">
        <v>2.5788000000000002</v>
      </c>
      <c r="O91" s="53">
        <v>3.7</v>
      </c>
      <c r="P91" s="53">
        <v>0</v>
      </c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</row>
    <row r="92" spans="1:52" ht="13.8" hidden="1" outlineLevel="1" collapsed="1">
      <c r="A92" s="16">
        <v>43009</v>
      </c>
      <c r="B92" s="53">
        <v>8.5785999999999998</v>
      </c>
      <c r="C92" s="53">
        <v>6.2606000000000002</v>
      </c>
      <c r="D92" s="53">
        <v>9.7578999999999994</v>
      </c>
      <c r="E92" s="53">
        <v>7.8929</v>
      </c>
      <c r="F92" s="53">
        <v>0</v>
      </c>
      <c r="G92" s="53">
        <v>8.9276999999999997</v>
      </c>
      <c r="H92" s="53">
        <v>6.4138999999999999</v>
      </c>
      <c r="I92" s="53">
        <v>10.3261</v>
      </c>
      <c r="J92" s="53">
        <v>7.8929</v>
      </c>
      <c r="K92" s="53">
        <v>0</v>
      </c>
      <c r="L92" s="53">
        <v>2.1231</v>
      </c>
      <c r="M92" s="53">
        <v>0.45939999999999998</v>
      </c>
      <c r="N92" s="53">
        <v>2.3975</v>
      </c>
      <c r="O92" s="53">
        <v>0</v>
      </c>
      <c r="P92" s="53">
        <v>0</v>
      </c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</row>
    <row r="93" spans="1:52" ht="13.8" hidden="1" outlineLevel="1" collapsed="1">
      <c r="A93" s="16">
        <v>43040</v>
      </c>
      <c r="B93" s="53">
        <v>8.3407</v>
      </c>
      <c r="C93" s="53">
        <v>6.0759999999999996</v>
      </c>
      <c r="D93" s="53">
        <v>9.6623999999999999</v>
      </c>
      <c r="E93" s="53">
        <v>7.4763999999999999</v>
      </c>
      <c r="F93" s="53">
        <v>4.7</v>
      </c>
      <c r="G93" s="53">
        <v>8.8224</v>
      </c>
      <c r="H93" s="53">
        <v>6.1285999999999996</v>
      </c>
      <c r="I93" s="53">
        <v>10.319100000000001</v>
      </c>
      <c r="J93" s="53">
        <v>7.7606999999999999</v>
      </c>
      <c r="K93" s="53">
        <v>0</v>
      </c>
      <c r="L93" s="53">
        <v>3.0680999999999998</v>
      </c>
      <c r="M93" s="53">
        <v>0.70179999999999998</v>
      </c>
      <c r="N93" s="53">
        <v>2.3006000000000002</v>
      </c>
      <c r="O93" s="53">
        <v>3.7</v>
      </c>
      <c r="P93" s="53">
        <v>4.7</v>
      </c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</row>
    <row r="94" spans="1:52" ht="13.8" hidden="1" outlineLevel="1" collapsed="1">
      <c r="A94" s="16">
        <v>43070</v>
      </c>
      <c r="B94" s="53">
        <v>8.6622000000000003</v>
      </c>
      <c r="C94" s="53">
        <v>6.1467999999999998</v>
      </c>
      <c r="D94" s="53">
        <v>9.8535000000000004</v>
      </c>
      <c r="E94" s="53">
        <v>7.3159000000000001</v>
      </c>
      <c r="F94" s="53">
        <v>0.1</v>
      </c>
      <c r="G94" s="53">
        <v>9.0256000000000007</v>
      </c>
      <c r="H94" s="53">
        <v>6.2142999999999997</v>
      </c>
      <c r="I94" s="53">
        <v>10.4154</v>
      </c>
      <c r="J94" s="53">
        <v>7.3159000000000001</v>
      </c>
      <c r="K94" s="53">
        <v>0.1</v>
      </c>
      <c r="L94" s="53">
        <v>3.1341000000000001</v>
      </c>
      <c r="M94" s="53">
        <v>4.8518999999999997</v>
      </c>
      <c r="N94" s="53">
        <v>2.6297999999999999</v>
      </c>
      <c r="O94" s="53">
        <v>0</v>
      </c>
      <c r="P94" s="53">
        <v>0</v>
      </c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</row>
    <row r="95" spans="1:52" ht="13.8" hidden="1" outlineLevel="1" collapsed="1">
      <c r="A95" s="16">
        <v>43101</v>
      </c>
      <c r="B95" s="53">
        <v>8.6686999999999994</v>
      </c>
      <c r="C95" s="53">
        <v>5.6325000000000003</v>
      </c>
      <c r="D95" s="53">
        <v>9.8009000000000004</v>
      </c>
      <c r="E95" s="53">
        <v>7.5709999999999997</v>
      </c>
      <c r="F95" s="53">
        <v>10.118499999999999</v>
      </c>
      <c r="G95" s="53">
        <v>9.0295000000000005</v>
      </c>
      <c r="H95" s="53">
        <v>5.4058000000000002</v>
      </c>
      <c r="I95" s="53">
        <v>10.355399999999999</v>
      </c>
      <c r="J95" s="53">
        <v>7.6052</v>
      </c>
      <c r="K95" s="53">
        <v>10.118499999999999</v>
      </c>
      <c r="L95" s="53">
        <v>4.5004999999999997</v>
      </c>
      <c r="M95" s="53">
        <v>7.3398000000000003</v>
      </c>
      <c r="N95" s="53">
        <v>3.0815999999999999</v>
      </c>
      <c r="O95" s="53">
        <v>3.6</v>
      </c>
      <c r="P95" s="53">
        <v>0</v>
      </c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</row>
    <row r="96" spans="1:52" ht="13.8" hidden="1" outlineLevel="1" collapsed="1">
      <c r="A96" s="16">
        <v>43132</v>
      </c>
      <c r="B96" s="53">
        <v>8.7863000000000007</v>
      </c>
      <c r="C96" s="53">
        <v>4.9623999999999997</v>
      </c>
      <c r="D96" s="53">
        <v>11.2582</v>
      </c>
      <c r="E96" s="53">
        <v>8.3606999999999996</v>
      </c>
      <c r="F96" s="53">
        <v>4.5</v>
      </c>
      <c r="G96" s="53">
        <v>10.226800000000001</v>
      </c>
      <c r="H96" s="53">
        <v>5.01</v>
      </c>
      <c r="I96" s="53">
        <v>11.7408</v>
      </c>
      <c r="J96" s="53">
        <v>8.1127000000000002</v>
      </c>
      <c r="K96" s="53">
        <v>0</v>
      </c>
      <c r="L96" s="53">
        <v>4.7751000000000001</v>
      </c>
      <c r="M96" s="53">
        <v>4.2058999999999997</v>
      </c>
      <c r="N96" s="53">
        <v>1.9522999999999999</v>
      </c>
      <c r="O96" s="53">
        <v>8.8143999999999991</v>
      </c>
      <c r="P96" s="53">
        <v>4.5</v>
      </c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</row>
    <row r="97" spans="1:52" ht="13.8" hidden="1" outlineLevel="1" collapsed="1">
      <c r="A97" s="16">
        <v>43160</v>
      </c>
      <c r="B97" s="53">
        <v>10.145200000000001</v>
      </c>
      <c r="C97" s="53">
        <v>5.7737999999999996</v>
      </c>
      <c r="D97" s="53">
        <v>11.5982</v>
      </c>
      <c r="E97" s="53">
        <v>7.6631999999999998</v>
      </c>
      <c r="F97" s="53">
        <v>1.5</v>
      </c>
      <c r="G97" s="53">
        <v>10.540900000000001</v>
      </c>
      <c r="H97" s="53">
        <v>5.1811999999999996</v>
      </c>
      <c r="I97" s="53">
        <v>12.1378</v>
      </c>
      <c r="J97" s="53">
        <v>7.6974999999999998</v>
      </c>
      <c r="K97" s="53">
        <v>0</v>
      </c>
      <c r="L97" s="53">
        <v>5.1551999999999998</v>
      </c>
      <c r="M97" s="53">
        <v>8.6135000000000002</v>
      </c>
      <c r="N97" s="53">
        <v>2.3020999999999998</v>
      </c>
      <c r="O97" s="53">
        <v>3.2</v>
      </c>
      <c r="P97" s="53">
        <v>1.5</v>
      </c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</row>
    <row r="98" spans="1:52" ht="13.8" hidden="1" outlineLevel="1" collapsed="1">
      <c r="A98" s="16">
        <v>43191</v>
      </c>
      <c r="B98" s="53">
        <v>9.8971999999999998</v>
      </c>
      <c r="C98" s="53">
        <v>6.2190000000000003</v>
      </c>
      <c r="D98" s="53">
        <v>11.254300000000001</v>
      </c>
      <c r="E98" s="53">
        <v>15.6523</v>
      </c>
      <c r="F98" s="53">
        <v>3.8329</v>
      </c>
      <c r="G98" s="53">
        <v>10.4975</v>
      </c>
      <c r="H98" s="53">
        <v>5.9722</v>
      </c>
      <c r="I98" s="53">
        <v>12.077999999999999</v>
      </c>
      <c r="J98" s="53">
        <v>15.6523</v>
      </c>
      <c r="K98" s="53">
        <v>3.3752</v>
      </c>
      <c r="L98" s="53">
        <v>4.2664</v>
      </c>
      <c r="M98" s="53">
        <v>8.0962999999999994</v>
      </c>
      <c r="N98" s="53">
        <v>2.4125999999999999</v>
      </c>
      <c r="O98" s="53">
        <v>0</v>
      </c>
      <c r="P98" s="53">
        <v>4.5</v>
      </c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</row>
    <row r="99" spans="1:52" ht="13.8" hidden="1" outlineLevel="1" collapsed="1">
      <c r="A99" s="16">
        <v>43221</v>
      </c>
      <c r="B99" s="53">
        <v>10.4246</v>
      </c>
      <c r="C99" s="53">
        <v>6.0214999999999996</v>
      </c>
      <c r="D99" s="53">
        <v>11.6563</v>
      </c>
      <c r="E99" s="53">
        <v>9.2758000000000003</v>
      </c>
      <c r="F99" s="53">
        <v>0</v>
      </c>
      <c r="G99" s="53">
        <v>10.935700000000001</v>
      </c>
      <c r="H99" s="53">
        <v>5.9981</v>
      </c>
      <c r="I99" s="53">
        <v>12.2058</v>
      </c>
      <c r="J99" s="53">
        <v>15.202199999999999</v>
      </c>
      <c r="K99" s="53">
        <v>0</v>
      </c>
      <c r="L99" s="53">
        <v>5.1698000000000004</v>
      </c>
      <c r="M99" s="53">
        <v>6.3783000000000003</v>
      </c>
      <c r="N99" s="53">
        <v>1.7363999999999999</v>
      </c>
      <c r="O99" s="53">
        <v>8.5</v>
      </c>
      <c r="P99" s="53">
        <v>0</v>
      </c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</row>
    <row r="100" spans="1:52" ht="13.8" hidden="1" outlineLevel="1" collapsed="1">
      <c r="A100" s="16">
        <v>43252</v>
      </c>
      <c r="B100" s="53">
        <v>10.4467</v>
      </c>
      <c r="C100" s="53">
        <v>5.7115999999999998</v>
      </c>
      <c r="D100" s="53">
        <v>11.482900000000001</v>
      </c>
      <c r="E100" s="53">
        <v>7.6220999999999997</v>
      </c>
      <c r="F100" s="53">
        <v>0</v>
      </c>
      <c r="G100" s="53">
        <v>11.043799999999999</v>
      </c>
      <c r="H100" s="53">
        <v>5.6333000000000002</v>
      </c>
      <c r="I100" s="53">
        <v>12.224399999999999</v>
      </c>
      <c r="J100" s="53">
        <v>13.8507</v>
      </c>
      <c r="K100" s="53">
        <v>0</v>
      </c>
      <c r="L100" s="53">
        <v>2.6427999999999998</v>
      </c>
      <c r="M100" s="53">
        <v>6.7183999999999999</v>
      </c>
      <c r="N100" s="53">
        <v>1.7324999999999999</v>
      </c>
      <c r="O100" s="53">
        <v>3.1</v>
      </c>
      <c r="P100" s="53">
        <v>0</v>
      </c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</row>
    <row r="101" spans="1:52" ht="13.8" hidden="1" outlineLevel="1" collapsed="1">
      <c r="A101" s="16">
        <v>43282</v>
      </c>
      <c r="B101" s="53">
        <v>10.1151</v>
      </c>
      <c r="C101" s="53">
        <v>5.6557000000000004</v>
      </c>
      <c r="D101" s="53">
        <v>11.1286</v>
      </c>
      <c r="E101" s="53">
        <v>13.972</v>
      </c>
      <c r="F101" s="53">
        <v>0</v>
      </c>
      <c r="G101" s="53">
        <v>10.8896</v>
      </c>
      <c r="H101" s="53">
        <v>5.726</v>
      </c>
      <c r="I101" s="53">
        <v>12.1312</v>
      </c>
      <c r="J101" s="53">
        <v>13.972</v>
      </c>
      <c r="K101" s="53">
        <v>0</v>
      </c>
      <c r="L101" s="53">
        <v>1.6979</v>
      </c>
      <c r="M101" s="53">
        <v>4.1468999999999996</v>
      </c>
      <c r="N101" s="53">
        <v>1.4297</v>
      </c>
      <c r="O101" s="53">
        <v>0</v>
      </c>
      <c r="P101" s="53">
        <v>0</v>
      </c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</row>
    <row r="102" spans="1:52" ht="13.8" hidden="1" outlineLevel="1" collapsed="1">
      <c r="A102" s="16">
        <v>43313</v>
      </c>
      <c r="B102" s="53">
        <v>10.263199999999999</v>
      </c>
      <c r="C102" s="53">
        <v>5.4705000000000004</v>
      </c>
      <c r="D102" s="53">
        <v>11.310700000000001</v>
      </c>
      <c r="E102" s="53">
        <v>0.1012</v>
      </c>
      <c r="F102" s="53">
        <v>0</v>
      </c>
      <c r="G102" s="53">
        <v>11.226599999999999</v>
      </c>
      <c r="H102" s="53">
        <v>5.3962000000000003</v>
      </c>
      <c r="I102" s="53">
        <v>12.587300000000001</v>
      </c>
      <c r="J102" s="53">
        <v>1</v>
      </c>
      <c r="K102" s="53">
        <v>0</v>
      </c>
      <c r="L102" s="53">
        <v>1.0109999999999999</v>
      </c>
      <c r="M102" s="53">
        <v>7.8574000000000002</v>
      </c>
      <c r="N102" s="53">
        <v>0.60840000000000005</v>
      </c>
      <c r="O102" s="53">
        <v>0.1</v>
      </c>
      <c r="P102" s="53">
        <v>0</v>
      </c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</row>
    <row r="103" spans="1:52" ht="13.8" hidden="1" outlineLevel="1" collapsed="1">
      <c r="A103" s="16">
        <v>43344</v>
      </c>
      <c r="B103" s="53">
        <v>10.991</v>
      </c>
      <c r="C103" s="53">
        <v>5.6544999999999996</v>
      </c>
      <c r="D103" s="53">
        <v>12.0154</v>
      </c>
      <c r="E103" s="53">
        <v>4.9207999999999998</v>
      </c>
      <c r="F103" s="53">
        <v>0</v>
      </c>
      <c r="G103" s="53">
        <v>12.1068</v>
      </c>
      <c r="H103" s="53">
        <v>5.4916</v>
      </c>
      <c r="I103" s="53">
        <v>13.383900000000001</v>
      </c>
      <c r="J103" s="53">
        <v>8.9055999999999997</v>
      </c>
      <c r="K103" s="53">
        <v>0</v>
      </c>
      <c r="L103" s="53">
        <v>1.7504999999999999</v>
      </c>
      <c r="M103" s="53">
        <v>7.2686000000000002</v>
      </c>
      <c r="N103" s="53">
        <v>0.82850000000000001</v>
      </c>
      <c r="O103" s="53">
        <v>4.0999999999999996</v>
      </c>
      <c r="P103" s="53">
        <v>0</v>
      </c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</row>
    <row r="104" spans="1:52" ht="13.8" hidden="1" outlineLevel="1" collapsed="1">
      <c r="A104" s="16">
        <v>43374</v>
      </c>
      <c r="B104" s="53">
        <v>11.532999999999999</v>
      </c>
      <c r="C104" s="53">
        <v>6.0983000000000001</v>
      </c>
      <c r="D104" s="53">
        <v>12.588699999999999</v>
      </c>
      <c r="E104" s="53">
        <v>9.1606000000000005</v>
      </c>
      <c r="F104" s="53">
        <v>7</v>
      </c>
      <c r="G104" s="53">
        <v>12.971299999999999</v>
      </c>
      <c r="H104" s="53">
        <v>5.6723999999999997</v>
      </c>
      <c r="I104" s="53">
        <v>14.1752</v>
      </c>
      <c r="J104" s="53">
        <v>0</v>
      </c>
      <c r="K104" s="53">
        <v>0</v>
      </c>
      <c r="L104" s="53">
        <v>3.9036</v>
      </c>
      <c r="M104" s="53">
        <v>8.8993000000000002</v>
      </c>
      <c r="N104" s="53">
        <v>0.6633</v>
      </c>
      <c r="O104" s="53">
        <v>9.1606000000000005</v>
      </c>
      <c r="P104" s="53">
        <v>7</v>
      </c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</row>
    <row r="105" spans="1:52" ht="13.8" hidden="1" outlineLevel="1" collapsed="1">
      <c r="A105" s="16">
        <v>43405</v>
      </c>
      <c r="B105" s="53">
        <v>11.4513</v>
      </c>
      <c r="C105" s="53">
        <v>7.4542999999999999</v>
      </c>
      <c r="D105" s="53">
        <v>12.272600000000001</v>
      </c>
      <c r="E105" s="53">
        <v>5.8483999999999998</v>
      </c>
      <c r="F105" s="53">
        <v>0</v>
      </c>
      <c r="G105" s="53">
        <v>13.3217</v>
      </c>
      <c r="H105" s="53">
        <v>7.5316000000000001</v>
      </c>
      <c r="I105" s="53">
        <v>14.726900000000001</v>
      </c>
      <c r="J105" s="53">
        <v>15.296900000000001</v>
      </c>
      <c r="K105" s="53">
        <v>0</v>
      </c>
      <c r="L105" s="53">
        <v>0.95469999999999999</v>
      </c>
      <c r="M105" s="53">
        <v>8.4500000000000006E-2</v>
      </c>
      <c r="N105" s="53">
        <v>0.90949999999999998</v>
      </c>
      <c r="O105" s="53">
        <v>4.9824999999999999</v>
      </c>
      <c r="P105" s="53">
        <v>0</v>
      </c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</row>
    <row r="106" spans="1:52" ht="13.8" hidden="1" outlineLevel="1" collapsed="1">
      <c r="A106" s="16">
        <v>43435</v>
      </c>
      <c r="B106" s="53">
        <v>11.6797</v>
      </c>
      <c r="C106" s="53">
        <v>7.2371999999999996</v>
      </c>
      <c r="D106" s="53">
        <v>13.1031</v>
      </c>
      <c r="E106" s="53">
        <v>10.442500000000001</v>
      </c>
      <c r="F106" s="53">
        <v>0.9446</v>
      </c>
      <c r="G106" s="53">
        <v>12.808299999999999</v>
      </c>
      <c r="H106" s="53">
        <v>7.3502000000000001</v>
      </c>
      <c r="I106" s="53">
        <v>14.737399999999999</v>
      </c>
      <c r="J106" s="53">
        <v>10.442500000000001</v>
      </c>
      <c r="K106" s="53">
        <v>1.5</v>
      </c>
      <c r="L106" s="53">
        <v>1.7313000000000001</v>
      </c>
      <c r="M106" s="53">
        <v>0.28870000000000001</v>
      </c>
      <c r="N106" s="53">
        <v>1.8127</v>
      </c>
      <c r="O106" s="53">
        <v>0</v>
      </c>
      <c r="P106" s="53">
        <v>0.45</v>
      </c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</row>
    <row r="107" spans="1:52" ht="13.8" hidden="1" outlineLevel="1" collapsed="1">
      <c r="A107" s="16">
        <v>43466</v>
      </c>
      <c r="B107" s="53">
        <v>11.9392</v>
      </c>
      <c r="C107" s="53">
        <v>7.6093000000000002</v>
      </c>
      <c r="D107" s="53">
        <v>13.0093</v>
      </c>
      <c r="E107" s="53">
        <v>6.3438999999999997</v>
      </c>
      <c r="F107" s="53">
        <v>6.5</v>
      </c>
      <c r="G107" s="53">
        <v>12.7142</v>
      </c>
      <c r="H107" s="53">
        <v>7.6167999999999996</v>
      </c>
      <c r="I107" s="53">
        <v>14.0434</v>
      </c>
      <c r="J107" s="53">
        <v>13.264699999999999</v>
      </c>
      <c r="K107" s="53">
        <v>6.5</v>
      </c>
      <c r="L107" s="53">
        <v>3.3161</v>
      </c>
      <c r="M107" s="53">
        <v>7.4217000000000004</v>
      </c>
      <c r="N107" s="53">
        <v>2.8858999999999999</v>
      </c>
      <c r="O107" s="53">
        <v>4.5999999999999996</v>
      </c>
      <c r="P107" s="53">
        <v>0</v>
      </c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</row>
    <row r="108" spans="1:52" ht="13.8" hidden="1" outlineLevel="1" collapsed="1">
      <c r="A108" s="16">
        <v>43497</v>
      </c>
      <c r="B108" s="53">
        <v>11.793900000000001</v>
      </c>
      <c r="C108" s="53">
        <v>7.0388999999999999</v>
      </c>
      <c r="D108" s="53">
        <v>12.957000000000001</v>
      </c>
      <c r="E108" s="53">
        <v>3.5</v>
      </c>
      <c r="F108" s="53">
        <v>0</v>
      </c>
      <c r="G108" s="53">
        <v>12.4406</v>
      </c>
      <c r="H108" s="53">
        <v>7.0534999999999997</v>
      </c>
      <c r="I108" s="53">
        <v>13.8567</v>
      </c>
      <c r="J108" s="53">
        <v>3.5</v>
      </c>
      <c r="K108" s="53">
        <v>0</v>
      </c>
      <c r="L108" s="53">
        <v>1.2551000000000001</v>
      </c>
      <c r="M108" s="53">
        <v>0.26290000000000002</v>
      </c>
      <c r="N108" s="53">
        <v>1.2624</v>
      </c>
      <c r="O108" s="53">
        <v>0</v>
      </c>
      <c r="P108" s="53">
        <v>0</v>
      </c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</row>
    <row r="109" spans="1:52" ht="13.8" hidden="1" outlineLevel="1" collapsed="1">
      <c r="A109" s="16">
        <v>43525</v>
      </c>
      <c r="B109" s="53">
        <v>11.4041</v>
      </c>
      <c r="C109" s="53">
        <v>5.0252999999999997</v>
      </c>
      <c r="D109" s="53">
        <v>12.5335</v>
      </c>
      <c r="E109" s="53">
        <v>9.1768999999999998</v>
      </c>
      <c r="F109" s="53">
        <v>0</v>
      </c>
      <c r="G109" s="53">
        <v>12.271100000000001</v>
      </c>
      <c r="H109" s="53">
        <v>5.0692000000000004</v>
      </c>
      <c r="I109" s="53">
        <v>13.686</v>
      </c>
      <c r="J109" s="53">
        <v>9.3109000000000002</v>
      </c>
      <c r="K109" s="53">
        <v>0</v>
      </c>
      <c r="L109" s="53">
        <v>2.2010999999999998</v>
      </c>
      <c r="M109" s="53">
        <v>0.68379999999999996</v>
      </c>
      <c r="N109" s="53">
        <v>1.6185</v>
      </c>
      <c r="O109" s="53">
        <v>7.9763999999999999</v>
      </c>
      <c r="P109" s="53">
        <v>0</v>
      </c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</row>
    <row r="110" spans="1:52" ht="13.8" hidden="1" outlineLevel="1" collapsed="1">
      <c r="A110" s="16">
        <v>43556</v>
      </c>
      <c r="B110" s="53">
        <v>11.8504</v>
      </c>
      <c r="C110" s="53">
        <v>5.1825000000000001</v>
      </c>
      <c r="D110" s="53">
        <v>13.224399999999999</v>
      </c>
      <c r="E110" s="53">
        <v>8.0106999999999999</v>
      </c>
      <c r="F110" s="53">
        <v>0</v>
      </c>
      <c r="G110" s="53">
        <v>12.2554</v>
      </c>
      <c r="H110" s="53">
        <v>5.2793999999999999</v>
      </c>
      <c r="I110" s="53">
        <v>13.7598</v>
      </c>
      <c r="J110" s="53">
        <v>8.0135000000000005</v>
      </c>
      <c r="K110" s="53">
        <v>0</v>
      </c>
      <c r="L110" s="53">
        <v>1.7482</v>
      </c>
      <c r="M110" s="53">
        <v>0.43509999999999999</v>
      </c>
      <c r="N110" s="53">
        <v>1.8359000000000001</v>
      </c>
      <c r="O110" s="53">
        <v>3</v>
      </c>
      <c r="P110" s="53">
        <v>0</v>
      </c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</row>
    <row r="111" spans="1:52" ht="13.8" hidden="1" outlineLevel="1" collapsed="1">
      <c r="A111" s="16">
        <v>43586</v>
      </c>
      <c r="B111" s="53">
        <v>12.0016</v>
      </c>
      <c r="C111" s="53">
        <v>5.1988000000000003</v>
      </c>
      <c r="D111" s="53">
        <v>13.513999999999999</v>
      </c>
      <c r="E111" s="53">
        <v>8.2827000000000002</v>
      </c>
      <c r="F111" s="53">
        <v>6.5</v>
      </c>
      <c r="G111" s="53">
        <v>12.3352</v>
      </c>
      <c r="H111" s="53">
        <v>5.3563000000000001</v>
      </c>
      <c r="I111" s="53">
        <v>13.939299999999999</v>
      </c>
      <c r="J111" s="53">
        <v>8.2927</v>
      </c>
      <c r="K111" s="53">
        <v>6.5</v>
      </c>
      <c r="L111" s="53">
        <v>2.6549999999999998</v>
      </c>
      <c r="M111" s="53">
        <v>0.2913</v>
      </c>
      <c r="N111" s="53">
        <v>2.9563000000000001</v>
      </c>
      <c r="O111" s="53">
        <v>3.1</v>
      </c>
      <c r="P111" s="53">
        <v>0</v>
      </c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</row>
    <row r="112" spans="1:52" ht="13.8" hidden="1" outlineLevel="1" collapsed="1">
      <c r="A112" s="16">
        <v>43617</v>
      </c>
      <c r="B112" s="53">
        <v>12.1729</v>
      </c>
      <c r="C112" s="53">
        <v>5.3185000000000002</v>
      </c>
      <c r="D112" s="53">
        <v>13.649900000000001</v>
      </c>
      <c r="E112" s="53">
        <v>8.6241000000000003</v>
      </c>
      <c r="F112" s="53">
        <v>7</v>
      </c>
      <c r="G112" s="53">
        <v>12.5441</v>
      </c>
      <c r="H112" s="53">
        <v>5.3596000000000004</v>
      </c>
      <c r="I112" s="53">
        <v>13.9635</v>
      </c>
      <c r="J112" s="53">
        <v>9.5545000000000009</v>
      </c>
      <c r="K112" s="53">
        <v>7</v>
      </c>
      <c r="L112" s="53">
        <v>3.8645</v>
      </c>
      <c r="M112" s="53">
        <v>0.18329999999999999</v>
      </c>
      <c r="N112" s="53">
        <v>2.8311000000000002</v>
      </c>
      <c r="O112" s="53">
        <v>5.2103999999999999</v>
      </c>
      <c r="P112" s="53">
        <v>0</v>
      </c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</row>
    <row r="113" spans="1:52" ht="13.8" hidden="1" outlineLevel="1" collapsed="1">
      <c r="A113" s="16">
        <v>43647</v>
      </c>
      <c r="B113" s="53">
        <v>12.306699999999999</v>
      </c>
      <c r="C113" s="53">
        <v>5.3582999999999998</v>
      </c>
      <c r="D113" s="53">
        <v>13.7522</v>
      </c>
      <c r="E113" s="53">
        <v>8.2657000000000007</v>
      </c>
      <c r="F113" s="53">
        <v>5</v>
      </c>
      <c r="G113" s="53">
        <v>12.8612</v>
      </c>
      <c r="H113" s="53">
        <v>5.4579000000000004</v>
      </c>
      <c r="I113" s="53">
        <v>14.1424</v>
      </c>
      <c r="J113" s="53">
        <v>10.184900000000001</v>
      </c>
      <c r="K113" s="53">
        <v>5</v>
      </c>
      <c r="L113" s="53">
        <v>3.9051</v>
      </c>
      <c r="M113" s="53">
        <v>1.0650999999999999</v>
      </c>
      <c r="N113" s="53">
        <v>2.7010999999999998</v>
      </c>
      <c r="O113" s="53">
        <v>5.1662999999999997</v>
      </c>
      <c r="P113" s="53">
        <v>0</v>
      </c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</row>
    <row r="114" spans="1:52" ht="13.8" hidden="1" outlineLevel="1" collapsed="1">
      <c r="A114" s="16">
        <v>43678</v>
      </c>
      <c r="B114" s="53">
        <v>11.9748</v>
      </c>
      <c r="C114" s="53">
        <v>5.0694999999999997</v>
      </c>
      <c r="D114" s="53">
        <v>13.2065</v>
      </c>
      <c r="E114" s="53">
        <v>10.1579</v>
      </c>
      <c r="F114" s="53">
        <v>0</v>
      </c>
      <c r="G114" s="53">
        <v>12.8287</v>
      </c>
      <c r="H114" s="53">
        <v>5.1688000000000001</v>
      </c>
      <c r="I114" s="53">
        <v>14.3658</v>
      </c>
      <c r="J114" s="53">
        <v>10.1579</v>
      </c>
      <c r="K114" s="53">
        <v>0</v>
      </c>
      <c r="L114" s="53">
        <v>1.3089999999999999</v>
      </c>
      <c r="M114" s="53">
        <v>0.37240000000000001</v>
      </c>
      <c r="N114" s="53">
        <v>1.3427</v>
      </c>
      <c r="O114" s="53">
        <v>0</v>
      </c>
      <c r="P114" s="53">
        <v>0</v>
      </c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</row>
    <row r="115" spans="1:52" ht="13.8" hidden="1" outlineLevel="1" collapsed="1">
      <c r="A115" s="16">
        <v>43709</v>
      </c>
      <c r="B115" s="53">
        <v>12.8245</v>
      </c>
      <c r="C115" s="53">
        <v>5.9169999999999998</v>
      </c>
      <c r="D115" s="53">
        <v>13.418200000000001</v>
      </c>
      <c r="E115" s="53">
        <v>14.5755</v>
      </c>
      <c r="F115" s="53">
        <v>0</v>
      </c>
      <c r="G115" s="53">
        <v>13.1351</v>
      </c>
      <c r="H115" s="53">
        <v>6.0122999999999998</v>
      </c>
      <c r="I115" s="53">
        <v>13.8385</v>
      </c>
      <c r="J115" s="53">
        <v>14.5755</v>
      </c>
      <c r="K115" s="53">
        <v>0</v>
      </c>
      <c r="L115" s="53">
        <v>2.2738999999999998</v>
      </c>
      <c r="M115" s="53">
        <v>0.16650000000000001</v>
      </c>
      <c r="N115" s="53">
        <v>2.4073000000000002</v>
      </c>
      <c r="O115" s="53">
        <v>0</v>
      </c>
      <c r="P115" s="53">
        <v>0</v>
      </c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</row>
    <row r="116" spans="1:52" ht="13.8" hidden="1" outlineLevel="1" collapsed="1">
      <c r="A116" s="16">
        <v>43739</v>
      </c>
      <c r="B116" s="53">
        <v>13.161099999999999</v>
      </c>
      <c r="C116" s="53">
        <v>5.4901</v>
      </c>
      <c r="D116" s="53">
        <v>13.489000000000001</v>
      </c>
      <c r="E116" s="53">
        <v>16.120899999999999</v>
      </c>
      <c r="F116" s="53">
        <v>0</v>
      </c>
      <c r="G116" s="53">
        <v>13.3651</v>
      </c>
      <c r="H116" s="53">
        <v>5.6378000000000004</v>
      </c>
      <c r="I116" s="53">
        <v>13.734500000000001</v>
      </c>
      <c r="J116" s="53">
        <v>16.147600000000001</v>
      </c>
      <c r="K116" s="53">
        <v>0</v>
      </c>
      <c r="L116" s="53">
        <v>2.2090000000000001</v>
      </c>
      <c r="M116" s="53">
        <v>0.10009999999999999</v>
      </c>
      <c r="N116" s="53">
        <v>2.5468000000000002</v>
      </c>
      <c r="O116" s="53">
        <v>4.6879</v>
      </c>
      <c r="P116" s="53">
        <v>0</v>
      </c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</row>
    <row r="117" spans="1:52" ht="13.8" hidden="1" outlineLevel="1" collapsed="1">
      <c r="A117" s="16">
        <v>43770</v>
      </c>
      <c r="B117" s="53">
        <v>10.9572</v>
      </c>
      <c r="C117" s="53">
        <v>5.7896000000000001</v>
      </c>
      <c r="D117" s="53">
        <v>12.499599999999999</v>
      </c>
      <c r="E117" s="53">
        <v>7.7454999999999998</v>
      </c>
      <c r="F117" s="53">
        <v>5</v>
      </c>
      <c r="G117" s="53">
        <v>11.19</v>
      </c>
      <c r="H117" s="53">
        <v>5.9021999999999997</v>
      </c>
      <c r="I117" s="53">
        <v>12.776199999999999</v>
      </c>
      <c r="J117" s="53">
        <v>7.8867000000000003</v>
      </c>
      <c r="K117" s="53">
        <v>5</v>
      </c>
      <c r="L117" s="53">
        <v>2.7936999999999999</v>
      </c>
      <c r="M117" s="53">
        <v>0.2306</v>
      </c>
      <c r="N117" s="53">
        <v>2.9557000000000002</v>
      </c>
      <c r="O117" s="53">
        <v>4.2</v>
      </c>
      <c r="P117" s="53">
        <v>0</v>
      </c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</row>
    <row r="118" spans="1:52" ht="13.8" hidden="1" outlineLevel="1" collapsed="1">
      <c r="A118" s="16">
        <v>43800</v>
      </c>
      <c r="B118" s="53">
        <v>10.166600000000001</v>
      </c>
      <c r="C118" s="53">
        <v>5.6353</v>
      </c>
      <c r="D118" s="53">
        <v>11.3109</v>
      </c>
      <c r="E118" s="53">
        <v>9.1809999999999992</v>
      </c>
      <c r="F118" s="53">
        <v>2</v>
      </c>
      <c r="G118" s="53">
        <v>10.4404</v>
      </c>
      <c r="H118" s="53">
        <v>5.6677</v>
      </c>
      <c r="I118" s="53">
        <v>11.709</v>
      </c>
      <c r="J118" s="53">
        <v>9.2055000000000007</v>
      </c>
      <c r="K118" s="53">
        <v>0</v>
      </c>
      <c r="L118" s="53">
        <v>2.6678999999999999</v>
      </c>
      <c r="M118" s="53">
        <v>0.14779999999999999</v>
      </c>
      <c r="N118" s="53">
        <v>2.7524000000000002</v>
      </c>
      <c r="O118" s="53">
        <v>2.9346999999999999</v>
      </c>
      <c r="P118" s="53">
        <v>2</v>
      </c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</row>
    <row r="119" spans="1:52" ht="13.8" hidden="1" outlineLevel="1" collapsed="1">
      <c r="A119" s="16">
        <v>43831</v>
      </c>
      <c r="B119" s="53">
        <v>8.4172999999999991</v>
      </c>
      <c r="C119" s="53">
        <v>5.3048999999999999</v>
      </c>
      <c r="D119" s="53">
        <v>9.9026999999999994</v>
      </c>
      <c r="E119" s="53">
        <v>10.259399999999999</v>
      </c>
      <c r="F119" s="53">
        <v>4.25</v>
      </c>
      <c r="G119" s="53">
        <v>9.5138999999999996</v>
      </c>
      <c r="H119" s="53">
        <v>5.3536999999999999</v>
      </c>
      <c r="I119" s="53">
        <v>10.2233</v>
      </c>
      <c r="J119" s="53">
        <v>10.259399999999999</v>
      </c>
      <c r="K119" s="53">
        <v>0</v>
      </c>
      <c r="L119" s="53">
        <v>3.9350000000000001</v>
      </c>
      <c r="M119" s="53">
        <v>6.6100000000000006E-2</v>
      </c>
      <c r="N119" s="53">
        <v>1.948</v>
      </c>
      <c r="O119" s="53">
        <v>0</v>
      </c>
      <c r="P119" s="53">
        <v>4.25</v>
      </c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</row>
    <row r="120" spans="1:52" ht="13.8" hidden="1" outlineLevel="1" collapsed="1">
      <c r="A120" s="16">
        <v>43862</v>
      </c>
      <c r="B120" s="53">
        <v>8.2236999999999991</v>
      </c>
      <c r="C120" s="53">
        <v>5.4287000000000001</v>
      </c>
      <c r="D120" s="53">
        <v>7.8390000000000004</v>
      </c>
      <c r="E120" s="53">
        <v>12.357100000000001</v>
      </c>
      <c r="F120" s="53">
        <v>7</v>
      </c>
      <c r="G120" s="53">
        <v>8.3303999999999991</v>
      </c>
      <c r="H120" s="53">
        <v>5.4878</v>
      </c>
      <c r="I120" s="53">
        <v>7.9661999999999997</v>
      </c>
      <c r="J120" s="53">
        <v>12.3574</v>
      </c>
      <c r="K120" s="53">
        <v>7</v>
      </c>
      <c r="L120" s="53">
        <v>1.0887</v>
      </c>
      <c r="M120" s="53">
        <v>2.5600000000000001E-2</v>
      </c>
      <c r="N120" s="53">
        <v>1.2067000000000001</v>
      </c>
      <c r="O120" s="53">
        <v>2.1</v>
      </c>
      <c r="P120" s="53">
        <v>0</v>
      </c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</row>
    <row r="121" spans="1:52" ht="13.8" hidden="1" outlineLevel="1" collapsed="1">
      <c r="A121" s="16">
        <v>43891</v>
      </c>
      <c r="B121" s="53">
        <v>6.9715999999999996</v>
      </c>
      <c r="C121" s="53">
        <v>5.0491000000000001</v>
      </c>
      <c r="D121" s="53">
        <v>7.3013000000000003</v>
      </c>
      <c r="E121" s="53">
        <v>7.9126000000000003</v>
      </c>
      <c r="F121" s="53">
        <v>3.4344000000000001</v>
      </c>
      <c r="G121" s="53">
        <v>7.1894</v>
      </c>
      <c r="H121" s="53">
        <v>5.0895999999999999</v>
      </c>
      <c r="I121" s="53">
        <v>7.5629</v>
      </c>
      <c r="J121" s="53">
        <v>8.1134000000000004</v>
      </c>
      <c r="K121" s="53">
        <v>8.5</v>
      </c>
      <c r="L121" s="53">
        <v>1.4037999999999999</v>
      </c>
      <c r="M121" s="53">
        <v>4.58E-2</v>
      </c>
      <c r="N121" s="53">
        <v>1.5718000000000001</v>
      </c>
      <c r="O121" s="53">
        <v>0.83409999999999995</v>
      </c>
      <c r="P121" s="53">
        <v>1</v>
      </c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</row>
    <row r="122" spans="1:52" ht="13.8" hidden="1" outlineLevel="1" collapsed="1">
      <c r="A122" s="16">
        <v>43922</v>
      </c>
      <c r="B122" s="53">
        <v>6.6906999999999996</v>
      </c>
      <c r="C122" s="53">
        <v>4.6325000000000003</v>
      </c>
      <c r="D122" s="53">
        <v>6.8075999999999999</v>
      </c>
      <c r="E122" s="53">
        <v>8.6622000000000003</v>
      </c>
      <c r="F122" s="53">
        <v>5</v>
      </c>
      <c r="G122" s="53">
        <v>6.9813999999999998</v>
      </c>
      <c r="H122" s="53">
        <v>4.6670999999999996</v>
      </c>
      <c r="I122" s="53">
        <v>7.2168999999999999</v>
      </c>
      <c r="J122" s="53">
        <v>8.7556999999999992</v>
      </c>
      <c r="K122" s="53">
        <v>5</v>
      </c>
      <c r="L122" s="53">
        <v>1.5972999999999999</v>
      </c>
      <c r="M122" s="53">
        <v>1.38E-2</v>
      </c>
      <c r="N122" s="53">
        <v>1.6135999999999999</v>
      </c>
      <c r="O122" s="53">
        <v>2.2000000000000002</v>
      </c>
      <c r="P122" s="53">
        <v>0</v>
      </c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</row>
    <row r="123" spans="1:52" ht="13.8" hidden="1" outlineLevel="1" collapsed="1">
      <c r="A123" s="16">
        <v>43952</v>
      </c>
      <c r="B123" s="53">
        <v>6.6962000000000002</v>
      </c>
      <c r="C123" s="53">
        <v>4.7272999999999996</v>
      </c>
      <c r="D123" s="53">
        <v>6.8967000000000001</v>
      </c>
      <c r="E123" s="53">
        <v>8.1572999999999993</v>
      </c>
      <c r="F123" s="53">
        <v>5</v>
      </c>
      <c r="G123" s="53">
        <v>6.8734000000000002</v>
      </c>
      <c r="H123" s="53">
        <v>4.7556000000000003</v>
      </c>
      <c r="I123" s="53">
        <v>7.2</v>
      </c>
      <c r="J123" s="53">
        <v>8.1572999999999993</v>
      </c>
      <c r="K123" s="53">
        <v>5</v>
      </c>
      <c r="L123" s="53">
        <v>1.8698999999999999</v>
      </c>
      <c r="M123" s="53">
        <v>1.12E-2</v>
      </c>
      <c r="N123" s="53">
        <v>1.9375</v>
      </c>
      <c r="O123" s="53">
        <v>0</v>
      </c>
      <c r="P123" s="53">
        <v>0</v>
      </c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</row>
    <row r="124" spans="1:52" ht="13.8" hidden="1" outlineLevel="1" collapsed="1">
      <c r="A124" s="16">
        <v>43983</v>
      </c>
      <c r="B124" s="53">
        <v>5.9782000000000002</v>
      </c>
      <c r="C124" s="53">
        <v>4.6527000000000003</v>
      </c>
      <c r="D124" s="53">
        <v>6.1692</v>
      </c>
      <c r="E124" s="53">
        <v>6.8068</v>
      </c>
      <c r="F124" s="53">
        <v>11.749000000000001</v>
      </c>
      <c r="G124" s="53">
        <v>6.3103999999999996</v>
      </c>
      <c r="H124" s="53">
        <v>4.6604000000000001</v>
      </c>
      <c r="I124" s="53">
        <v>6.7679</v>
      </c>
      <c r="J124" s="53">
        <v>6.8475000000000001</v>
      </c>
      <c r="K124" s="53">
        <v>11.749000000000001</v>
      </c>
      <c r="L124" s="53">
        <v>1.1757</v>
      </c>
      <c r="M124" s="53">
        <v>1.01E-2</v>
      </c>
      <c r="N124" s="53">
        <v>1.1548</v>
      </c>
      <c r="O124" s="53">
        <v>2.5</v>
      </c>
      <c r="P124" s="53">
        <v>0</v>
      </c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</row>
    <row r="125" spans="1:52" ht="13.8" hidden="1" outlineLevel="1" collapsed="1">
      <c r="A125" s="16">
        <v>44013</v>
      </c>
      <c r="B125" s="53">
        <v>5.89</v>
      </c>
      <c r="C125" s="53">
        <v>3.8664999999999998</v>
      </c>
      <c r="D125" s="53">
        <v>6.2096</v>
      </c>
      <c r="E125" s="53">
        <v>5.7309999999999999</v>
      </c>
      <c r="F125" s="53">
        <v>11.75</v>
      </c>
      <c r="G125" s="53">
        <v>6.0648</v>
      </c>
      <c r="H125" s="53">
        <v>3.9058000000000002</v>
      </c>
      <c r="I125" s="53">
        <v>6.5308000000000002</v>
      </c>
      <c r="J125" s="53">
        <v>5.7309999999999999</v>
      </c>
      <c r="K125" s="53">
        <v>11.75</v>
      </c>
      <c r="L125" s="53">
        <v>1.4117999999999999</v>
      </c>
      <c r="M125" s="53">
        <v>1.4800000000000001E-2</v>
      </c>
      <c r="N125" s="53">
        <v>1.5087999999999999</v>
      </c>
      <c r="O125" s="53">
        <v>0</v>
      </c>
      <c r="P125" s="53">
        <v>0</v>
      </c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</row>
    <row r="126" spans="1:52" ht="13.8" hidden="1" outlineLevel="1" collapsed="1">
      <c r="A126" s="16">
        <v>44044</v>
      </c>
      <c r="B126" s="53">
        <v>4.9047000000000001</v>
      </c>
      <c r="C126" s="53">
        <v>3.3502000000000001</v>
      </c>
      <c r="D126" s="53">
        <v>5.5659999999999998</v>
      </c>
      <c r="E126" s="53">
        <v>5.1879</v>
      </c>
      <c r="F126" s="53">
        <v>4.28</v>
      </c>
      <c r="G126" s="53">
        <v>5.1326999999999998</v>
      </c>
      <c r="H126" s="53">
        <v>3.3746999999999998</v>
      </c>
      <c r="I126" s="53">
        <v>6.0487000000000002</v>
      </c>
      <c r="J126" s="53">
        <v>5.1890000000000001</v>
      </c>
      <c r="K126" s="53">
        <v>4.28</v>
      </c>
      <c r="L126" s="53">
        <v>1.1873</v>
      </c>
      <c r="M126" s="53">
        <v>2.3199999999999998E-2</v>
      </c>
      <c r="N126" s="53">
        <v>1.2272000000000001</v>
      </c>
      <c r="O126" s="53">
        <v>2.1</v>
      </c>
      <c r="P126" s="53">
        <v>0</v>
      </c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</row>
    <row r="127" spans="1:52" ht="13.8" hidden="1" outlineLevel="1" collapsed="1">
      <c r="A127" s="16">
        <v>44075</v>
      </c>
      <c r="B127" s="53">
        <v>4.3060999999999998</v>
      </c>
      <c r="C127" s="53">
        <v>2.9127999999999998</v>
      </c>
      <c r="D127" s="53">
        <v>4.7774999999999999</v>
      </c>
      <c r="E127" s="53">
        <v>4.6500000000000004</v>
      </c>
      <c r="F127" s="53">
        <v>9.5</v>
      </c>
      <c r="G127" s="53">
        <v>4.6803999999999997</v>
      </c>
      <c r="H127" s="53">
        <v>2.9211999999999998</v>
      </c>
      <c r="I127" s="53">
        <v>5.5683999999999996</v>
      </c>
      <c r="J127" s="53">
        <v>4.7449000000000003</v>
      </c>
      <c r="K127" s="53">
        <v>9.5</v>
      </c>
      <c r="L127" s="53">
        <v>1.0258</v>
      </c>
      <c r="M127" s="53">
        <v>2.52E-2</v>
      </c>
      <c r="N127" s="53">
        <v>0.9879</v>
      </c>
      <c r="O127" s="53">
        <v>1.7</v>
      </c>
      <c r="P127" s="53">
        <v>0</v>
      </c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</row>
    <row r="128" spans="1:52" ht="13.8" hidden="1" outlineLevel="1" collapsed="1">
      <c r="A128" s="16">
        <v>44105</v>
      </c>
      <c r="B128" s="53">
        <v>4.1714000000000002</v>
      </c>
      <c r="C128" s="53">
        <v>2.7526999999999999</v>
      </c>
      <c r="D128" s="53">
        <v>5.0303000000000004</v>
      </c>
      <c r="E128" s="53">
        <v>4.0290999999999997</v>
      </c>
      <c r="F128" s="53">
        <v>0</v>
      </c>
      <c r="G128" s="53">
        <v>4.3247999999999998</v>
      </c>
      <c r="H128" s="53">
        <v>2.7593999999999999</v>
      </c>
      <c r="I128" s="53">
        <v>5.3978999999999999</v>
      </c>
      <c r="J128" s="53">
        <v>4.0290999999999997</v>
      </c>
      <c r="K128" s="53">
        <v>0</v>
      </c>
      <c r="L128" s="53">
        <v>0.74890000000000001</v>
      </c>
      <c r="M128" s="53">
        <v>1.95E-2</v>
      </c>
      <c r="N128" s="53">
        <v>0.76170000000000004</v>
      </c>
      <c r="O128" s="53">
        <v>0</v>
      </c>
      <c r="P128" s="53">
        <v>0</v>
      </c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</row>
    <row r="129" spans="1:52" ht="13.8" hidden="1" outlineLevel="1" collapsed="1">
      <c r="A129" s="16">
        <v>44136</v>
      </c>
      <c r="B129" s="53">
        <v>3.9135</v>
      </c>
      <c r="C129" s="53">
        <v>2.4809999999999999</v>
      </c>
      <c r="D129" s="53">
        <v>4.5018000000000002</v>
      </c>
      <c r="E129" s="53">
        <v>3.7869999999999999</v>
      </c>
      <c r="F129" s="53">
        <v>0</v>
      </c>
      <c r="G129" s="53">
        <v>4.0713999999999997</v>
      </c>
      <c r="H129" s="53">
        <v>2.4874000000000001</v>
      </c>
      <c r="I129" s="53">
        <v>4.7816999999999998</v>
      </c>
      <c r="J129" s="53">
        <v>3.9222000000000001</v>
      </c>
      <c r="K129" s="53">
        <v>0</v>
      </c>
      <c r="L129" s="53">
        <v>1.5478000000000001</v>
      </c>
      <c r="M129" s="53">
        <v>1.7100000000000001E-2</v>
      </c>
      <c r="N129" s="53">
        <v>1.5368999999999999</v>
      </c>
      <c r="O129" s="53">
        <v>1.7205999999999999</v>
      </c>
      <c r="P129" s="53">
        <v>0</v>
      </c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</row>
    <row r="130" spans="1:52" ht="13.8" hidden="1" outlineLevel="1" collapsed="1">
      <c r="A130" s="16">
        <v>44166</v>
      </c>
      <c r="B130" s="53">
        <v>4.0911999999999997</v>
      </c>
      <c r="C130" s="53">
        <v>2.3451</v>
      </c>
      <c r="D130" s="53">
        <v>4.6311</v>
      </c>
      <c r="E130" s="53">
        <v>3.9466999999999999</v>
      </c>
      <c r="F130" s="53">
        <v>9</v>
      </c>
      <c r="G130" s="53">
        <v>4.2335000000000003</v>
      </c>
      <c r="H130" s="53">
        <v>2.3603999999999998</v>
      </c>
      <c r="I130" s="53">
        <v>4.9325999999999999</v>
      </c>
      <c r="J130" s="53">
        <v>3.9943</v>
      </c>
      <c r="K130" s="53">
        <v>9</v>
      </c>
      <c r="L130" s="53">
        <v>1.1503000000000001</v>
      </c>
      <c r="M130" s="53">
        <v>1.24E-2</v>
      </c>
      <c r="N130" s="53">
        <v>1.2275</v>
      </c>
      <c r="O130" s="53">
        <v>0.58289999999999997</v>
      </c>
      <c r="P130" s="53">
        <v>0</v>
      </c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</row>
    <row r="131" spans="1:52" ht="13.8" hidden="1" outlineLevel="1" collapsed="1">
      <c r="A131" s="16">
        <v>44197</v>
      </c>
      <c r="B131" s="53">
        <v>4.1882999999999999</v>
      </c>
      <c r="C131" s="53">
        <v>1.8367</v>
      </c>
      <c r="D131" s="53">
        <v>5.2404999999999999</v>
      </c>
      <c r="E131" s="53">
        <v>3.8633999999999999</v>
      </c>
      <c r="F131" s="53">
        <v>6.9999000000000002</v>
      </c>
      <c r="G131" s="53">
        <v>4.2525000000000004</v>
      </c>
      <c r="H131" s="53">
        <v>1.8411999999999999</v>
      </c>
      <c r="I131" s="53">
        <v>5.3780999999999999</v>
      </c>
      <c r="J131" s="53">
        <v>3.8633999999999999</v>
      </c>
      <c r="K131" s="53">
        <v>6.9999000000000002</v>
      </c>
      <c r="L131" s="53">
        <v>1.0469999999999999</v>
      </c>
      <c r="M131" s="53">
        <v>0.01</v>
      </c>
      <c r="N131" s="53">
        <v>1.0798000000000001</v>
      </c>
      <c r="O131" s="53">
        <v>0</v>
      </c>
      <c r="P131" s="53">
        <v>0</v>
      </c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</row>
    <row r="132" spans="1:52" ht="13.8" hidden="1" outlineLevel="1" collapsed="1">
      <c r="A132" s="16">
        <v>44228</v>
      </c>
      <c r="B132" s="53">
        <v>3.5838000000000001</v>
      </c>
      <c r="C132" s="53">
        <v>1.3727</v>
      </c>
      <c r="D132" s="53">
        <v>4.5046999999999997</v>
      </c>
      <c r="E132" s="53">
        <v>3.6183999999999998</v>
      </c>
      <c r="F132" s="53">
        <v>2.25</v>
      </c>
      <c r="G132" s="53">
        <v>3.8372000000000002</v>
      </c>
      <c r="H132" s="53">
        <v>1.3888</v>
      </c>
      <c r="I132" s="53">
        <v>4.7634999999999996</v>
      </c>
      <c r="J132" s="53">
        <v>3.6190000000000002</v>
      </c>
      <c r="K132" s="53">
        <v>0</v>
      </c>
      <c r="L132" s="53">
        <v>1.7427999999999999</v>
      </c>
      <c r="M132" s="53">
        <v>1.18E-2</v>
      </c>
      <c r="N132" s="53">
        <v>0.67949999999999999</v>
      </c>
      <c r="O132" s="53">
        <v>2</v>
      </c>
      <c r="P132" s="53">
        <v>2.25</v>
      </c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</row>
    <row r="133" spans="1:52" ht="13.8" collapsed="1">
      <c r="A133" s="16">
        <v>44256</v>
      </c>
      <c r="B133" s="53">
        <v>3.6690999999999998</v>
      </c>
      <c r="C133" s="53">
        <v>1.4004000000000001</v>
      </c>
      <c r="D133" s="53">
        <v>4.3789999999999996</v>
      </c>
      <c r="E133" s="53">
        <v>3.4220999999999999</v>
      </c>
      <c r="F133" s="53">
        <v>5.9996999999999998</v>
      </c>
      <c r="G133" s="53">
        <v>3.7423999999999999</v>
      </c>
      <c r="H133" s="53">
        <v>1.4139999999999999</v>
      </c>
      <c r="I133" s="53">
        <v>4.4793000000000003</v>
      </c>
      <c r="J133" s="53">
        <v>3.4963000000000002</v>
      </c>
      <c r="K133" s="53">
        <v>5.9996999999999998</v>
      </c>
      <c r="L133" s="53">
        <v>0.80300000000000005</v>
      </c>
      <c r="M133" s="53">
        <v>3.9600000000000003E-2</v>
      </c>
      <c r="N133" s="53">
        <v>0.61680000000000001</v>
      </c>
      <c r="O133" s="53">
        <v>1.5407999999999999</v>
      </c>
      <c r="P133" s="53">
        <v>0</v>
      </c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</row>
    <row r="134" spans="1:52" ht="13.8">
      <c r="A134" s="16">
        <v>44287</v>
      </c>
      <c r="B134" s="53">
        <v>4.2599</v>
      </c>
      <c r="C134" s="53">
        <v>1.2175</v>
      </c>
      <c r="D134" s="53">
        <v>5.0595999999999997</v>
      </c>
      <c r="E134" s="53">
        <v>3.423</v>
      </c>
      <c r="F134" s="53">
        <v>7</v>
      </c>
      <c r="G134" s="53">
        <v>4.3360000000000003</v>
      </c>
      <c r="H134" s="53">
        <v>1.2232000000000001</v>
      </c>
      <c r="I134" s="53">
        <v>5.1867000000000001</v>
      </c>
      <c r="J134" s="53">
        <v>3.423</v>
      </c>
      <c r="K134" s="53">
        <v>7</v>
      </c>
      <c r="L134" s="53">
        <v>0.73609999999999998</v>
      </c>
      <c r="M134" s="53">
        <v>1.2800000000000001E-2</v>
      </c>
      <c r="N134" s="53">
        <v>0.76080000000000003</v>
      </c>
      <c r="O134" s="53">
        <v>0</v>
      </c>
      <c r="P134" s="53">
        <v>0</v>
      </c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</row>
    <row r="135" spans="1:52" ht="13.8">
      <c r="A135" s="16">
        <v>44317</v>
      </c>
      <c r="B135" s="53">
        <v>4.2397</v>
      </c>
      <c r="C135" s="53">
        <v>0.98799999999999999</v>
      </c>
      <c r="D135" s="53">
        <v>5.3322000000000003</v>
      </c>
      <c r="E135" s="53">
        <v>3.6473</v>
      </c>
      <c r="F135" s="53">
        <v>0</v>
      </c>
      <c r="G135" s="53">
        <v>4.3068999999999997</v>
      </c>
      <c r="H135" s="53">
        <v>0.996</v>
      </c>
      <c r="I135" s="53">
        <v>5.4154999999999998</v>
      </c>
      <c r="J135" s="53">
        <v>3.7395999999999998</v>
      </c>
      <c r="K135" s="53">
        <v>0</v>
      </c>
      <c r="L135" s="53">
        <v>1.5316000000000001</v>
      </c>
      <c r="M135" s="53">
        <v>1.4999999999999999E-2</v>
      </c>
      <c r="N135" s="53">
        <v>1.4790000000000001</v>
      </c>
      <c r="O135" s="53">
        <v>1.8303</v>
      </c>
      <c r="P135" s="53">
        <v>0</v>
      </c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</row>
    <row r="136" spans="1:52" ht="13.8">
      <c r="A136" s="16">
        <v>44348</v>
      </c>
      <c r="B136" s="53">
        <v>3.8923000000000001</v>
      </c>
      <c r="C136" s="53">
        <v>1.0869</v>
      </c>
      <c r="D136" s="53">
        <v>4.6695000000000002</v>
      </c>
      <c r="E136" s="53">
        <v>4.0331000000000001</v>
      </c>
      <c r="F136" s="53">
        <v>0</v>
      </c>
      <c r="G136" s="53">
        <v>3.9499</v>
      </c>
      <c r="H136" s="53">
        <v>1.0909</v>
      </c>
      <c r="I136" s="53">
        <v>4.7530999999999999</v>
      </c>
      <c r="J136" s="53">
        <v>4.0331000000000001</v>
      </c>
      <c r="K136" s="53">
        <v>0</v>
      </c>
      <c r="L136" s="53">
        <v>1.1489</v>
      </c>
      <c r="M136" s="53">
        <v>0.94769999999999999</v>
      </c>
      <c r="N136" s="53">
        <v>1.2190000000000001</v>
      </c>
      <c r="O136" s="53">
        <v>0</v>
      </c>
      <c r="P136" s="53">
        <v>0</v>
      </c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</row>
    <row r="137" spans="1:52" ht="13.8">
      <c r="A137" s="16">
        <v>44378</v>
      </c>
      <c r="B137" s="53">
        <v>4.0822000000000003</v>
      </c>
      <c r="C137" s="53">
        <v>1.3349</v>
      </c>
      <c r="D137" s="53">
        <v>4.8415999999999997</v>
      </c>
      <c r="E137" s="53">
        <v>4.0498000000000003</v>
      </c>
      <c r="F137" s="53">
        <v>7</v>
      </c>
      <c r="G137" s="53">
        <v>4.0846999999999998</v>
      </c>
      <c r="H137" s="53">
        <v>1.3418000000000001</v>
      </c>
      <c r="I137" s="53">
        <v>4.9215</v>
      </c>
      <c r="J137" s="53">
        <v>4.0498000000000003</v>
      </c>
      <c r="K137" s="53">
        <v>0</v>
      </c>
      <c r="L137" s="53">
        <v>3.9918999999999998</v>
      </c>
      <c r="M137" s="53">
        <v>1.84E-2</v>
      </c>
      <c r="N137" s="53">
        <v>0.94550000000000001</v>
      </c>
      <c r="O137" s="53">
        <v>0</v>
      </c>
      <c r="P137" s="53">
        <v>7</v>
      </c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</row>
    <row r="138" spans="1:52" ht="13.8">
      <c r="A138" s="16">
        <v>44409</v>
      </c>
      <c r="B138" s="53">
        <v>3.8172999999999999</v>
      </c>
      <c r="C138" s="53">
        <v>1.3987000000000001</v>
      </c>
      <c r="D138" s="53">
        <v>4.5476000000000001</v>
      </c>
      <c r="E138" s="53">
        <v>3.5243000000000002</v>
      </c>
      <c r="F138" s="53">
        <v>4</v>
      </c>
      <c r="G138" s="53">
        <v>3.8561999999999999</v>
      </c>
      <c r="H138" s="53">
        <v>1.4173</v>
      </c>
      <c r="I138" s="53">
        <v>4.6112000000000002</v>
      </c>
      <c r="J138" s="53">
        <v>3.5251999999999999</v>
      </c>
      <c r="K138" s="53">
        <v>4</v>
      </c>
      <c r="L138" s="53">
        <v>0.79649999999999999</v>
      </c>
      <c r="M138" s="53">
        <v>1.15E-2</v>
      </c>
      <c r="N138" s="53">
        <v>0.94379999999999997</v>
      </c>
      <c r="O138" s="53">
        <v>1.45</v>
      </c>
      <c r="P138" s="53">
        <v>0</v>
      </c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</row>
    <row r="139" spans="1:52" ht="13.8">
      <c r="A139" s="16">
        <v>44440</v>
      </c>
      <c r="B139" s="53">
        <v>4.0174000000000003</v>
      </c>
      <c r="C139" s="53">
        <v>1.2643</v>
      </c>
      <c r="D139" s="53">
        <v>4.3301999999999996</v>
      </c>
      <c r="E139" s="53">
        <v>3.8153000000000001</v>
      </c>
      <c r="F139" s="53">
        <v>9</v>
      </c>
      <c r="G139" s="53">
        <v>4.0960000000000001</v>
      </c>
      <c r="H139" s="53">
        <v>1.2885</v>
      </c>
      <c r="I139" s="53">
        <v>4.4648000000000003</v>
      </c>
      <c r="J139" s="53">
        <v>3.8231000000000002</v>
      </c>
      <c r="K139" s="53">
        <v>9</v>
      </c>
      <c r="L139" s="53">
        <v>1.5278</v>
      </c>
      <c r="M139" s="53">
        <v>2.86E-2</v>
      </c>
      <c r="N139" s="53">
        <v>1.7178</v>
      </c>
      <c r="O139" s="53">
        <v>0.01</v>
      </c>
      <c r="P139" s="53">
        <v>0</v>
      </c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</row>
    <row r="140" spans="1:52" ht="13.8">
      <c r="A140" s="16">
        <v>44470</v>
      </c>
      <c r="B140" s="53">
        <v>4.0586000000000002</v>
      </c>
      <c r="C140" s="53">
        <v>1.3137000000000001</v>
      </c>
      <c r="D140" s="53">
        <v>4.7542</v>
      </c>
      <c r="E140" s="53">
        <v>3.7591000000000001</v>
      </c>
      <c r="F140" s="53">
        <v>0.5</v>
      </c>
      <c r="G140" s="53">
        <v>4.1516000000000002</v>
      </c>
      <c r="H140" s="53">
        <v>1.3302</v>
      </c>
      <c r="I140" s="53">
        <v>4.9036</v>
      </c>
      <c r="J140" s="53">
        <v>3.7631000000000001</v>
      </c>
      <c r="K140" s="53">
        <v>0</v>
      </c>
      <c r="L140" s="53">
        <v>0.53849999999999998</v>
      </c>
      <c r="M140" s="53">
        <v>1.72E-2</v>
      </c>
      <c r="N140" s="53">
        <v>0.58589999999999998</v>
      </c>
      <c r="O140" s="53">
        <v>0.01</v>
      </c>
      <c r="P140" s="53">
        <v>0.5</v>
      </c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</row>
    <row r="141" spans="1:52" ht="13.8">
      <c r="A141" s="16">
        <v>44501</v>
      </c>
      <c r="B141" s="53">
        <v>3.9397000000000002</v>
      </c>
      <c r="C141" s="53">
        <v>1.39</v>
      </c>
      <c r="D141" s="53">
        <v>4.6454000000000004</v>
      </c>
      <c r="E141" s="53">
        <v>3.5434000000000001</v>
      </c>
      <c r="F141" s="53">
        <v>6.5</v>
      </c>
      <c r="G141" s="53">
        <v>3.9832999999999998</v>
      </c>
      <c r="H141" s="53">
        <v>1.4307000000000001</v>
      </c>
      <c r="I141" s="53">
        <v>4.6852</v>
      </c>
      <c r="J141" s="53">
        <v>3.5434000000000001</v>
      </c>
      <c r="K141" s="53">
        <v>6.5</v>
      </c>
      <c r="L141" s="53">
        <v>1.0192000000000001</v>
      </c>
      <c r="M141" s="53">
        <v>0.55469999999999997</v>
      </c>
      <c r="N141" s="53">
        <v>1.4204000000000001</v>
      </c>
      <c r="O141" s="53">
        <v>0</v>
      </c>
      <c r="P141" s="53">
        <v>0</v>
      </c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</row>
    <row r="142" spans="1:52" ht="13.8">
      <c r="A142" s="16">
        <v>44531</v>
      </c>
      <c r="B142" s="53">
        <v>4.1193</v>
      </c>
      <c r="C142" s="53">
        <v>1.1609</v>
      </c>
      <c r="D142" s="53">
        <v>4.9922000000000004</v>
      </c>
      <c r="E142" s="53">
        <v>3.5992999999999999</v>
      </c>
      <c r="F142" s="53">
        <v>0</v>
      </c>
      <c r="G142" s="53">
        <v>4.1303000000000001</v>
      </c>
      <c r="H142" s="53">
        <v>1.1778999999999999</v>
      </c>
      <c r="I142" s="53">
        <v>4.9923000000000002</v>
      </c>
      <c r="J142" s="53">
        <v>3.6019000000000001</v>
      </c>
      <c r="K142" s="53">
        <v>0</v>
      </c>
      <c r="L142" s="53">
        <v>0.1628</v>
      </c>
      <c r="M142" s="53">
        <v>2.3300000000000001E-2</v>
      </c>
      <c r="N142" s="53">
        <v>0.25</v>
      </c>
      <c r="O142" s="53">
        <v>1.75</v>
      </c>
      <c r="P142" s="53">
        <v>0</v>
      </c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</row>
    <row r="143" spans="1:52" ht="13.8">
      <c r="A143" s="16">
        <v>44562</v>
      </c>
      <c r="B143" s="53">
        <v>4.3167</v>
      </c>
      <c r="C143" s="53">
        <v>1.6420999999999999</v>
      </c>
      <c r="D143" s="53">
        <v>5.1325000000000003</v>
      </c>
      <c r="E143" s="53">
        <v>3.5670999999999999</v>
      </c>
      <c r="F143" s="53">
        <v>0</v>
      </c>
      <c r="G143" s="53">
        <v>4.4184999999999999</v>
      </c>
      <c r="H143" s="53">
        <v>1.6580999999999999</v>
      </c>
      <c r="I143" s="53">
        <v>5.3158000000000003</v>
      </c>
      <c r="J143" s="53">
        <v>3.5670999999999999</v>
      </c>
      <c r="K143" s="53">
        <v>0</v>
      </c>
      <c r="L143" s="53">
        <v>0.99619999999999997</v>
      </c>
      <c r="M143" s="53">
        <v>6.08E-2</v>
      </c>
      <c r="N143" s="53">
        <v>1.0447</v>
      </c>
      <c r="O143" s="53">
        <v>0</v>
      </c>
      <c r="P143" s="53">
        <v>0</v>
      </c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</row>
    <row r="144" spans="1:52" ht="13.8">
      <c r="A144" s="16">
        <v>44593</v>
      </c>
      <c r="B144" s="53">
        <v>4.7596999999999996</v>
      </c>
      <c r="C144" s="53">
        <v>2.9095</v>
      </c>
      <c r="D144" s="53">
        <v>5.6197999999999997</v>
      </c>
      <c r="E144" s="53">
        <v>7.0186999999999999</v>
      </c>
      <c r="F144" s="53">
        <v>0.1</v>
      </c>
      <c r="G144" s="53">
        <v>4.8639999999999999</v>
      </c>
      <c r="H144" s="53">
        <v>2.9192999999999998</v>
      </c>
      <c r="I144" s="53">
        <v>5.7935999999999996</v>
      </c>
      <c r="J144" s="53">
        <v>7.4565999999999999</v>
      </c>
      <c r="K144" s="53">
        <v>0.1</v>
      </c>
      <c r="L144" s="53">
        <v>1.1798</v>
      </c>
      <c r="M144" s="53">
        <v>5.74E-2</v>
      </c>
      <c r="N144" s="53">
        <v>1.083</v>
      </c>
      <c r="O144" s="53">
        <v>1.6419999999999999</v>
      </c>
      <c r="P144" s="53">
        <v>0</v>
      </c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</row>
    <row r="145" spans="1:52" ht="13.8">
      <c r="A145" s="16">
        <v>44621</v>
      </c>
      <c r="B145" s="53">
        <v>6.2564000000000002</v>
      </c>
      <c r="C145" s="53">
        <v>3.2751000000000001</v>
      </c>
      <c r="D145" s="53">
        <v>7.6044</v>
      </c>
      <c r="E145" s="53">
        <v>6.5366999999999997</v>
      </c>
      <c r="F145" s="53">
        <v>0</v>
      </c>
      <c r="G145" s="53">
        <v>6.7240000000000002</v>
      </c>
      <c r="H145" s="53">
        <v>3.2881</v>
      </c>
      <c r="I145" s="53">
        <v>8.5106999999999999</v>
      </c>
      <c r="J145" s="53">
        <v>6.9131</v>
      </c>
      <c r="K145" s="53">
        <v>0</v>
      </c>
      <c r="L145" s="53">
        <v>1.6287</v>
      </c>
      <c r="M145" s="53">
        <v>0.01</v>
      </c>
      <c r="N145" s="53">
        <v>1.6523000000000001</v>
      </c>
      <c r="O145" s="53">
        <v>1.4923999999999999</v>
      </c>
      <c r="P145" s="53">
        <v>0</v>
      </c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</row>
  </sheetData>
  <mergeCells count="7">
    <mergeCell ref="A3:P3"/>
    <mergeCell ref="B6:B8"/>
    <mergeCell ref="C6:F7"/>
    <mergeCell ref="G6:P6"/>
    <mergeCell ref="A6:A8"/>
    <mergeCell ref="G7:K7"/>
    <mergeCell ref="L7:P7"/>
  </mergeCells>
  <hyperlinks>
    <hyperlink ref="A1" location="Зміст!A1" display="Зміст"/>
    <hyperlink ref="A3" location="'зміст'!A1" display="'зміст'!A1"/>
    <hyperlink ref="A3:P3" location="'на звітну дату'!A1" display="'на звітну дату'!A1"/>
  </hyperlinks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>
    <tabColor rgb="FF00B0F0"/>
  </sheetPr>
  <dimension ref="A1:P145"/>
  <sheetViews>
    <sheetView showGridLines="0" zoomScaleNormal="100" zoomScaleSheetLayoutView="100" workbookViewId="0">
      <selection activeCell="A2" sqref="A2"/>
    </sheetView>
  </sheetViews>
  <sheetFormatPr defaultColWidth="9.109375" defaultRowHeight="13.2" outlineLevelRow="1"/>
  <cols>
    <col min="1" max="1" width="7.88671875" style="6" customWidth="1"/>
    <col min="2" max="2" width="9.88671875" style="7" customWidth="1"/>
    <col min="3" max="16" width="7.88671875" style="7" customWidth="1"/>
    <col min="17" max="16384" width="9.109375" style="7"/>
  </cols>
  <sheetData>
    <row r="1" spans="1:16" s="27" customFormat="1" ht="14.4">
      <c r="A1" s="11" t="s">
        <v>132</v>
      </c>
    </row>
    <row r="2" spans="1:16" s="27" customFormat="1" ht="5.25" customHeight="1"/>
    <row r="3" spans="1:16" s="24" customFormat="1" ht="27" customHeight="1">
      <c r="A3" s="232" t="s">
        <v>113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</row>
    <row r="4" spans="1:16" s="24" customFormat="1" ht="12.75" customHeight="1">
      <c r="A4" s="19" t="s">
        <v>131</v>
      </c>
    </row>
    <row r="5" spans="1:16" s="24" customFormat="1" ht="12.75" customHeight="1">
      <c r="A5" s="20" t="s">
        <v>54</v>
      </c>
    </row>
    <row r="6" spans="1:16" s="25" customFormat="1" ht="15" customHeight="1">
      <c r="A6" s="202" t="s">
        <v>0</v>
      </c>
      <c r="B6" s="255" t="s">
        <v>16</v>
      </c>
      <c r="C6" s="210" t="s">
        <v>2</v>
      </c>
      <c r="D6" s="211"/>
      <c r="E6" s="211"/>
      <c r="F6" s="212"/>
      <c r="G6" s="207" t="s">
        <v>3</v>
      </c>
      <c r="H6" s="208"/>
      <c r="I6" s="208"/>
      <c r="J6" s="208"/>
      <c r="K6" s="208"/>
      <c r="L6" s="208"/>
      <c r="M6" s="208"/>
      <c r="N6" s="208"/>
      <c r="O6" s="208"/>
      <c r="P6" s="209"/>
    </row>
    <row r="7" spans="1:16" s="25" customFormat="1" ht="15" customHeight="1">
      <c r="A7" s="203"/>
      <c r="B7" s="256"/>
      <c r="C7" s="213"/>
      <c r="D7" s="214"/>
      <c r="E7" s="214"/>
      <c r="F7" s="215"/>
      <c r="G7" s="207" t="s">
        <v>8</v>
      </c>
      <c r="H7" s="208"/>
      <c r="I7" s="208"/>
      <c r="J7" s="208"/>
      <c r="K7" s="209"/>
      <c r="L7" s="207" t="s">
        <v>9</v>
      </c>
      <c r="M7" s="208"/>
      <c r="N7" s="208"/>
      <c r="O7" s="208"/>
      <c r="P7" s="209"/>
    </row>
    <row r="8" spans="1:16" s="25" customFormat="1" ht="64.5" customHeight="1">
      <c r="A8" s="204"/>
      <c r="B8" s="257"/>
      <c r="C8" s="54" t="s">
        <v>18</v>
      </c>
      <c r="D8" s="54" t="s">
        <v>10</v>
      </c>
      <c r="E8" s="54" t="s">
        <v>20</v>
      </c>
      <c r="F8" s="54" t="s">
        <v>21</v>
      </c>
      <c r="G8" s="54" t="s">
        <v>13</v>
      </c>
      <c r="H8" s="54" t="s">
        <v>18</v>
      </c>
      <c r="I8" s="54" t="s">
        <v>10</v>
      </c>
      <c r="J8" s="54" t="s">
        <v>20</v>
      </c>
      <c r="K8" s="54" t="s">
        <v>21</v>
      </c>
      <c r="L8" s="54" t="s">
        <v>13</v>
      </c>
      <c r="M8" s="54" t="s">
        <v>18</v>
      </c>
      <c r="N8" s="54" t="s">
        <v>10</v>
      </c>
      <c r="O8" s="54" t="s">
        <v>20</v>
      </c>
      <c r="P8" s="54" t="s">
        <v>21</v>
      </c>
    </row>
    <row r="9" spans="1:16" s="25" customFormat="1" ht="13.8" hidden="1">
      <c r="A9" s="120"/>
      <c r="B9" s="128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</row>
    <row r="10" spans="1:16" s="25" customFormat="1" ht="13.8">
      <c r="A10" s="35">
        <v>1</v>
      </c>
      <c r="B10" s="23">
        <v>2</v>
      </c>
      <c r="C10" s="35">
        <v>3</v>
      </c>
      <c r="D10" s="23">
        <v>4</v>
      </c>
      <c r="E10" s="35">
        <v>5</v>
      </c>
      <c r="F10" s="23">
        <v>6</v>
      </c>
      <c r="G10" s="35">
        <v>7</v>
      </c>
      <c r="H10" s="23">
        <v>8</v>
      </c>
      <c r="I10" s="35">
        <v>9</v>
      </c>
      <c r="J10" s="23">
        <v>10</v>
      </c>
      <c r="K10" s="35">
        <v>11</v>
      </c>
      <c r="L10" s="23">
        <v>12</v>
      </c>
      <c r="M10" s="35">
        <v>13</v>
      </c>
      <c r="N10" s="23">
        <v>14</v>
      </c>
      <c r="O10" s="35">
        <v>15</v>
      </c>
      <c r="P10" s="23">
        <v>16</v>
      </c>
    </row>
    <row r="11" spans="1:16" s="24" customFormat="1" ht="12.75" hidden="1" customHeight="1" outlineLevel="1">
      <c r="A11" s="16">
        <v>40544</v>
      </c>
      <c r="B11" s="53">
        <v>9.8530999999999995</v>
      </c>
      <c r="C11" s="53">
        <v>5.2885</v>
      </c>
      <c r="D11" s="53">
        <v>9.2885000000000009</v>
      </c>
      <c r="E11" s="53">
        <v>13.1051</v>
      </c>
      <c r="F11" s="53">
        <v>14.327500000000001</v>
      </c>
      <c r="G11" s="53">
        <v>12.796799999999999</v>
      </c>
      <c r="H11" s="53">
        <v>6.1250999999999998</v>
      </c>
      <c r="I11" s="53">
        <v>12.962300000000001</v>
      </c>
      <c r="J11" s="53">
        <v>16.415400000000002</v>
      </c>
      <c r="K11" s="53">
        <v>17.186599999999999</v>
      </c>
      <c r="L11" s="53">
        <v>7.1269999999999998</v>
      </c>
      <c r="M11" s="53">
        <v>3.9651000000000001</v>
      </c>
      <c r="N11" s="53">
        <v>6.9142000000000001</v>
      </c>
      <c r="O11" s="53">
        <v>9.1001999999999992</v>
      </c>
      <c r="P11" s="53">
        <v>8.2114999999999991</v>
      </c>
    </row>
    <row r="12" spans="1:16" s="24" customFormat="1" ht="12.75" hidden="1" customHeight="1" outlineLevel="1">
      <c r="A12" s="16">
        <v>40575</v>
      </c>
      <c r="B12" s="53">
        <v>9.4774999999999991</v>
      </c>
      <c r="C12" s="53">
        <v>5.1853999999999996</v>
      </c>
      <c r="D12" s="53">
        <v>8.6464999999999996</v>
      </c>
      <c r="E12" s="53">
        <v>12.912699999999999</v>
      </c>
      <c r="F12" s="53">
        <v>15.9194</v>
      </c>
      <c r="G12" s="53">
        <v>12.249499999999999</v>
      </c>
      <c r="H12" s="53">
        <v>5.8296000000000001</v>
      </c>
      <c r="I12" s="53">
        <v>12.546799999999999</v>
      </c>
      <c r="J12" s="53">
        <v>16.255700000000001</v>
      </c>
      <c r="K12" s="53">
        <v>19.800999999999998</v>
      </c>
      <c r="L12" s="53">
        <v>7.5842000000000001</v>
      </c>
      <c r="M12" s="53">
        <v>4.3676000000000004</v>
      </c>
      <c r="N12" s="53">
        <v>6.7319000000000004</v>
      </c>
      <c r="O12" s="53">
        <v>10.4284</v>
      </c>
      <c r="P12" s="53">
        <v>9.0975000000000001</v>
      </c>
    </row>
    <row r="13" spans="1:16" s="24" customFormat="1" ht="12.75" hidden="1" customHeight="1" outlineLevel="1">
      <c r="A13" s="16">
        <v>40603</v>
      </c>
      <c r="B13" s="53">
        <v>9.0558999999999994</v>
      </c>
      <c r="C13" s="53">
        <v>5.3722000000000003</v>
      </c>
      <c r="D13" s="53">
        <v>8.3002000000000002</v>
      </c>
      <c r="E13" s="53">
        <v>12.785500000000001</v>
      </c>
      <c r="F13" s="53">
        <v>13.2714</v>
      </c>
      <c r="G13" s="53">
        <v>12.2631</v>
      </c>
      <c r="H13" s="53">
        <v>6.2663000000000002</v>
      </c>
      <c r="I13" s="53">
        <v>12.2341</v>
      </c>
      <c r="J13" s="53">
        <v>16.498999999999999</v>
      </c>
      <c r="K13" s="53">
        <v>18.096699999999998</v>
      </c>
      <c r="L13" s="53">
        <v>6.5652999999999997</v>
      </c>
      <c r="M13" s="53">
        <v>4.0564</v>
      </c>
      <c r="N13" s="53">
        <v>6.4330999999999996</v>
      </c>
      <c r="O13" s="53">
        <v>8.3416999999999994</v>
      </c>
      <c r="P13" s="53">
        <v>8.5723000000000003</v>
      </c>
    </row>
    <row r="14" spans="1:16" s="24" customFormat="1" ht="12.75" hidden="1" customHeight="1" outlineLevel="1">
      <c r="A14" s="16">
        <v>40634</v>
      </c>
      <c r="B14" s="53">
        <v>8.5702999999999996</v>
      </c>
      <c r="C14" s="53">
        <v>5.0899000000000001</v>
      </c>
      <c r="D14" s="53">
        <v>7.9999000000000002</v>
      </c>
      <c r="E14" s="53">
        <v>11.5954</v>
      </c>
      <c r="F14" s="53">
        <v>14.451000000000001</v>
      </c>
      <c r="G14" s="53">
        <v>11.5433</v>
      </c>
      <c r="H14" s="53">
        <v>5.9288999999999996</v>
      </c>
      <c r="I14" s="53">
        <v>11.8408</v>
      </c>
      <c r="J14" s="53">
        <v>15.2354</v>
      </c>
      <c r="K14" s="53">
        <v>17.369700000000002</v>
      </c>
      <c r="L14" s="53">
        <v>6.1623000000000001</v>
      </c>
      <c r="M14" s="53">
        <v>3.8795000000000002</v>
      </c>
      <c r="N14" s="53">
        <v>6.0303000000000004</v>
      </c>
      <c r="O14" s="53">
        <v>7.6676000000000002</v>
      </c>
      <c r="P14" s="53">
        <v>9.5182000000000002</v>
      </c>
    </row>
    <row r="15" spans="1:16" s="24" customFormat="1" ht="12.75" hidden="1" customHeight="1" outlineLevel="1">
      <c r="A15" s="16">
        <v>40664</v>
      </c>
      <c r="B15" s="53">
        <v>8.6727000000000007</v>
      </c>
      <c r="C15" s="53">
        <v>4.5251999999999999</v>
      </c>
      <c r="D15" s="53">
        <v>7.9020000000000001</v>
      </c>
      <c r="E15" s="53">
        <v>11.5152</v>
      </c>
      <c r="F15" s="53">
        <v>16.162099999999999</v>
      </c>
      <c r="G15" s="53">
        <v>11.529199999999999</v>
      </c>
      <c r="H15" s="53">
        <v>5.6121999999999996</v>
      </c>
      <c r="I15" s="53">
        <v>11.3483</v>
      </c>
      <c r="J15" s="53">
        <v>15.056699999999999</v>
      </c>
      <c r="K15" s="53">
        <v>17.712900000000001</v>
      </c>
      <c r="L15" s="53">
        <v>6.2302999999999997</v>
      </c>
      <c r="M15" s="53">
        <v>3.1337999999999999</v>
      </c>
      <c r="N15" s="53">
        <v>5.9505999999999997</v>
      </c>
      <c r="O15" s="53">
        <v>8.1312999999999995</v>
      </c>
      <c r="P15" s="53">
        <v>8.5475999999999992</v>
      </c>
    </row>
    <row r="16" spans="1:16" s="24" customFormat="1" ht="12.75" hidden="1" customHeight="1" outlineLevel="1">
      <c r="A16" s="16">
        <v>40695</v>
      </c>
      <c r="B16" s="53">
        <v>8.7645</v>
      </c>
      <c r="C16" s="53">
        <v>5.5054999999999996</v>
      </c>
      <c r="D16" s="53">
        <v>7.8045</v>
      </c>
      <c r="E16" s="53">
        <v>11.9879</v>
      </c>
      <c r="F16" s="53">
        <v>10.661899999999999</v>
      </c>
      <c r="G16" s="53">
        <v>11.6051</v>
      </c>
      <c r="H16" s="53">
        <v>6.5279999999999996</v>
      </c>
      <c r="I16" s="53">
        <v>11.8323</v>
      </c>
      <c r="J16" s="53">
        <v>15.0715</v>
      </c>
      <c r="K16" s="53">
        <v>18.267499999999998</v>
      </c>
      <c r="L16" s="53">
        <v>6.5202999999999998</v>
      </c>
      <c r="M16" s="53">
        <v>3.4434</v>
      </c>
      <c r="N16" s="53">
        <v>6.0444000000000004</v>
      </c>
      <c r="O16" s="53">
        <v>8.5574999999999992</v>
      </c>
      <c r="P16" s="53">
        <v>8.5991999999999997</v>
      </c>
    </row>
    <row r="17" spans="1:16" s="24" customFormat="1" ht="12.75" hidden="1" customHeight="1" outlineLevel="1">
      <c r="A17" s="16">
        <v>40725</v>
      </c>
      <c r="B17" s="53">
        <v>8.2544000000000004</v>
      </c>
      <c r="C17" s="53">
        <v>4.7606999999999999</v>
      </c>
      <c r="D17" s="53">
        <v>7.7950999999999997</v>
      </c>
      <c r="E17" s="53">
        <v>11.7096</v>
      </c>
      <c r="F17" s="53">
        <v>15.601599999999999</v>
      </c>
      <c r="G17" s="53">
        <v>10.8819</v>
      </c>
      <c r="H17" s="53">
        <v>5.8190999999999997</v>
      </c>
      <c r="I17" s="53">
        <v>11.823700000000001</v>
      </c>
      <c r="J17" s="53">
        <v>14.680099999999999</v>
      </c>
      <c r="K17" s="53">
        <v>18.5199</v>
      </c>
      <c r="L17" s="53">
        <v>5.9840999999999998</v>
      </c>
      <c r="M17" s="53">
        <v>3.0956999999999999</v>
      </c>
      <c r="N17" s="53">
        <v>5.8575999999999997</v>
      </c>
      <c r="O17" s="53">
        <v>8.2772000000000006</v>
      </c>
      <c r="P17" s="53">
        <v>8.8924000000000003</v>
      </c>
    </row>
    <row r="18" spans="1:16" s="24" customFormat="1" ht="12.75" hidden="1" customHeight="1" outlineLevel="1">
      <c r="A18" s="16">
        <v>40756</v>
      </c>
      <c r="B18" s="53">
        <v>8.5580999999999996</v>
      </c>
      <c r="C18" s="53">
        <v>4.1498999999999997</v>
      </c>
      <c r="D18" s="53">
        <v>7.7313999999999998</v>
      </c>
      <c r="E18" s="53">
        <v>11.559699999999999</v>
      </c>
      <c r="F18" s="53">
        <v>22.8935</v>
      </c>
      <c r="G18" s="53">
        <v>11.4999</v>
      </c>
      <c r="H18" s="53">
        <v>4.9912999999999998</v>
      </c>
      <c r="I18" s="53">
        <v>11.4297</v>
      </c>
      <c r="J18" s="53">
        <v>14.821899999999999</v>
      </c>
      <c r="K18" s="53">
        <v>24.471599999999999</v>
      </c>
      <c r="L18" s="53">
        <v>6.4023000000000003</v>
      </c>
      <c r="M18" s="53">
        <v>3.1768999999999998</v>
      </c>
      <c r="N18" s="53">
        <v>5.9932999999999996</v>
      </c>
      <c r="O18" s="53">
        <v>8.734</v>
      </c>
      <c r="P18" s="53">
        <v>8.3123000000000005</v>
      </c>
    </row>
    <row r="19" spans="1:16" s="24" customFormat="1" ht="12.75" hidden="1" customHeight="1" outlineLevel="1">
      <c r="A19" s="16">
        <v>40787</v>
      </c>
      <c r="B19" s="53">
        <v>8.1447000000000003</v>
      </c>
      <c r="C19" s="53">
        <v>4.3257000000000003</v>
      </c>
      <c r="D19" s="53">
        <v>8.1963000000000008</v>
      </c>
      <c r="E19" s="53">
        <v>11.4602</v>
      </c>
      <c r="F19" s="53">
        <v>15.531700000000001</v>
      </c>
      <c r="G19" s="53">
        <v>11.0213</v>
      </c>
      <c r="H19" s="53">
        <v>5.3033000000000001</v>
      </c>
      <c r="I19" s="53">
        <v>12.193899999999999</v>
      </c>
      <c r="J19" s="53">
        <v>14.793200000000001</v>
      </c>
      <c r="K19" s="53">
        <v>17.545999999999999</v>
      </c>
      <c r="L19" s="53">
        <v>5.8604000000000003</v>
      </c>
      <c r="M19" s="53">
        <v>3.415</v>
      </c>
      <c r="N19" s="53">
        <v>6.0499000000000001</v>
      </c>
      <c r="O19" s="53">
        <v>7.9290000000000003</v>
      </c>
      <c r="P19" s="53">
        <v>9.9163999999999994</v>
      </c>
    </row>
    <row r="20" spans="1:16" s="24" customFormat="1" ht="12.75" hidden="1" customHeight="1" outlineLevel="1">
      <c r="A20" s="16">
        <v>40817</v>
      </c>
      <c r="B20" s="53">
        <v>7.1826999999999996</v>
      </c>
      <c r="C20" s="53">
        <v>3.9781</v>
      </c>
      <c r="D20" s="53">
        <v>8.4375</v>
      </c>
      <c r="E20" s="53">
        <v>12.0319</v>
      </c>
      <c r="F20" s="53">
        <v>18.616700000000002</v>
      </c>
      <c r="G20" s="53">
        <v>10.809699999999999</v>
      </c>
      <c r="H20" s="53">
        <v>5.2666000000000004</v>
      </c>
      <c r="I20" s="53">
        <v>13.019399999999999</v>
      </c>
      <c r="J20" s="53">
        <v>15.479200000000001</v>
      </c>
      <c r="K20" s="53">
        <v>21.0929</v>
      </c>
      <c r="L20" s="53">
        <v>5.1214000000000004</v>
      </c>
      <c r="M20" s="53">
        <v>3.4119999999999999</v>
      </c>
      <c r="N20" s="53">
        <v>6.1982999999999997</v>
      </c>
      <c r="O20" s="53">
        <v>8.3203999999999994</v>
      </c>
      <c r="P20" s="53">
        <v>10.6059</v>
      </c>
    </row>
    <row r="21" spans="1:16" s="24" customFormat="1" ht="12.75" hidden="1" customHeight="1" outlineLevel="1">
      <c r="A21" s="16">
        <v>40848</v>
      </c>
      <c r="B21" s="53">
        <v>10.007</v>
      </c>
      <c r="C21" s="53">
        <v>4.5312999999999999</v>
      </c>
      <c r="D21" s="53">
        <v>10.237299999999999</v>
      </c>
      <c r="E21" s="53">
        <v>13.1829</v>
      </c>
      <c r="F21" s="53">
        <v>16.585599999999999</v>
      </c>
      <c r="G21" s="53">
        <v>13.443099999999999</v>
      </c>
      <c r="H21" s="53">
        <v>5.4062000000000001</v>
      </c>
      <c r="I21" s="53">
        <v>15.4436</v>
      </c>
      <c r="J21" s="53">
        <v>17.228999999999999</v>
      </c>
      <c r="K21" s="53">
        <v>19.536300000000001</v>
      </c>
      <c r="L21" s="53">
        <v>6.7150999999999996</v>
      </c>
      <c r="M21" s="53">
        <v>3.1827000000000001</v>
      </c>
      <c r="N21" s="53">
        <v>6.6433999999999997</v>
      </c>
      <c r="O21" s="53">
        <v>8.7606999999999999</v>
      </c>
      <c r="P21" s="53">
        <v>8.8368000000000002</v>
      </c>
    </row>
    <row r="22" spans="1:16" s="24" customFormat="1" ht="12.75" hidden="1" customHeight="1" outlineLevel="1">
      <c r="A22" s="16">
        <v>40878</v>
      </c>
      <c r="B22" s="53">
        <v>13.0022</v>
      </c>
      <c r="C22" s="53">
        <v>4.4917999999999996</v>
      </c>
      <c r="D22" s="53">
        <v>12.8286</v>
      </c>
      <c r="E22" s="53">
        <v>13.1374</v>
      </c>
      <c r="F22" s="53">
        <v>50.742400000000004</v>
      </c>
      <c r="G22" s="53">
        <v>18.55</v>
      </c>
      <c r="H22" s="53">
        <v>5.1825000000000001</v>
      </c>
      <c r="I22" s="53">
        <v>18.9161</v>
      </c>
      <c r="J22" s="53">
        <v>17.985600000000002</v>
      </c>
      <c r="K22" s="53">
        <v>53.213000000000001</v>
      </c>
      <c r="L22" s="53">
        <v>7.0917000000000003</v>
      </c>
      <c r="M22" s="53">
        <v>3.4704999999999999</v>
      </c>
      <c r="N22" s="53">
        <v>7.1898999999999997</v>
      </c>
      <c r="O22" s="53">
        <v>8.4791000000000007</v>
      </c>
      <c r="P22" s="53">
        <v>8.6966000000000001</v>
      </c>
    </row>
    <row r="23" spans="1:16" s="24" customFormat="1" ht="12.75" hidden="1" customHeight="1" outlineLevel="1">
      <c r="A23" s="16">
        <v>40909</v>
      </c>
      <c r="B23" s="53">
        <v>11.750999999999999</v>
      </c>
      <c r="C23" s="53">
        <v>4.8849999999999998</v>
      </c>
      <c r="D23" s="53">
        <v>13.0679</v>
      </c>
      <c r="E23" s="53">
        <v>12.833500000000001</v>
      </c>
      <c r="F23" s="53">
        <v>20.6037</v>
      </c>
      <c r="G23" s="53">
        <v>16.057200000000002</v>
      </c>
      <c r="H23" s="53">
        <v>5.7846000000000002</v>
      </c>
      <c r="I23" s="53">
        <v>18.609500000000001</v>
      </c>
      <c r="J23" s="53">
        <v>17.0838</v>
      </c>
      <c r="K23" s="53">
        <v>23.938700000000001</v>
      </c>
      <c r="L23" s="53">
        <v>6.7435</v>
      </c>
      <c r="M23" s="53">
        <v>3.6503000000000001</v>
      </c>
      <c r="N23" s="53">
        <v>7.1452</v>
      </c>
      <c r="O23" s="53">
        <v>7.5625999999999998</v>
      </c>
      <c r="P23" s="53">
        <v>10.196</v>
      </c>
    </row>
    <row r="24" spans="1:16" s="24" customFormat="1" ht="12.75" hidden="1" customHeight="1" outlineLevel="1">
      <c r="A24" s="16">
        <v>40940</v>
      </c>
      <c r="B24" s="53">
        <v>12.618399999999999</v>
      </c>
      <c r="C24" s="53">
        <v>9.5122999999999998</v>
      </c>
      <c r="D24" s="53">
        <v>12.5543</v>
      </c>
      <c r="E24" s="53">
        <v>14.548500000000001</v>
      </c>
      <c r="F24" s="53">
        <v>6.3490000000000002</v>
      </c>
      <c r="G24" s="53">
        <v>16.6234</v>
      </c>
      <c r="H24" s="53">
        <v>12.8187</v>
      </c>
      <c r="I24" s="53">
        <v>17.363099999999999</v>
      </c>
      <c r="J24" s="53">
        <v>17.718399999999999</v>
      </c>
      <c r="K24" s="53">
        <v>19.9588</v>
      </c>
      <c r="L24" s="53">
        <v>9.1409000000000002</v>
      </c>
      <c r="M24" s="53">
        <v>5.2576999999999998</v>
      </c>
      <c r="N24" s="53">
        <v>6.4390999999999998</v>
      </c>
      <c r="O24" s="53">
        <v>12.9245</v>
      </c>
      <c r="P24" s="53">
        <v>5.1581999999999999</v>
      </c>
    </row>
    <row r="25" spans="1:16" s="24" customFormat="1" ht="12.75" hidden="1" customHeight="1" outlineLevel="1">
      <c r="A25" s="16">
        <v>40969</v>
      </c>
      <c r="B25" s="53">
        <v>11.577500000000001</v>
      </c>
      <c r="C25" s="53">
        <v>6.9185999999999996</v>
      </c>
      <c r="D25" s="53">
        <v>12.095700000000001</v>
      </c>
      <c r="E25" s="53">
        <v>13.394299999999999</v>
      </c>
      <c r="F25" s="53">
        <v>15.090999999999999</v>
      </c>
      <c r="G25" s="53">
        <v>15.3727</v>
      </c>
      <c r="H25" s="53">
        <v>8.6145999999999994</v>
      </c>
      <c r="I25" s="53">
        <v>16.514099999999999</v>
      </c>
      <c r="J25" s="53">
        <v>17.5898</v>
      </c>
      <c r="K25" s="53">
        <v>25.5261</v>
      </c>
      <c r="L25" s="53">
        <v>6.6048</v>
      </c>
      <c r="M25" s="53">
        <v>3.9876</v>
      </c>
      <c r="N25" s="53">
        <v>6.5370999999999997</v>
      </c>
      <c r="O25" s="53">
        <v>8.2702000000000009</v>
      </c>
      <c r="P25" s="53">
        <v>5.7397</v>
      </c>
    </row>
    <row r="26" spans="1:16" s="24" customFormat="1" ht="12.75" hidden="1" customHeight="1" outlineLevel="1">
      <c r="A26" s="16">
        <v>41000</v>
      </c>
      <c r="B26" s="53">
        <v>11.126899999999999</v>
      </c>
      <c r="C26" s="53">
        <v>5.2704000000000004</v>
      </c>
      <c r="D26" s="53">
        <v>12.017799999999999</v>
      </c>
      <c r="E26" s="53">
        <v>13.0313</v>
      </c>
      <c r="F26" s="53">
        <v>11.658099999999999</v>
      </c>
      <c r="G26" s="53">
        <v>14.8811</v>
      </c>
      <c r="H26" s="53">
        <v>6.2831999999999999</v>
      </c>
      <c r="I26" s="53">
        <v>16.426200000000001</v>
      </c>
      <c r="J26" s="53">
        <v>17.880700000000001</v>
      </c>
      <c r="K26" s="53">
        <v>19.556799999999999</v>
      </c>
      <c r="L26" s="53">
        <v>6.6443000000000003</v>
      </c>
      <c r="M26" s="53">
        <v>3.7471999999999999</v>
      </c>
      <c r="N26" s="53">
        <v>6.5182000000000002</v>
      </c>
      <c r="O26" s="53">
        <v>8.1088000000000005</v>
      </c>
      <c r="P26" s="53">
        <v>7.9431000000000003</v>
      </c>
    </row>
    <row r="27" spans="1:16" s="24" customFormat="1" ht="12.75" hidden="1" customHeight="1" outlineLevel="1">
      <c r="A27" s="16">
        <v>41030</v>
      </c>
      <c r="B27" s="53">
        <v>11.3284</v>
      </c>
      <c r="C27" s="53">
        <v>6.3794000000000004</v>
      </c>
      <c r="D27" s="53">
        <v>11.451700000000001</v>
      </c>
      <c r="E27" s="53">
        <v>13.408899999999999</v>
      </c>
      <c r="F27" s="53">
        <v>19.217700000000001</v>
      </c>
      <c r="G27" s="53">
        <v>15.338100000000001</v>
      </c>
      <c r="H27" s="53">
        <v>7.9753999999999996</v>
      </c>
      <c r="I27" s="53">
        <v>16.117699999999999</v>
      </c>
      <c r="J27" s="53">
        <v>18.306000000000001</v>
      </c>
      <c r="K27" s="53">
        <v>22.948</v>
      </c>
      <c r="L27" s="53">
        <v>6.5011999999999999</v>
      </c>
      <c r="M27" s="53">
        <v>3.4312</v>
      </c>
      <c r="N27" s="53">
        <v>6.3743999999999996</v>
      </c>
      <c r="O27" s="53">
        <v>7.89</v>
      </c>
      <c r="P27" s="53">
        <v>7.25</v>
      </c>
    </row>
    <row r="28" spans="1:16" s="24" customFormat="1" ht="12.75" hidden="1" customHeight="1" outlineLevel="1">
      <c r="A28" s="16">
        <v>41061</v>
      </c>
      <c r="B28" s="53">
        <v>10.839700000000001</v>
      </c>
      <c r="C28" s="53">
        <v>6.1302000000000003</v>
      </c>
      <c r="D28" s="53">
        <v>11.357799999999999</v>
      </c>
      <c r="E28" s="53">
        <v>12.4726</v>
      </c>
      <c r="F28" s="53">
        <v>13.667400000000001</v>
      </c>
      <c r="G28" s="53">
        <v>14.752800000000001</v>
      </c>
      <c r="H28" s="53">
        <v>7.9610000000000003</v>
      </c>
      <c r="I28" s="53">
        <v>15.8453</v>
      </c>
      <c r="J28" s="53">
        <v>16.958600000000001</v>
      </c>
      <c r="K28" s="53">
        <v>17.237400000000001</v>
      </c>
      <c r="L28" s="53">
        <v>6.6429</v>
      </c>
      <c r="M28" s="53">
        <v>3.6850999999999998</v>
      </c>
      <c r="N28" s="53">
        <v>6.7460000000000004</v>
      </c>
      <c r="O28" s="53">
        <v>7.8704000000000001</v>
      </c>
      <c r="P28" s="53">
        <v>8.7182999999999993</v>
      </c>
    </row>
    <row r="29" spans="1:16" s="24" customFormat="1" ht="12.75" hidden="1" customHeight="1" outlineLevel="1">
      <c r="A29" s="16">
        <v>41091</v>
      </c>
      <c r="B29" s="53">
        <v>11.2967</v>
      </c>
      <c r="C29" s="53">
        <v>6.0121000000000002</v>
      </c>
      <c r="D29" s="53">
        <v>12.2988</v>
      </c>
      <c r="E29" s="53">
        <v>12.5959</v>
      </c>
      <c r="F29" s="53">
        <v>13.8645</v>
      </c>
      <c r="G29" s="53">
        <v>16.077999999999999</v>
      </c>
      <c r="H29" s="53">
        <v>8.2925000000000004</v>
      </c>
      <c r="I29" s="53">
        <v>17.443899999999999</v>
      </c>
      <c r="J29" s="53">
        <v>18.241599999999998</v>
      </c>
      <c r="K29" s="53">
        <v>20.085999999999999</v>
      </c>
      <c r="L29" s="53">
        <v>6.8303000000000003</v>
      </c>
      <c r="M29" s="53">
        <v>3.8799000000000001</v>
      </c>
      <c r="N29" s="53">
        <v>6.8960999999999997</v>
      </c>
      <c r="O29" s="53">
        <v>8.2286000000000001</v>
      </c>
      <c r="P29" s="53">
        <v>7.6966000000000001</v>
      </c>
    </row>
    <row r="30" spans="1:16" s="24" customFormat="1" ht="12.75" hidden="1" customHeight="1" outlineLevel="1">
      <c r="A30" s="16">
        <v>41122</v>
      </c>
      <c r="B30" s="53">
        <v>11.758100000000001</v>
      </c>
      <c r="C30" s="53">
        <v>7.2525000000000004</v>
      </c>
      <c r="D30" s="53">
        <v>13.0655</v>
      </c>
      <c r="E30" s="53">
        <v>11.7515</v>
      </c>
      <c r="F30" s="53">
        <v>12.0511</v>
      </c>
      <c r="G30" s="53">
        <v>17.5228</v>
      </c>
      <c r="H30" s="53">
        <v>10.347200000000001</v>
      </c>
      <c r="I30" s="53">
        <v>18.754100000000001</v>
      </c>
      <c r="J30" s="53">
        <v>19.201899999999998</v>
      </c>
      <c r="K30" s="53">
        <v>16.342400000000001</v>
      </c>
      <c r="L30" s="53">
        <v>7.1196999999999999</v>
      </c>
      <c r="M30" s="53">
        <v>3.6471</v>
      </c>
      <c r="N30" s="53">
        <v>6.8445</v>
      </c>
      <c r="O30" s="53">
        <v>8.1341999999999999</v>
      </c>
      <c r="P30" s="53">
        <v>5.7163000000000004</v>
      </c>
    </row>
    <row r="31" spans="1:16" s="24" customFormat="1" ht="12.75" hidden="1" customHeight="1" outlineLevel="1">
      <c r="A31" s="16">
        <v>41153</v>
      </c>
      <c r="B31" s="53">
        <v>12.046200000000001</v>
      </c>
      <c r="C31" s="53">
        <v>7.3914999999999997</v>
      </c>
      <c r="D31" s="53">
        <v>12.884499999999999</v>
      </c>
      <c r="E31" s="53">
        <v>13.2394</v>
      </c>
      <c r="F31" s="53">
        <v>5.8323</v>
      </c>
      <c r="G31" s="53">
        <v>18.5015</v>
      </c>
      <c r="H31" s="53">
        <v>11.3169</v>
      </c>
      <c r="I31" s="53">
        <v>19.331499999999998</v>
      </c>
      <c r="J31" s="53">
        <v>20.309000000000001</v>
      </c>
      <c r="K31" s="53">
        <v>21.930199999999999</v>
      </c>
      <c r="L31" s="53">
        <v>6.9481000000000002</v>
      </c>
      <c r="M31" s="53">
        <v>3.4557000000000002</v>
      </c>
      <c r="N31" s="53">
        <v>7.1676000000000002</v>
      </c>
      <c r="O31" s="53">
        <v>8.0980000000000008</v>
      </c>
      <c r="P31" s="53">
        <v>5.4573999999999998</v>
      </c>
    </row>
    <row r="32" spans="1:16" s="24" customFormat="1" ht="12.75" hidden="1" customHeight="1" outlineLevel="1">
      <c r="A32" s="16">
        <v>41183</v>
      </c>
      <c r="B32" s="53">
        <v>12.857100000000001</v>
      </c>
      <c r="C32" s="53">
        <v>6.3471000000000002</v>
      </c>
      <c r="D32" s="53">
        <v>14.1638</v>
      </c>
      <c r="E32" s="53">
        <v>13.3979</v>
      </c>
      <c r="F32" s="53">
        <v>16.376000000000001</v>
      </c>
      <c r="G32" s="53">
        <v>19.476199999999999</v>
      </c>
      <c r="H32" s="53">
        <v>10.8893</v>
      </c>
      <c r="I32" s="53">
        <v>20.721900000000002</v>
      </c>
      <c r="J32" s="53">
        <v>20.425599999999999</v>
      </c>
      <c r="K32" s="53">
        <v>18.722200000000001</v>
      </c>
      <c r="L32" s="53">
        <v>7.2236000000000002</v>
      </c>
      <c r="M32" s="53">
        <v>3.4123000000000001</v>
      </c>
      <c r="N32" s="53">
        <v>7.4809999999999999</v>
      </c>
      <c r="O32" s="53">
        <v>8.5248000000000008</v>
      </c>
      <c r="P32" s="53">
        <v>15.6107</v>
      </c>
    </row>
    <row r="33" spans="1:16" s="24" customFormat="1" ht="12.75" hidden="1" customHeight="1" outlineLevel="1">
      <c r="A33" s="16">
        <v>41214</v>
      </c>
      <c r="B33" s="53">
        <v>13.002599999999999</v>
      </c>
      <c r="C33" s="53">
        <v>6.1721000000000004</v>
      </c>
      <c r="D33" s="53">
        <v>14.833500000000001</v>
      </c>
      <c r="E33" s="53">
        <v>12.856999999999999</v>
      </c>
      <c r="F33" s="53">
        <v>11.648199999999999</v>
      </c>
      <c r="G33" s="53">
        <v>19.888400000000001</v>
      </c>
      <c r="H33" s="53">
        <v>10.725899999999999</v>
      </c>
      <c r="I33" s="53">
        <v>21.647200000000002</v>
      </c>
      <c r="J33" s="53">
        <v>20.0806</v>
      </c>
      <c r="K33" s="53">
        <v>17.849599999999999</v>
      </c>
      <c r="L33" s="53">
        <v>7.1361999999999997</v>
      </c>
      <c r="M33" s="53">
        <v>3.1484000000000001</v>
      </c>
      <c r="N33" s="53">
        <v>7.6132999999999997</v>
      </c>
      <c r="O33" s="53">
        <v>8.3829999999999991</v>
      </c>
      <c r="P33" s="53">
        <v>8.1928999999999998</v>
      </c>
    </row>
    <row r="34" spans="1:16" s="24" customFormat="1" ht="12.75" hidden="1" customHeight="1" outlineLevel="1">
      <c r="A34" s="16">
        <v>41244</v>
      </c>
      <c r="B34" s="53">
        <v>13.2265</v>
      </c>
      <c r="C34" s="53">
        <v>5.9638</v>
      </c>
      <c r="D34" s="53">
        <v>15.2767</v>
      </c>
      <c r="E34" s="53">
        <v>13.1981</v>
      </c>
      <c r="F34" s="53">
        <v>23.008600000000001</v>
      </c>
      <c r="G34" s="53">
        <v>19.964300000000001</v>
      </c>
      <c r="H34" s="53">
        <v>10.921799999999999</v>
      </c>
      <c r="I34" s="53">
        <v>21.870799999999999</v>
      </c>
      <c r="J34" s="53">
        <v>19.9542</v>
      </c>
      <c r="K34" s="53">
        <v>24.493400000000001</v>
      </c>
      <c r="L34" s="53">
        <v>7.0039999999999996</v>
      </c>
      <c r="M34" s="53">
        <v>2.7551999999999999</v>
      </c>
      <c r="N34" s="53">
        <v>7.8784000000000001</v>
      </c>
      <c r="O34" s="53">
        <v>8.3254000000000001</v>
      </c>
      <c r="P34" s="53">
        <v>9.0656999999999996</v>
      </c>
    </row>
    <row r="35" spans="1:16" s="24" customFormat="1" ht="12.75" hidden="1" customHeight="1" outlineLevel="1">
      <c r="A35" s="16">
        <v>41275</v>
      </c>
      <c r="B35" s="53">
        <v>14.3733</v>
      </c>
      <c r="C35" s="53">
        <v>6.3105000000000002</v>
      </c>
      <c r="D35" s="53">
        <v>16.0428</v>
      </c>
      <c r="E35" s="53">
        <v>13.7926</v>
      </c>
      <c r="F35" s="53">
        <v>20.8916</v>
      </c>
      <c r="G35" s="53">
        <v>20.4145</v>
      </c>
      <c r="H35" s="53">
        <v>11.186</v>
      </c>
      <c r="I35" s="53">
        <v>21.552900000000001</v>
      </c>
      <c r="J35" s="53">
        <v>20.328099999999999</v>
      </c>
      <c r="K35" s="53">
        <v>22.8338</v>
      </c>
      <c r="L35" s="53">
        <v>7.2587000000000002</v>
      </c>
      <c r="M35" s="53">
        <v>2.9863</v>
      </c>
      <c r="N35" s="53">
        <v>7.8075000000000001</v>
      </c>
      <c r="O35" s="53">
        <v>8.2502999999999993</v>
      </c>
      <c r="P35" s="53">
        <v>8.8768999999999991</v>
      </c>
    </row>
    <row r="36" spans="1:16" s="24" customFormat="1" ht="12.75" hidden="1" customHeight="1" outlineLevel="1">
      <c r="A36" s="16">
        <v>41306</v>
      </c>
      <c r="B36" s="53">
        <v>13.583299999999999</v>
      </c>
      <c r="C36" s="53">
        <v>7.1734</v>
      </c>
      <c r="D36" s="53">
        <v>15.0389</v>
      </c>
      <c r="E36" s="53">
        <v>13.028600000000001</v>
      </c>
      <c r="F36" s="53">
        <v>17.092400000000001</v>
      </c>
      <c r="G36" s="53">
        <v>18.677900000000001</v>
      </c>
      <c r="H36" s="53">
        <v>11.0359</v>
      </c>
      <c r="I36" s="53">
        <v>19.514299999999999</v>
      </c>
      <c r="J36" s="53">
        <v>19.468800000000002</v>
      </c>
      <c r="K36" s="53">
        <v>21.571400000000001</v>
      </c>
      <c r="L36" s="53">
        <v>7.0255000000000001</v>
      </c>
      <c r="M36" s="53">
        <v>3.3523000000000001</v>
      </c>
      <c r="N36" s="53">
        <v>7.1752000000000002</v>
      </c>
      <c r="O36" s="53">
        <v>8.0428999999999995</v>
      </c>
      <c r="P36" s="53">
        <v>9.7540999999999993</v>
      </c>
    </row>
    <row r="37" spans="1:16" s="24" customFormat="1" ht="12.75" hidden="1" customHeight="1" outlineLevel="1">
      <c r="A37" s="16">
        <v>41334</v>
      </c>
      <c r="B37" s="53">
        <v>13.366199999999999</v>
      </c>
      <c r="C37" s="53">
        <v>6.5975000000000001</v>
      </c>
      <c r="D37" s="53">
        <v>14.2789</v>
      </c>
      <c r="E37" s="53">
        <v>14.2325</v>
      </c>
      <c r="F37" s="53">
        <v>19.7255</v>
      </c>
      <c r="G37" s="53">
        <v>17.860399999999998</v>
      </c>
      <c r="H37" s="53">
        <v>10.114800000000001</v>
      </c>
      <c r="I37" s="53">
        <v>18.6113</v>
      </c>
      <c r="J37" s="53">
        <v>19.070399999999999</v>
      </c>
      <c r="K37" s="53">
        <v>20.979099999999999</v>
      </c>
      <c r="L37" s="53">
        <v>6.6757</v>
      </c>
      <c r="M37" s="53">
        <v>2.7269999999999999</v>
      </c>
      <c r="N37" s="53">
        <v>6.8011999999999997</v>
      </c>
      <c r="O37" s="53">
        <v>8.1554000000000002</v>
      </c>
      <c r="P37" s="53">
        <v>7.4890999999999996</v>
      </c>
    </row>
    <row r="38" spans="1:16" s="24" customFormat="1" ht="12.75" hidden="1" customHeight="1" outlineLevel="1">
      <c r="A38" s="16">
        <v>41365</v>
      </c>
      <c r="B38" s="53">
        <v>13.115</v>
      </c>
      <c r="C38" s="53">
        <v>6.3029999999999999</v>
      </c>
      <c r="D38" s="53">
        <v>13.9802</v>
      </c>
      <c r="E38" s="53">
        <v>14.703200000000001</v>
      </c>
      <c r="F38" s="53">
        <v>11.520200000000001</v>
      </c>
      <c r="G38" s="53">
        <v>17.331700000000001</v>
      </c>
      <c r="H38" s="53">
        <v>10.960100000000001</v>
      </c>
      <c r="I38" s="53">
        <v>17.389299999999999</v>
      </c>
      <c r="J38" s="53">
        <v>19.121500000000001</v>
      </c>
      <c r="K38" s="53">
        <v>19.061499999999999</v>
      </c>
      <c r="L38" s="53">
        <v>6.3864000000000001</v>
      </c>
      <c r="M38" s="53">
        <v>2.6124999999999998</v>
      </c>
      <c r="N38" s="53">
        <v>6.734</v>
      </c>
      <c r="O38" s="53">
        <v>8.1296999999999997</v>
      </c>
      <c r="P38" s="53">
        <v>6.0679999999999996</v>
      </c>
    </row>
    <row r="39" spans="1:16" s="24" customFormat="1" ht="12.75" hidden="1" customHeight="1" outlineLevel="1">
      <c r="A39" s="16">
        <v>41395</v>
      </c>
      <c r="B39" s="53">
        <v>12.774699999999999</v>
      </c>
      <c r="C39" s="53">
        <v>5.2873000000000001</v>
      </c>
      <c r="D39" s="53">
        <v>13.722200000000001</v>
      </c>
      <c r="E39" s="53">
        <v>14.1408</v>
      </c>
      <c r="F39" s="53">
        <v>16.650200000000002</v>
      </c>
      <c r="G39" s="53">
        <v>17.4221</v>
      </c>
      <c r="H39" s="53">
        <v>9.9971999999999994</v>
      </c>
      <c r="I39" s="53">
        <v>17.603300000000001</v>
      </c>
      <c r="J39" s="53">
        <v>19.174399999999999</v>
      </c>
      <c r="K39" s="53">
        <v>18.1754</v>
      </c>
      <c r="L39" s="53">
        <v>6.4779999999999998</v>
      </c>
      <c r="M39" s="53">
        <v>2.0451999999999999</v>
      </c>
      <c r="N39" s="53">
        <v>6.7718999999999996</v>
      </c>
      <c r="O39" s="53">
        <v>8.2529000000000003</v>
      </c>
      <c r="P39" s="53">
        <v>6.5663999999999998</v>
      </c>
    </row>
    <row r="40" spans="1:16" s="24" customFormat="1" ht="12.75" hidden="1" customHeight="1" outlineLevel="1">
      <c r="A40" s="16">
        <v>41426</v>
      </c>
      <c r="B40" s="53">
        <v>12.358700000000001</v>
      </c>
      <c r="C40" s="53">
        <v>5.5991999999999997</v>
      </c>
      <c r="D40" s="53">
        <v>13.2706</v>
      </c>
      <c r="E40" s="53">
        <v>13.4399</v>
      </c>
      <c r="F40" s="53">
        <v>13.880800000000001</v>
      </c>
      <c r="G40" s="53">
        <v>16.838799999999999</v>
      </c>
      <c r="H40" s="53">
        <v>10.377700000000001</v>
      </c>
      <c r="I40" s="53">
        <v>16.966000000000001</v>
      </c>
      <c r="J40" s="53">
        <v>18.414000000000001</v>
      </c>
      <c r="K40" s="53">
        <v>18.290900000000001</v>
      </c>
      <c r="L40" s="53">
        <v>6.6786000000000003</v>
      </c>
      <c r="M40" s="53">
        <v>2.0951</v>
      </c>
      <c r="N40" s="53">
        <v>7.0785</v>
      </c>
      <c r="O40" s="53">
        <v>8.1280999999999999</v>
      </c>
      <c r="P40" s="53">
        <v>6.2409999999999997</v>
      </c>
    </row>
    <row r="41" spans="1:16" s="24" customFormat="1" ht="12.75" hidden="1" customHeight="1" outlineLevel="1">
      <c r="A41" s="16">
        <v>41456</v>
      </c>
      <c r="B41" s="53">
        <v>12.0024</v>
      </c>
      <c r="C41" s="53">
        <v>5.3655999999999997</v>
      </c>
      <c r="D41" s="53">
        <v>12.773199999999999</v>
      </c>
      <c r="E41" s="53">
        <v>13.2394</v>
      </c>
      <c r="F41" s="53">
        <v>16.457999999999998</v>
      </c>
      <c r="G41" s="53">
        <v>16.1447</v>
      </c>
      <c r="H41" s="53">
        <v>9.6175999999999995</v>
      </c>
      <c r="I41" s="53">
        <v>16.186599999999999</v>
      </c>
      <c r="J41" s="53">
        <v>18.003399999999999</v>
      </c>
      <c r="K41" s="53">
        <v>17.489899999999999</v>
      </c>
      <c r="L41" s="53">
        <v>6.3658000000000001</v>
      </c>
      <c r="M41" s="53">
        <v>1.7347999999999999</v>
      </c>
      <c r="N41" s="53">
        <v>6.6974999999999998</v>
      </c>
      <c r="O41" s="53">
        <v>7.8699000000000003</v>
      </c>
      <c r="P41" s="53">
        <v>7.1303000000000001</v>
      </c>
    </row>
    <row r="42" spans="1:16" s="24" customFormat="1" ht="12.75" hidden="1" customHeight="1" outlineLevel="1">
      <c r="A42" s="16">
        <v>41487</v>
      </c>
      <c r="B42" s="53">
        <v>11.873100000000001</v>
      </c>
      <c r="C42" s="53">
        <v>6.3628999999999998</v>
      </c>
      <c r="D42" s="53">
        <v>12.8201</v>
      </c>
      <c r="E42" s="53">
        <v>13.15</v>
      </c>
      <c r="F42" s="53">
        <v>13.7448</v>
      </c>
      <c r="G42" s="53">
        <v>15.956</v>
      </c>
      <c r="H42" s="53">
        <v>9.98</v>
      </c>
      <c r="I42" s="53">
        <v>16.2362</v>
      </c>
      <c r="J42" s="53">
        <v>18.3293</v>
      </c>
      <c r="K42" s="53">
        <v>19.488</v>
      </c>
      <c r="L42" s="53">
        <v>6.1974999999999998</v>
      </c>
      <c r="M42" s="53">
        <v>1.5603</v>
      </c>
      <c r="N42" s="53">
        <v>6.8544</v>
      </c>
      <c r="O42" s="53">
        <v>7.44</v>
      </c>
      <c r="P42" s="53">
        <v>5.9953000000000003</v>
      </c>
    </row>
    <row r="43" spans="1:16" s="24" customFormat="1" ht="12.75" hidden="1" customHeight="1" outlineLevel="1">
      <c r="A43" s="16">
        <v>41518</v>
      </c>
      <c r="B43" s="53">
        <v>11.7553</v>
      </c>
      <c r="C43" s="53">
        <v>5.6931000000000003</v>
      </c>
      <c r="D43" s="53">
        <v>12.9198</v>
      </c>
      <c r="E43" s="53">
        <v>12.446899999999999</v>
      </c>
      <c r="F43" s="53">
        <v>18.244900000000001</v>
      </c>
      <c r="G43" s="53">
        <v>16.317499999999999</v>
      </c>
      <c r="H43" s="53">
        <v>9.9602000000000004</v>
      </c>
      <c r="I43" s="53">
        <v>16.442799999999998</v>
      </c>
      <c r="J43" s="53">
        <v>18.179300000000001</v>
      </c>
      <c r="K43" s="53">
        <v>18.904900000000001</v>
      </c>
      <c r="L43" s="53">
        <v>6.2534000000000001</v>
      </c>
      <c r="M43" s="53">
        <v>2.0341</v>
      </c>
      <c r="N43" s="53">
        <v>6.9166999999999996</v>
      </c>
      <c r="O43" s="53">
        <v>7.2515999999999998</v>
      </c>
      <c r="P43" s="53">
        <v>7.1736000000000004</v>
      </c>
    </row>
    <row r="44" spans="1:16" s="24" customFormat="1" ht="12.75" hidden="1" customHeight="1" outlineLevel="1">
      <c r="A44" s="16">
        <v>41548</v>
      </c>
      <c r="B44" s="53">
        <v>12.3695</v>
      </c>
      <c r="C44" s="53">
        <v>6.0983000000000001</v>
      </c>
      <c r="D44" s="53">
        <v>13.795400000000001</v>
      </c>
      <c r="E44" s="53">
        <v>13.2676</v>
      </c>
      <c r="F44" s="53">
        <v>16.982600000000001</v>
      </c>
      <c r="G44" s="53">
        <v>16.2333</v>
      </c>
      <c r="H44" s="53">
        <v>9.6570999999999998</v>
      </c>
      <c r="I44" s="53">
        <v>16.801600000000001</v>
      </c>
      <c r="J44" s="53">
        <v>18.145600000000002</v>
      </c>
      <c r="K44" s="53">
        <v>18.2578</v>
      </c>
      <c r="L44" s="53">
        <v>6.1116999999999999</v>
      </c>
      <c r="M44" s="53">
        <v>1.6331</v>
      </c>
      <c r="N44" s="53">
        <v>6.4970999999999997</v>
      </c>
      <c r="O44" s="53">
        <v>7.6115000000000004</v>
      </c>
      <c r="P44" s="53">
        <v>6.3239999999999998</v>
      </c>
    </row>
    <row r="45" spans="1:16" s="24" customFormat="1" ht="12.75" hidden="1" customHeight="1" outlineLevel="1">
      <c r="A45" s="16">
        <v>41579</v>
      </c>
      <c r="B45" s="53">
        <v>12.273199999999999</v>
      </c>
      <c r="C45" s="53">
        <v>5.9912000000000001</v>
      </c>
      <c r="D45" s="53">
        <v>13.8369</v>
      </c>
      <c r="E45" s="53">
        <v>12.937900000000001</v>
      </c>
      <c r="F45" s="53">
        <v>16.3157</v>
      </c>
      <c r="G45" s="53">
        <v>16.111599999999999</v>
      </c>
      <c r="H45" s="53">
        <v>9.1439000000000004</v>
      </c>
      <c r="I45" s="53">
        <v>16.7682</v>
      </c>
      <c r="J45" s="53">
        <v>18.308900000000001</v>
      </c>
      <c r="K45" s="53">
        <v>18.0428</v>
      </c>
      <c r="L45" s="53">
        <v>6.3864000000000001</v>
      </c>
      <c r="M45" s="53">
        <v>1.7972999999999999</v>
      </c>
      <c r="N45" s="53">
        <v>6.734</v>
      </c>
      <c r="O45" s="53">
        <v>7.7690000000000001</v>
      </c>
      <c r="P45" s="53">
        <v>5.8912000000000004</v>
      </c>
    </row>
    <row r="46" spans="1:16" s="24" customFormat="1" ht="12.75" hidden="1" customHeight="1" outlineLevel="1">
      <c r="A46" s="16">
        <v>41609</v>
      </c>
      <c r="B46" s="53">
        <v>13.285299999999999</v>
      </c>
      <c r="C46" s="53">
        <v>6.9478999999999997</v>
      </c>
      <c r="D46" s="53">
        <v>14.098699999999999</v>
      </c>
      <c r="E46" s="53">
        <v>14.4526</v>
      </c>
      <c r="F46" s="53">
        <v>16.482900000000001</v>
      </c>
      <c r="G46" s="53">
        <v>17.362200000000001</v>
      </c>
      <c r="H46" s="53">
        <v>10.064399999999999</v>
      </c>
      <c r="I46" s="53">
        <v>17.681799999999999</v>
      </c>
      <c r="J46" s="53">
        <v>19.802499999999998</v>
      </c>
      <c r="K46" s="53">
        <v>19.258500000000002</v>
      </c>
      <c r="L46" s="53">
        <v>7.0598999999999998</v>
      </c>
      <c r="M46" s="53">
        <v>2.3309000000000002</v>
      </c>
      <c r="N46" s="53">
        <v>6.9287000000000001</v>
      </c>
      <c r="O46" s="53">
        <v>8.5939999999999994</v>
      </c>
      <c r="P46" s="53">
        <v>9.4466000000000001</v>
      </c>
    </row>
    <row r="47" spans="1:16" s="24" customFormat="1" ht="12.75" hidden="1" customHeight="1" outlineLevel="1">
      <c r="A47" s="16">
        <v>41640</v>
      </c>
      <c r="B47" s="53">
        <v>13.568</v>
      </c>
      <c r="C47" s="53">
        <v>6.7157999999999998</v>
      </c>
      <c r="D47" s="53">
        <v>14.333500000000001</v>
      </c>
      <c r="E47" s="53">
        <v>14.512499999999999</v>
      </c>
      <c r="F47" s="53">
        <v>17.9573</v>
      </c>
      <c r="G47" s="53">
        <v>17.574200000000001</v>
      </c>
      <c r="H47" s="53">
        <v>9.9323999999999995</v>
      </c>
      <c r="I47" s="53">
        <v>17.784500000000001</v>
      </c>
      <c r="J47" s="53">
        <v>19.572399999999998</v>
      </c>
      <c r="K47" s="53">
        <v>19.6083</v>
      </c>
      <c r="L47" s="53">
        <v>6.9181999999999997</v>
      </c>
      <c r="M47" s="53">
        <v>2.2938000000000001</v>
      </c>
      <c r="N47" s="53">
        <v>6.7396000000000003</v>
      </c>
      <c r="O47" s="53">
        <v>8.3632000000000009</v>
      </c>
      <c r="P47" s="53">
        <v>7.6890000000000001</v>
      </c>
    </row>
    <row r="48" spans="1:16" s="24" customFormat="1" ht="12.75" hidden="1" customHeight="1" outlineLevel="1">
      <c r="A48" s="16">
        <v>41671</v>
      </c>
      <c r="B48" s="53">
        <v>13.105600000000001</v>
      </c>
      <c r="C48" s="53">
        <v>6.4230999999999998</v>
      </c>
      <c r="D48" s="53">
        <v>14.483000000000001</v>
      </c>
      <c r="E48" s="53">
        <v>13.6416</v>
      </c>
      <c r="F48" s="53">
        <v>16.897099999999998</v>
      </c>
      <c r="G48" s="53">
        <v>17.854500000000002</v>
      </c>
      <c r="H48" s="53">
        <v>10.325699999999999</v>
      </c>
      <c r="I48" s="53">
        <v>19.155799999999999</v>
      </c>
      <c r="J48" s="53">
        <v>18.422799999999999</v>
      </c>
      <c r="K48" s="53">
        <v>20.898800000000001</v>
      </c>
      <c r="L48" s="53">
        <v>6.8376000000000001</v>
      </c>
      <c r="M48" s="53">
        <v>2.4434</v>
      </c>
      <c r="N48" s="53">
        <v>7.3036000000000003</v>
      </c>
      <c r="O48" s="53">
        <v>8.0029000000000003</v>
      </c>
      <c r="P48" s="53">
        <v>12.089399999999999</v>
      </c>
    </row>
    <row r="49" spans="1:16" s="24" customFormat="1" ht="12.75" hidden="1" customHeight="1" outlineLevel="1">
      <c r="A49" s="16">
        <v>41699</v>
      </c>
      <c r="B49" s="53">
        <v>13.7012</v>
      </c>
      <c r="C49" s="53">
        <v>7.3202999999999996</v>
      </c>
      <c r="D49" s="53">
        <v>14.712300000000001</v>
      </c>
      <c r="E49" s="53">
        <v>13.7987</v>
      </c>
      <c r="F49" s="53">
        <v>19.7867</v>
      </c>
      <c r="G49" s="53">
        <v>18.7608</v>
      </c>
      <c r="H49" s="53">
        <v>10.833600000000001</v>
      </c>
      <c r="I49" s="53">
        <v>20.113399999999999</v>
      </c>
      <c r="J49" s="53">
        <v>18.882999999999999</v>
      </c>
      <c r="K49" s="53">
        <v>22.3413</v>
      </c>
      <c r="L49" s="53">
        <v>7.4177</v>
      </c>
      <c r="M49" s="53">
        <v>2.5489999999999999</v>
      </c>
      <c r="N49" s="53">
        <v>7.8667999999999996</v>
      </c>
      <c r="O49" s="53">
        <v>8.3516999999999992</v>
      </c>
      <c r="P49" s="53">
        <v>11.519</v>
      </c>
    </row>
    <row r="50" spans="1:16" s="24" customFormat="1" ht="12.75" hidden="1" customHeight="1" outlineLevel="1">
      <c r="A50" s="16">
        <v>41730</v>
      </c>
      <c r="B50" s="53">
        <v>13.335599999999999</v>
      </c>
      <c r="C50" s="53">
        <v>6.4398</v>
      </c>
      <c r="D50" s="53">
        <v>14.5082</v>
      </c>
      <c r="E50" s="53">
        <v>13.400600000000001</v>
      </c>
      <c r="F50" s="53">
        <v>19.442299999999999</v>
      </c>
      <c r="G50" s="53">
        <v>18.679600000000001</v>
      </c>
      <c r="H50" s="53">
        <v>9.3417999999999992</v>
      </c>
      <c r="I50" s="53">
        <v>20.211400000000001</v>
      </c>
      <c r="J50" s="53">
        <v>19.398299999999999</v>
      </c>
      <c r="K50" s="53">
        <v>22.885999999999999</v>
      </c>
      <c r="L50" s="53">
        <v>7.1414</v>
      </c>
      <c r="M50" s="53">
        <v>2.5697000000000001</v>
      </c>
      <c r="N50" s="53">
        <v>7.3502999999999998</v>
      </c>
      <c r="O50" s="53">
        <v>8.7264999999999997</v>
      </c>
      <c r="P50" s="53">
        <v>11.7324</v>
      </c>
    </row>
    <row r="51" spans="1:16" s="24" customFormat="1" ht="12.75" hidden="1" customHeight="1" outlineLevel="1">
      <c r="A51" s="16">
        <v>41760</v>
      </c>
      <c r="B51" s="53">
        <v>13.8826</v>
      </c>
      <c r="C51" s="53">
        <v>6.7462</v>
      </c>
      <c r="D51" s="53">
        <v>15.178800000000001</v>
      </c>
      <c r="E51" s="53">
        <v>13.6106</v>
      </c>
      <c r="F51" s="53">
        <v>19.1966</v>
      </c>
      <c r="G51" s="53">
        <v>18.766300000000001</v>
      </c>
      <c r="H51" s="53">
        <v>9.7420000000000009</v>
      </c>
      <c r="I51" s="53">
        <v>20.252199999999998</v>
      </c>
      <c r="J51" s="53">
        <v>19.388500000000001</v>
      </c>
      <c r="K51" s="53">
        <v>23.165800000000001</v>
      </c>
      <c r="L51" s="53">
        <v>7.5900999999999996</v>
      </c>
      <c r="M51" s="53">
        <v>2.3304</v>
      </c>
      <c r="N51" s="53">
        <v>7.9821</v>
      </c>
      <c r="O51" s="53">
        <v>9.1468000000000007</v>
      </c>
      <c r="P51" s="53">
        <v>10.0402</v>
      </c>
    </row>
    <row r="52" spans="1:16" s="24" customFormat="1" ht="12.75" hidden="1" customHeight="1" outlineLevel="1">
      <c r="A52" s="16">
        <v>41791</v>
      </c>
      <c r="B52" s="53">
        <v>14.9832</v>
      </c>
      <c r="C52" s="53">
        <v>7.3228999999999997</v>
      </c>
      <c r="D52" s="53">
        <v>16.3018</v>
      </c>
      <c r="E52" s="53">
        <v>14.0725</v>
      </c>
      <c r="F52" s="53">
        <v>21.0138</v>
      </c>
      <c r="G52" s="53">
        <v>19.300799999999999</v>
      </c>
      <c r="H52" s="53">
        <v>9.7114999999999991</v>
      </c>
      <c r="I52" s="53">
        <v>20.714700000000001</v>
      </c>
      <c r="J52" s="53">
        <v>19.407800000000002</v>
      </c>
      <c r="K52" s="53">
        <v>22.201899999999998</v>
      </c>
      <c r="L52" s="53">
        <v>8.0885999999999996</v>
      </c>
      <c r="M52" s="53">
        <v>2.5510999999999999</v>
      </c>
      <c r="N52" s="53">
        <v>8.4331999999999994</v>
      </c>
      <c r="O52" s="53">
        <v>9.1408000000000005</v>
      </c>
      <c r="P52" s="53">
        <v>9.0927000000000007</v>
      </c>
    </row>
    <row r="53" spans="1:16" s="24" customFormat="1" ht="12.75" hidden="1" customHeight="1" outlineLevel="1">
      <c r="A53" s="16">
        <v>41821</v>
      </c>
      <c r="B53" s="53">
        <v>13.9793</v>
      </c>
      <c r="C53" s="53">
        <v>8.4201999999999995</v>
      </c>
      <c r="D53" s="53">
        <v>15.2159</v>
      </c>
      <c r="E53" s="53">
        <v>13.607900000000001</v>
      </c>
      <c r="F53" s="53">
        <v>20.525700000000001</v>
      </c>
      <c r="G53" s="53">
        <v>18.330400000000001</v>
      </c>
      <c r="H53" s="53">
        <v>11.4122</v>
      </c>
      <c r="I53" s="53">
        <v>19.673100000000002</v>
      </c>
      <c r="J53" s="53">
        <v>19.1313</v>
      </c>
      <c r="K53" s="53">
        <v>24.2363</v>
      </c>
      <c r="L53" s="53">
        <v>7.7539999999999996</v>
      </c>
      <c r="M53" s="53">
        <v>2.2080000000000002</v>
      </c>
      <c r="N53" s="53">
        <v>8.0734999999999992</v>
      </c>
      <c r="O53" s="53">
        <v>9.1403999999999996</v>
      </c>
      <c r="P53" s="53">
        <v>9.7440999999999995</v>
      </c>
    </row>
    <row r="54" spans="1:16" s="24" customFormat="1" ht="13.8" hidden="1" outlineLevel="1" collapsed="1">
      <c r="A54" s="16">
        <v>41852</v>
      </c>
      <c r="B54" s="53">
        <v>13.4915</v>
      </c>
      <c r="C54" s="53">
        <v>8.4108000000000001</v>
      </c>
      <c r="D54" s="53">
        <v>14.699199999999999</v>
      </c>
      <c r="E54" s="53">
        <v>13.766400000000001</v>
      </c>
      <c r="F54" s="53">
        <v>17.6953</v>
      </c>
      <c r="G54" s="53">
        <v>18.151800000000001</v>
      </c>
      <c r="H54" s="53">
        <v>11.7239</v>
      </c>
      <c r="I54" s="53">
        <v>19.523499999999999</v>
      </c>
      <c r="J54" s="53">
        <v>19.867699999999999</v>
      </c>
      <c r="K54" s="53">
        <v>20.958100000000002</v>
      </c>
      <c r="L54" s="53">
        <v>7.7775999999999996</v>
      </c>
      <c r="M54" s="53">
        <v>2.4457</v>
      </c>
      <c r="N54" s="53">
        <v>8.1143999999999998</v>
      </c>
      <c r="O54" s="53">
        <v>9.3289000000000009</v>
      </c>
      <c r="P54" s="53">
        <v>8.6327999999999996</v>
      </c>
    </row>
    <row r="55" spans="1:16" s="24" customFormat="1" ht="13.8" hidden="1" outlineLevel="1" collapsed="1">
      <c r="A55" s="16">
        <v>41883</v>
      </c>
      <c r="B55" s="53">
        <v>13.115500000000001</v>
      </c>
      <c r="C55" s="53">
        <v>6.1143000000000001</v>
      </c>
      <c r="D55" s="53">
        <v>14.726599999999999</v>
      </c>
      <c r="E55" s="53">
        <v>12.92</v>
      </c>
      <c r="F55" s="53">
        <v>12.945600000000001</v>
      </c>
      <c r="G55" s="53">
        <v>18.975899999999999</v>
      </c>
      <c r="H55" s="53">
        <v>10.030900000000001</v>
      </c>
      <c r="I55" s="53">
        <v>20.176500000000001</v>
      </c>
      <c r="J55" s="53">
        <v>19.796399999999998</v>
      </c>
      <c r="K55" s="53">
        <v>20.402999999999999</v>
      </c>
      <c r="L55" s="53">
        <v>7.8197000000000001</v>
      </c>
      <c r="M55" s="53">
        <v>3.5781000000000001</v>
      </c>
      <c r="N55" s="53">
        <v>8.0614000000000008</v>
      </c>
      <c r="O55" s="53">
        <v>9.5571000000000002</v>
      </c>
      <c r="P55" s="53">
        <v>7.3963999999999999</v>
      </c>
    </row>
    <row r="56" spans="1:16" s="24" customFormat="1" ht="13.8" hidden="1" outlineLevel="1" collapsed="1">
      <c r="A56" s="16">
        <v>41913</v>
      </c>
      <c r="B56" s="53">
        <v>13.912800000000001</v>
      </c>
      <c r="C56" s="53">
        <v>6.6830999999999996</v>
      </c>
      <c r="D56" s="53">
        <v>15.2361</v>
      </c>
      <c r="E56" s="53">
        <v>13.6229</v>
      </c>
      <c r="F56" s="53">
        <v>11.6646</v>
      </c>
      <c r="G56" s="53">
        <v>18.640499999999999</v>
      </c>
      <c r="H56" s="53">
        <v>10.020099999999999</v>
      </c>
      <c r="I56" s="53">
        <v>19.724599999999999</v>
      </c>
      <c r="J56" s="53">
        <v>20.169</v>
      </c>
      <c r="K56" s="53">
        <v>20.656400000000001</v>
      </c>
      <c r="L56" s="53">
        <v>7.9063999999999997</v>
      </c>
      <c r="M56" s="53">
        <v>2.0541</v>
      </c>
      <c r="N56" s="53">
        <v>8.2714999999999996</v>
      </c>
      <c r="O56" s="53">
        <v>9.3614999999999995</v>
      </c>
      <c r="P56" s="53">
        <v>8.4604999999999997</v>
      </c>
    </row>
    <row r="57" spans="1:16" s="24" customFormat="1" ht="13.8" hidden="1" outlineLevel="1" collapsed="1">
      <c r="A57" s="16">
        <v>41944</v>
      </c>
      <c r="B57" s="53">
        <v>12.884499999999999</v>
      </c>
      <c r="C57" s="53">
        <v>6.0345000000000004</v>
      </c>
      <c r="D57" s="53">
        <v>13.972899999999999</v>
      </c>
      <c r="E57" s="53">
        <v>13.2073</v>
      </c>
      <c r="F57" s="53">
        <v>12.305899999999999</v>
      </c>
      <c r="G57" s="53">
        <v>18.471399999999999</v>
      </c>
      <c r="H57" s="53">
        <v>9.7134</v>
      </c>
      <c r="I57" s="53">
        <v>19.698499999999999</v>
      </c>
      <c r="J57" s="53">
        <v>20.340900000000001</v>
      </c>
      <c r="K57" s="53">
        <v>16.6934</v>
      </c>
      <c r="L57" s="53">
        <v>7.8243999999999998</v>
      </c>
      <c r="M57" s="53">
        <v>1.8609</v>
      </c>
      <c r="N57" s="53">
        <v>8.4138000000000002</v>
      </c>
      <c r="O57" s="53">
        <v>8.8684999999999992</v>
      </c>
      <c r="P57" s="53">
        <v>6.5686</v>
      </c>
    </row>
    <row r="58" spans="1:16" s="24" customFormat="1" ht="13.8" hidden="1" outlineLevel="1" collapsed="1">
      <c r="A58" s="16">
        <v>41974</v>
      </c>
      <c r="B58" s="53">
        <v>12.7102</v>
      </c>
      <c r="C58" s="53">
        <v>4.5810000000000004</v>
      </c>
      <c r="D58" s="53">
        <v>14.745100000000001</v>
      </c>
      <c r="E58" s="53">
        <v>14.3239</v>
      </c>
      <c r="F58" s="53">
        <v>17.685500000000001</v>
      </c>
      <c r="G58" s="53">
        <v>17.373899999999999</v>
      </c>
      <c r="H58" s="53">
        <v>6.8093000000000004</v>
      </c>
      <c r="I58" s="53">
        <v>19.995100000000001</v>
      </c>
      <c r="J58" s="53">
        <v>20.123000000000001</v>
      </c>
      <c r="K58" s="53">
        <v>19.368099999999998</v>
      </c>
      <c r="L58" s="53">
        <v>7.5571999999999999</v>
      </c>
      <c r="M58" s="53">
        <v>1.8582000000000001</v>
      </c>
      <c r="N58" s="53">
        <v>8.3846000000000007</v>
      </c>
      <c r="O58" s="53">
        <v>9.7761999999999993</v>
      </c>
      <c r="P58" s="53">
        <v>6.9515000000000002</v>
      </c>
    </row>
    <row r="59" spans="1:16" s="24" customFormat="1" ht="13.8" hidden="1" outlineLevel="1" collapsed="1">
      <c r="A59" s="16">
        <v>42005</v>
      </c>
      <c r="B59" s="53">
        <v>12.936199999999999</v>
      </c>
      <c r="C59" s="53">
        <v>4.476</v>
      </c>
      <c r="D59" s="53">
        <v>14.2376</v>
      </c>
      <c r="E59" s="53">
        <v>13.7506</v>
      </c>
      <c r="F59" s="53">
        <v>9.6811000000000007</v>
      </c>
      <c r="G59" s="53">
        <v>17.2578</v>
      </c>
      <c r="H59" s="53">
        <v>6.0388000000000002</v>
      </c>
      <c r="I59" s="53">
        <v>18.821200000000001</v>
      </c>
      <c r="J59" s="53">
        <v>20.142800000000001</v>
      </c>
      <c r="K59" s="53">
        <v>18.968</v>
      </c>
      <c r="L59" s="53">
        <v>7.9217000000000004</v>
      </c>
      <c r="M59" s="53">
        <v>2.0754999999999999</v>
      </c>
      <c r="N59" s="53">
        <v>7.7788000000000004</v>
      </c>
      <c r="O59" s="53">
        <v>10.199</v>
      </c>
      <c r="P59" s="53">
        <v>8.7161000000000008</v>
      </c>
    </row>
    <row r="60" spans="1:16" s="24" customFormat="1" ht="13.8" hidden="1" outlineLevel="1" collapsed="1">
      <c r="A60" s="16">
        <v>42036</v>
      </c>
      <c r="B60" s="53">
        <v>11.0091</v>
      </c>
      <c r="C60" s="53">
        <v>5.1571999999999996</v>
      </c>
      <c r="D60" s="53">
        <v>13.1219</v>
      </c>
      <c r="E60" s="53">
        <v>13.1638</v>
      </c>
      <c r="F60" s="53">
        <v>40.842100000000002</v>
      </c>
      <c r="G60" s="53">
        <v>17.021899999999999</v>
      </c>
      <c r="H60" s="53">
        <v>6.9828000000000001</v>
      </c>
      <c r="I60" s="53">
        <v>19.222999999999999</v>
      </c>
      <c r="J60" s="53">
        <v>20.2348</v>
      </c>
      <c r="K60" s="53">
        <v>51.135399999999997</v>
      </c>
      <c r="L60" s="53">
        <v>6.8425000000000002</v>
      </c>
      <c r="M60" s="53">
        <v>4.3811</v>
      </c>
      <c r="N60" s="53">
        <v>7.3992000000000004</v>
      </c>
      <c r="O60" s="53">
        <v>9.7790999999999997</v>
      </c>
      <c r="P60" s="53">
        <v>7.0833000000000004</v>
      </c>
    </row>
    <row r="61" spans="1:16" s="24" customFormat="1" ht="13.8" hidden="1" outlineLevel="1" collapsed="1">
      <c r="A61" s="16">
        <v>42064</v>
      </c>
      <c r="B61" s="53">
        <v>12.773400000000001</v>
      </c>
      <c r="C61" s="53">
        <v>4.8871000000000002</v>
      </c>
      <c r="D61" s="53">
        <v>14.229799999999999</v>
      </c>
      <c r="E61" s="53">
        <v>13.684100000000001</v>
      </c>
      <c r="F61" s="53">
        <v>37.756900000000002</v>
      </c>
      <c r="G61" s="53">
        <v>18.231400000000001</v>
      </c>
      <c r="H61" s="53">
        <v>6.2866999999999997</v>
      </c>
      <c r="I61" s="53">
        <v>20.5032</v>
      </c>
      <c r="J61" s="53">
        <v>22.207999999999998</v>
      </c>
      <c r="K61" s="53">
        <v>55.279200000000003</v>
      </c>
      <c r="L61" s="53">
        <v>7.9545000000000003</v>
      </c>
      <c r="M61" s="53">
        <v>3.0768</v>
      </c>
      <c r="N61" s="53">
        <v>8.1864000000000008</v>
      </c>
      <c r="O61" s="53">
        <v>9.9611000000000001</v>
      </c>
      <c r="P61" s="53">
        <v>7.0057999999999998</v>
      </c>
    </row>
    <row r="62" spans="1:16" s="24" customFormat="1" ht="13.8" hidden="1" outlineLevel="1" collapsed="1">
      <c r="A62" s="16">
        <v>42095</v>
      </c>
      <c r="B62" s="53">
        <v>14.9276</v>
      </c>
      <c r="C62" s="53">
        <v>5.4001000000000001</v>
      </c>
      <c r="D62" s="53">
        <v>15.9862</v>
      </c>
      <c r="E62" s="53">
        <v>17.046299999999999</v>
      </c>
      <c r="F62" s="53">
        <v>45.469799999999999</v>
      </c>
      <c r="G62" s="53">
        <v>20.044</v>
      </c>
      <c r="H62" s="53">
        <v>6.8483000000000001</v>
      </c>
      <c r="I62" s="53">
        <v>22.042999999999999</v>
      </c>
      <c r="J62" s="53">
        <v>23.8536</v>
      </c>
      <c r="K62" s="53">
        <v>56.521700000000003</v>
      </c>
      <c r="L62" s="53">
        <v>9.0281000000000002</v>
      </c>
      <c r="M62" s="53">
        <v>2.5501</v>
      </c>
      <c r="N62" s="53">
        <v>8.4880999999999993</v>
      </c>
      <c r="O62" s="53">
        <v>12.4267</v>
      </c>
      <c r="P62" s="53">
        <v>9.1936999999999998</v>
      </c>
    </row>
    <row r="63" spans="1:16" s="24" customFormat="1" ht="13.8" hidden="1" outlineLevel="1" collapsed="1">
      <c r="A63" s="16">
        <v>42125</v>
      </c>
      <c r="B63" s="53">
        <v>15.075200000000001</v>
      </c>
      <c r="C63" s="53">
        <v>5.1890000000000001</v>
      </c>
      <c r="D63" s="53">
        <v>16.341999999999999</v>
      </c>
      <c r="E63" s="53">
        <v>17.502300000000002</v>
      </c>
      <c r="F63" s="53">
        <v>44.881599999999999</v>
      </c>
      <c r="G63" s="53">
        <v>19.515699999999999</v>
      </c>
      <c r="H63" s="53">
        <v>6.3419999999999996</v>
      </c>
      <c r="I63" s="53">
        <v>21.6462</v>
      </c>
      <c r="J63" s="53">
        <v>24.6234</v>
      </c>
      <c r="K63" s="53">
        <v>56.411799999999999</v>
      </c>
      <c r="L63" s="53">
        <v>8.8373000000000008</v>
      </c>
      <c r="M63" s="53">
        <v>2.0706000000000002</v>
      </c>
      <c r="N63" s="53">
        <v>8.1722000000000001</v>
      </c>
      <c r="O63" s="53">
        <v>12.1142</v>
      </c>
      <c r="P63" s="53">
        <v>4.7824999999999998</v>
      </c>
    </row>
    <row r="64" spans="1:16" s="24" customFormat="1" ht="13.8" hidden="1" outlineLevel="1" collapsed="1">
      <c r="A64" s="16">
        <v>42156</v>
      </c>
      <c r="B64" s="53">
        <v>13.941000000000001</v>
      </c>
      <c r="C64" s="53">
        <v>5.1428000000000003</v>
      </c>
      <c r="D64" s="53">
        <v>15.1158</v>
      </c>
      <c r="E64" s="53">
        <v>16.619199999999999</v>
      </c>
      <c r="F64" s="53">
        <v>50.219799999999999</v>
      </c>
      <c r="G64" s="53">
        <v>18.974499999999999</v>
      </c>
      <c r="H64" s="53">
        <v>6.1871999999999998</v>
      </c>
      <c r="I64" s="53">
        <v>21.336600000000001</v>
      </c>
      <c r="J64" s="53">
        <v>23.105599999999999</v>
      </c>
      <c r="K64" s="53">
        <v>53.539499999999997</v>
      </c>
      <c r="L64" s="53">
        <v>8.2972000000000001</v>
      </c>
      <c r="M64" s="53">
        <v>3.3089</v>
      </c>
      <c r="N64" s="53">
        <v>8.5050000000000008</v>
      </c>
      <c r="O64" s="53">
        <v>10.3988</v>
      </c>
      <c r="P64" s="53">
        <v>8.6240000000000006</v>
      </c>
    </row>
    <row r="65" spans="1:16" s="24" customFormat="1" ht="13.8" hidden="1" outlineLevel="1" collapsed="1">
      <c r="A65" s="16">
        <v>42186</v>
      </c>
      <c r="B65" s="53">
        <v>12.793100000000001</v>
      </c>
      <c r="C65" s="53">
        <v>5.3677000000000001</v>
      </c>
      <c r="D65" s="53">
        <v>14.2592</v>
      </c>
      <c r="E65" s="53">
        <v>15.540100000000001</v>
      </c>
      <c r="F65" s="53">
        <v>41.240600000000001</v>
      </c>
      <c r="G65" s="53">
        <v>18.186800000000002</v>
      </c>
      <c r="H65" s="53">
        <v>6.7656000000000001</v>
      </c>
      <c r="I65" s="53">
        <v>20.7608</v>
      </c>
      <c r="J65" s="53">
        <v>22.537500000000001</v>
      </c>
      <c r="K65" s="53">
        <v>48.774299999999997</v>
      </c>
      <c r="L65" s="53">
        <v>7.2427000000000001</v>
      </c>
      <c r="M65" s="53">
        <v>3.6993999999999998</v>
      </c>
      <c r="N65" s="53">
        <v>7.4608999999999996</v>
      </c>
      <c r="O65" s="53">
        <v>9.8320000000000007</v>
      </c>
      <c r="P65" s="53">
        <v>8.0176999999999996</v>
      </c>
    </row>
    <row r="66" spans="1:16" s="24" customFormat="1" ht="13.8" hidden="1" outlineLevel="1" collapsed="1">
      <c r="A66" s="16">
        <v>42217</v>
      </c>
      <c r="B66" s="53">
        <v>12.742900000000001</v>
      </c>
      <c r="C66" s="53">
        <v>4.9377000000000004</v>
      </c>
      <c r="D66" s="53">
        <v>14.1424</v>
      </c>
      <c r="E66" s="53">
        <v>15.7004</v>
      </c>
      <c r="F66" s="53">
        <v>7.4170999999999996</v>
      </c>
      <c r="G66" s="53">
        <v>17.9129</v>
      </c>
      <c r="H66" s="53">
        <v>6.4310999999999998</v>
      </c>
      <c r="I66" s="53">
        <v>20.582599999999999</v>
      </c>
      <c r="J66" s="53">
        <v>22.534600000000001</v>
      </c>
      <c r="K66" s="53">
        <v>23.085899999999999</v>
      </c>
      <c r="L66" s="53">
        <v>6.9006999999999996</v>
      </c>
      <c r="M66" s="53">
        <v>2.2925</v>
      </c>
      <c r="N66" s="53">
        <v>7.2885</v>
      </c>
      <c r="O66" s="53">
        <v>9.2826000000000004</v>
      </c>
      <c r="P66" s="53">
        <v>7.2031999999999998</v>
      </c>
    </row>
    <row r="67" spans="1:16" s="24" customFormat="1" ht="13.8" hidden="1" outlineLevel="1" collapsed="1">
      <c r="A67" s="16">
        <v>42248</v>
      </c>
      <c r="B67" s="53">
        <v>11.7606</v>
      </c>
      <c r="C67" s="53">
        <v>4.7081999999999997</v>
      </c>
      <c r="D67" s="53">
        <v>13.3187</v>
      </c>
      <c r="E67" s="53">
        <v>16.199200000000001</v>
      </c>
      <c r="F67" s="53">
        <v>16.574100000000001</v>
      </c>
      <c r="G67" s="53">
        <v>18.1936</v>
      </c>
      <c r="H67" s="53">
        <v>7.0648</v>
      </c>
      <c r="I67" s="53">
        <v>20.755299999999998</v>
      </c>
      <c r="J67" s="53">
        <v>21.7378</v>
      </c>
      <c r="K67" s="53">
        <v>19.045300000000001</v>
      </c>
      <c r="L67" s="53">
        <v>6.7782</v>
      </c>
      <c r="M67" s="53">
        <v>3.1825999999999999</v>
      </c>
      <c r="N67" s="53">
        <v>7.61</v>
      </c>
      <c r="O67" s="53">
        <v>9.875</v>
      </c>
      <c r="P67" s="53">
        <v>5.6374000000000004</v>
      </c>
    </row>
    <row r="68" spans="1:16" ht="13.8" hidden="1" outlineLevel="1" collapsed="1">
      <c r="A68" s="16">
        <v>42278</v>
      </c>
      <c r="B68" s="53">
        <v>12.603</v>
      </c>
      <c r="C68" s="53">
        <v>4.1406999999999998</v>
      </c>
      <c r="D68" s="53">
        <v>14.139699999999999</v>
      </c>
      <c r="E68" s="53">
        <v>16.243200000000002</v>
      </c>
      <c r="F68" s="53">
        <v>12.939500000000001</v>
      </c>
      <c r="G68" s="53">
        <v>17.3019</v>
      </c>
      <c r="H68" s="53">
        <v>5.5209000000000001</v>
      </c>
      <c r="I68" s="53">
        <v>20.4114</v>
      </c>
      <c r="J68" s="53">
        <v>21.2928</v>
      </c>
      <c r="K68" s="53">
        <v>15.3637</v>
      </c>
      <c r="L68" s="53">
        <v>6.9076000000000004</v>
      </c>
      <c r="M68" s="53">
        <v>1.4354</v>
      </c>
      <c r="N68" s="53">
        <v>7.6786000000000003</v>
      </c>
      <c r="O68" s="53">
        <v>8.3072999999999997</v>
      </c>
      <c r="P68" s="53">
        <v>6.6542000000000003</v>
      </c>
    </row>
    <row r="69" spans="1:16" ht="13.8" hidden="1" outlineLevel="1" collapsed="1">
      <c r="A69" s="16">
        <v>42309</v>
      </c>
      <c r="B69" s="53">
        <v>11.520300000000001</v>
      </c>
      <c r="C69" s="53">
        <v>3.601</v>
      </c>
      <c r="D69" s="53">
        <v>13.120900000000001</v>
      </c>
      <c r="E69" s="53">
        <v>15.277699999999999</v>
      </c>
      <c r="F69" s="53">
        <v>15.700900000000001</v>
      </c>
      <c r="G69" s="53">
        <v>16.562200000000001</v>
      </c>
      <c r="H69" s="53">
        <v>5.6281999999999996</v>
      </c>
      <c r="I69" s="53">
        <v>19.281199999999998</v>
      </c>
      <c r="J69" s="53">
        <v>19.0336</v>
      </c>
      <c r="K69" s="53">
        <v>20.271699999999999</v>
      </c>
      <c r="L69" s="53">
        <v>6.1864999999999997</v>
      </c>
      <c r="M69" s="53">
        <v>1.5656000000000001</v>
      </c>
      <c r="N69" s="53">
        <v>7.101</v>
      </c>
      <c r="O69" s="53">
        <v>9.1190999999999995</v>
      </c>
      <c r="P69" s="53">
        <v>4.1832000000000003</v>
      </c>
    </row>
    <row r="70" spans="1:16" ht="13.8" hidden="1" outlineLevel="1" collapsed="1">
      <c r="A70" s="16">
        <v>42339</v>
      </c>
      <c r="B70" s="53">
        <v>11.0938</v>
      </c>
      <c r="C70" s="53">
        <v>3.8351999999999999</v>
      </c>
      <c r="D70" s="53">
        <v>12.653499999999999</v>
      </c>
      <c r="E70" s="53">
        <v>15.8294</v>
      </c>
      <c r="F70" s="53">
        <v>12.731999999999999</v>
      </c>
      <c r="G70" s="53">
        <v>16.7973</v>
      </c>
      <c r="H70" s="53">
        <v>6.4668000000000001</v>
      </c>
      <c r="I70" s="53">
        <v>19.591799999999999</v>
      </c>
      <c r="J70" s="53">
        <v>21.485700000000001</v>
      </c>
      <c r="K70" s="53">
        <v>20.2821</v>
      </c>
      <c r="L70" s="53">
        <v>6.0481999999999996</v>
      </c>
      <c r="M70" s="53">
        <v>1.2290000000000001</v>
      </c>
      <c r="N70" s="53">
        <v>6.99</v>
      </c>
      <c r="O70" s="53">
        <v>9.4253</v>
      </c>
      <c r="P70" s="53">
        <v>8.4316999999999993</v>
      </c>
    </row>
    <row r="71" spans="1:16" ht="13.8" hidden="1" outlineLevel="1" collapsed="1">
      <c r="A71" s="16">
        <v>42370</v>
      </c>
      <c r="B71" s="53">
        <v>11.299200000000001</v>
      </c>
      <c r="C71" s="53">
        <v>3.5590000000000002</v>
      </c>
      <c r="D71" s="53">
        <v>13.3643</v>
      </c>
      <c r="E71" s="53">
        <v>15.113200000000001</v>
      </c>
      <c r="F71" s="53">
        <v>20.1023</v>
      </c>
      <c r="G71" s="53">
        <v>16.347999999999999</v>
      </c>
      <c r="H71" s="53">
        <v>5.4044999999999996</v>
      </c>
      <c r="I71" s="53">
        <v>19.9819</v>
      </c>
      <c r="J71" s="53">
        <v>21.294699999999999</v>
      </c>
      <c r="K71" s="53">
        <v>20.907599999999999</v>
      </c>
      <c r="L71" s="53">
        <v>6.2601000000000004</v>
      </c>
      <c r="M71" s="53">
        <v>1.2193000000000001</v>
      </c>
      <c r="N71" s="53">
        <v>7.3776000000000002</v>
      </c>
      <c r="O71" s="53">
        <v>8.5838000000000001</v>
      </c>
      <c r="P71" s="53">
        <v>8.0716999999999999</v>
      </c>
    </row>
    <row r="72" spans="1:16" ht="13.8" hidden="1" outlineLevel="1" collapsed="1">
      <c r="A72" s="16">
        <v>42401</v>
      </c>
      <c r="B72" s="53">
        <v>12.208399999999999</v>
      </c>
      <c r="C72" s="53">
        <v>6.1262999999999996</v>
      </c>
      <c r="D72" s="53">
        <v>13.0801</v>
      </c>
      <c r="E72" s="53">
        <v>15.135</v>
      </c>
      <c r="F72" s="53">
        <v>7.5125999999999999</v>
      </c>
      <c r="G72" s="53">
        <v>17.595600000000001</v>
      </c>
      <c r="H72" s="53">
        <v>8.6585999999999999</v>
      </c>
      <c r="I72" s="53">
        <v>19.8324</v>
      </c>
      <c r="J72" s="53">
        <v>19.497599999999998</v>
      </c>
      <c r="K72" s="53">
        <v>20.594799999999999</v>
      </c>
      <c r="L72" s="53">
        <v>6.5063000000000004</v>
      </c>
      <c r="M72" s="53">
        <v>1.6403000000000001</v>
      </c>
      <c r="N72" s="53">
        <v>6.9187000000000003</v>
      </c>
      <c r="O72" s="53">
        <v>8.7981999999999996</v>
      </c>
      <c r="P72" s="53">
        <v>6.8856999999999999</v>
      </c>
    </row>
    <row r="73" spans="1:16" ht="13.8" hidden="1" outlineLevel="1" collapsed="1">
      <c r="A73" s="16">
        <v>42430</v>
      </c>
      <c r="B73" s="53">
        <v>12.456899999999999</v>
      </c>
      <c r="C73" s="53">
        <v>7.4142000000000001</v>
      </c>
      <c r="D73" s="53">
        <v>13.0311</v>
      </c>
      <c r="E73" s="53">
        <v>13.619899999999999</v>
      </c>
      <c r="F73" s="53">
        <v>8.6288</v>
      </c>
      <c r="G73" s="53">
        <v>17.960999999999999</v>
      </c>
      <c r="H73" s="53">
        <v>9.5343</v>
      </c>
      <c r="I73" s="53">
        <v>19.629300000000001</v>
      </c>
      <c r="J73" s="53">
        <v>19.3063</v>
      </c>
      <c r="K73" s="53">
        <v>20.205100000000002</v>
      </c>
      <c r="L73" s="53">
        <v>6.4889000000000001</v>
      </c>
      <c r="M73" s="53">
        <v>2.2932000000000001</v>
      </c>
      <c r="N73" s="53">
        <v>6.5660999999999996</v>
      </c>
      <c r="O73" s="53">
        <v>7.9981999999999998</v>
      </c>
      <c r="P73" s="53">
        <v>1.7075</v>
      </c>
    </row>
    <row r="74" spans="1:16" ht="13.8" hidden="1" outlineLevel="1" collapsed="1">
      <c r="A74" s="16">
        <v>42461</v>
      </c>
      <c r="B74" s="53">
        <v>12.223000000000001</v>
      </c>
      <c r="C74" s="53">
        <v>6.8083</v>
      </c>
      <c r="D74" s="53">
        <v>12.717599999999999</v>
      </c>
      <c r="E74" s="53">
        <v>13.9855</v>
      </c>
      <c r="F74" s="53">
        <v>13.7264</v>
      </c>
      <c r="G74" s="53">
        <v>17.508600000000001</v>
      </c>
      <c r="H74" s="53">
        <v>9.0891000000000002</v>
      </c>
      <c r="I74" s="53">
        <v>19.116700000000002</v>
      </c>
      <c r="J74" s="53">
        <v>18.956600000000002</v>
      </c>
      <c r="K74" s="53">
        <v>20.723199999999999</v>
      </c>
      <c r="L74" s="53">
        <v>6.4661999999999997</v>
      </c>
      <c r="M74" s="53">
        <v>1.8067</v>
      </c>
      <c r="N74" s="53">
        <v>6.5838000000000001</v>
      </c>
      <c r="O74" s="53">
        <v>8.1736000000000004</v>
      </c>
      <c r="P74" s="53">
        <v>7.1779999999999999</v>
      </c>
    </row>
    <row r="75" spans="1:16" ht="13.8" hidden="1" outlineLevel="1" collapsed="1">
      <c r="A75" s="16">
        <v>42491</v>
      </c>
      <c r="B75" s="53">
        <v>12.279500000000001</v>
      </c>
      <c r="C75" s="53">
        <v>5.7503000000000002</v>
      </c>
      <c r="D75" s="53">
        <v>13.1448</v>
      </c>
      <c r="E75" s="53">
        <v>14.3035</v>
      </c>
      <c r="F75" s="53">
        <v>11.8748</v>
      </c>
      <c r="G75" s="53">
        <v>17.066800000000001</v>
      </c>
      <c r="H75" s="53">
        <v>8.4176000000000002</v>
      </c>
      <c r="I75" s="53">
        <v>18.779499999999999</v>
      </c>
      <c r="J75" s="53">
        <v>18.164999999999999</v>
      </c>
      <c r="K75" s="53">
        <v>20.2545</v>
      </c>
      <c r="L75" s="53">
        <v>5.9103000000000003</v>
      </c>
      <c r="M75" s="53">
        <v>1.5894999999999999</v>
      </c>
      <c r="N75" s="53">
        <v>6.4414999999999996</v>
      </c>
      <c r="O75" s="53">
        <v>7.2073999999999998</v>
      </c>
      <c r="P75" s="53">
        <v>2.3342999999999998</v>
      </c>
    </row>
    <row r="76" spans="1:16" ht="13.8" hidden="1" outlineLevel="1" collapsed="1">
      <c r="A76" s="16">
        <v>42522</v>
      </c>
      <c r="B76" s="53">
        <v>10.833399999999999</v>
      </c>
      <c r="C76" s="53">
        <v>4.2605000000000004</v>
      </c>
      <c r="D76" s="53">
        <v>12.3626</v>
      </c>
      <c r="E76" s="53">
        <v>13.9175</v>
      </c>
      <c r="F76" s="53">
        <v>16.2559</v>
      </c>
      <c r="G76" s="53">
        <v>16.5825</v>
      </c>
      <c r="H76" s="53">
        <v>8.1887000000000008</v>
      </c>
      <c r="I76" s="53">
        <v>18.7165</v>
      </c>
      <c r="J76" s="53">
        <v>18.030200000000001</v>
      </c>
      <c r="K76" s="53">
        <v>17.908100000000001</v>
      </c>
      <c r="L76" s="53">
        <v>4.7675000000000001</v>
      </c>
      <c r="M76" s="53">
        <v>1.0206999999999999</v>
      </c>
      <c r="N76" s="53">
        <v>5.9142000000000001</v>
      </c>
      <c r="O76" s="53">
        <v>6.3712999999999997</v>
      </c>
      <c r="P76" s="53">
        <v>6.8795000000000002</v>
      </c>
    </row>
    <row r="77" spans="1:16" ht="13.8" hidden="1" outlineLevel="1" collapsed="1">
      <c r="A77" s="16">
        <v>42552</v>
      </c>
      <c r="B77" s="53">
        <v>10.9253</v>
      </c>
      <c r="C77" s="53">
        <v>4.9641000000000002</v>
      </c>
      <c r="D77" s="53">
        <v>12.113300000000001</v>
      </c>
      <c r="E77" s="53">
        <v>12.8109</v>
      </c>
      <c r="F77" s="53">
        <v>10.830299999999999</v>
      </c>
      <c r="G77" s="53">
        <v>15.996</v>
      </c>
      <c r="H77" s="53">
        <v>8.0008999999999997</v>
      </c>
      <c r="I77" s="53">
        <v>18.284800000000001</v>
      </c>
      <c r="J77" s="53">
        <v>17.129000000000001</v>
      </c>
      <c r="K77" s="53">
        <v>19.1843</v>
      </c>
      <c r="L77" s="53">
        <v>5.3098000000000001</v>
      </c>
      <c r="M77" s="53">
        <v>0.62280000000000002</v>
      </c>
      <c r="N77" s="53">
        <v>6.0744999999999996</v>
      </c>
      <c r="O77" s="53">
        <v>6.7131999999999996</v>
      </c>
      <c r="P77" s="53">
        <v>7.1830999999999996</v>
      </c>
    </row>
    <row r="78" spans="1:16" ht="13.8" hidden="1" outlineLevel="1" collapsed="1">
      <c r="A78" s="16">
        <v>42583</v>
      </c>
      <c r="B78" s="53">
        <v>10.850300000000001</v>
      </c>
      <c r="C78" s="53">
        <v>4.6189</v>
      </c>
      <c r="D78" s="53">
        <v>12.394500000000001</v>
      </c>
      <c r="E78" s="53">
        <v>13.0115</v>
      </c>
      <c r="F78" s="53">
        <v>10.8734</v>
      </c>
      <c r="G78" s="53">
        <v>15.369300000000001</v>
      </c>
      <c r="H78" s="53">
        <v>7.048</v>
      </c>
      <c r="I78" s="53">
        <v>17.784199999999998</v>
      </c>
      <c r="J78" s="53">
        <v>17.359300000000001</v>
      </c>
      <c r="K78" s="53">
        <v>20.055199999999999</v>
      </c>
      <c r="L78" s="53">
        <v>4.8391000000000002</v>
      </c>
      <c r="M78" s="53">
        <v>1.0089999999999999</v>
      </c>
      <c r="N78" s="53">
        <v>5.4507000000000003</v>
      </c>
      <c r="O78" s="53">
        <v>6.8257000000000003</v>
      </c>
      <c r="P78" s="53">
        <v>9.7620000000000005</v>
      </c>
    </row>
    <row r="79" spans="1:16" ht="13.8" hidden="1" outlineLevel="1" collapsed="1">
      <c r="A79" s="16">
        <v>42614</v>
      </c>
      <c r="B79" s="53">
        <v>9.6019000000000005</v>
      </c>
      <c r="C79" s="53">
        <v>4.8860000000000001</v>
      </c>
      <c r="D79" s="53">
        <v>10.678000000000001</v>
      </c>
      <c r="E79" s="53">
        <v>12.14</v>
      </c>
      <c r="F79" s="53">
        <v>11.863300000000001</v>
      </c>
      <c r="G79" s="53">
        <v>14.252599999999999</v>
      </c>
      <c r="H79" s="53">
        <v>7.2755000000000001</v>
      </c>
      <c r="I79" s="53">
        <v>16.790700000000001</v>
      </c>
      <c r="J79" s="53">
        <v>17.694400000000002</v>
      </c>
      <c r="K79" s="53">
        <v>20.671800000000001</v>
      </c>
      <c r="L79" s="53">
        <v>4.8362999999999996</v>
      </c>
      <c r="M79" s="53">
        <v>1.0251999999999999</v>
      </c>
      <c r="N79" s="53">
        <v>5.2397</v>
      </c>
      <c r="O79" s="53">
        <v>7.0567000000000002</v>
      </c>
      <c r="P79" s="53">
        <v>7.0808999999999997</v>
      </c>
    </row>
    <row r="80" spans="1:16" ht="13.8" hidden="1" outlineLevel="1" collapsed="1">
      <c r="A80" s="16">
        <v>42644</v>
      </c>
      <c r="B80" s="53">
        <v>10.005000000000001</v>
      </c>
      <c r="C80" s="53">
        <v>4.6074999999999999</v>
      </c>
      <c r="D80" s="53">
        <v>11.0237</v>
      </c>
      <c r="E80" s="53">
        <v>13.6031</v>
      </c>
      <c r="F80" s="53">
        <v>10.383800000000001</v>
      </c>
      <c r="G80" s="53">
        <v>14.3484</v>
      </c>
      <c r="H80" s="53">
        <v>6.7378</v>
      </c>
      <c r="I80" s="53">
        <v>16.764900000000001</v>
      </c>
      <c r="J80" s="53">
        <v>17.9468</v>
      </c>
      <c r="K80" s="53">
        <v>18.777200000000001</v>
      </c>
      <c r="L80" s="53">
        <v>5.0225</v>
      </c>
      <c r="M80" s="53">
        <v>1.0412999999999999</v>
      </c>
      <c r="N80" s="53">
        <v>5.5991999999999997</v>
      </c>
      <c r="O80" s="53">
        <v>7.2694999999999999</v>
      </c>
      <c r="P80" s="53">
        <v>7.1790000000000003</v>
      </c>
    </row>
    <row r="81" spans="1:16" ht="13.8" hidden="1" outlineLevel="1" collapsed="1">
      <c r="A81" s="16">
        <v>42675</v>
      </c>
      <c r="B81" s="53">
        <v>10.220800000000001</v>
      </c>
      <c r="C81" s="53">
        <v>4.4848999999999997</v>
      </c>
      <c r="D81" s="53">
        <v>11.3954</v>
      </c>
      <c r="E81" s="53">
        <v>13.0648</v>
      </c>
      <c r="F81" s="53">
        <v>8.6920999999999999</v>
      </c>
      <c r="G81" s="53">
        <v>13.786899999999999</v>
      </c>
      <c r="H81" s="53">
        <v>6.0640000000000001</v>
      </c>
      <c r="I81" s="53">
        <v>15.924899999999999</v>
      </c>
      <c r="J81" s="53">
        <v>18.034800000000001</v>
      </c>
      <c r="K81" s="53">
        <v>18.325500000000002</v>
      </c>
      <c r="L81" s="53">
        <v>5.1234999999999999</v>
      </c>
      <c r="M81" s="53">
        <v>0.89049999999999996</v>
      </c>
      <c r="N81" s="53">
        <v>5.3533999999999997</v>
      </c>
      <c r="O81" s="53">
        <v>7.5822000000000003</v>
      </c>
      <c r="P81" s="53">
        <v>7.0671999999999997</v>
      </c>
    </row>
    <row r="82" spans="1:16" ht="13.8" hidden="1" outlineLevel="1" collapsed="1">
      <c r="A82" s="16">
        <v>42705</v>
      </c>
      <c r="B82" s="53">
        <v>9.7766999999999999</v>
      </c>
      <c r="C82" s="53">
        <v>4.8445999999999998</v>
      </c>
      <c r="D82" s="53">
        <v>10.8005</v>
      </c>
      <c r="E82" s="53">
        <v>12.1807</v>
      </c>
      <c r="F82" s="53">
        <v>10.0799</v>
      </c>
      <c r="G82" s="53">
        <v>13.3111</v>
      </c>
      <c r="H82" s="53">
        <v>6.1641000000000004</v>
      </c>
      <c r="I82" s="53">
        <v>15.8367</v>
      </c>
      <c r="J82" s="53">
        <v>18.221299999999999</v>
      </c>
      <c r="K82" s="53">
        <v>19.776199999999999</v>
      </c>
      <c r="L82" s="53">
        <v>5.5613000000000001</v>
      </c>
      <c r="M82" s="53">
        <v>0.98470000000000002</v>
      </c>
      <c r="N82" s="53">
        <v>5.4866999999999999</v>
      </c>
      <c r="O82" s="53">
        <v>7.6318999999999999</v>
      </c>
      <c r="P82" s="53">
        <v>8.7858000000000001</v>
      </c>
    </row>
    <row r="83" spans="1:16" ht="13.8" hidden="1" outlineLevel="1" collapsed="1">
      <c r="A83" s="16">
        <v>42736</v>
      </c>
      <c r="B83" s="53">
        <v>9.9457000000000004</v>
      </c>
      <c r="C83" s="53">
        <v>4.7934000000000001</v>
      </c>
      <c r="D83" s="53">
        <v>10.357799999999999</v>
      </c>
      <c r="E83" s="53">
        <v>12.804500000000001</v>
      </c>
      <c r="F83" s="53">
        <v>10.926399999999999</v>
      </c>
      <c r="G83" s="53">
        <v>14.2216</v>
      </c>
      <c r="H83" s="53">
        <v>6.6003999999999996</v>
      </c>
      <c r="I83" s="53">
        <v>15.606299999999999</v>
      </c>
      <c r="J83" s="53">
        <v>17.8369</v>
      </c>
      <c r="K83" s="53">
        <v>19.704799999999999</v>
      </c>
      <c r="L83" s="53">
        <v>5.032</v>
      </c>
      <c r="M83" s="53">
        <v>1.2279</v>
      </c>
      <c r="N83" s="53">
        <v>4.9638999999999998</v>
      </c>
      <c r="O83" s="53">
        <v>6.9119999999999999</v>
      </c>
      <c r="P83" s="53">
        <v>9.8114000000000008</v>
      </c>
    </row>
    <row r="84" spans="1:16" ht="13.8" hidden="1" outlineLevel="1" collapsed="1">
      <c r="A84" s="16">
        <v>42767</v>
      </c>
      <c r="B84" s="53">
        <v>9.5373000000000001</v>
      </c>
      <c r="C84" s="53">
        <v>5.1584000000000003</v>
      </c>
      <c r="D84" s="53">
        <v>10.3203</v>
      </c>
      <c r="E84" s="53">
        <v>11.9863</v>
      </c>
      <c r="F84" s="53">
        <v>10.1381</v>
      </c>
      <c r="G84" s="53">
        <v>13.198499999999999</v>
      </c>
      <c r="H84" s="53">
        <v>7.3296000000000001</v>
      </c>
      <c r="I84" s="53">
        <v>14.5176</v>
      </c>
      <c r="J84" s="53">
        <v>16.930700000000002</v>
      </c>
      <c r="K84" s="53">
        <v>18.059200000000001</v>
      </c>
      <c r="L84" s="53">
        <v>4.4366000000000003</v>
      </c>
      <c r="M84" s="53">
        <v>1.0001</v>
      </c>
      <c r="N84" s="53">
        <v>4.4699</v>
      </c>
      <c r="O84" s="53">
        <v>6.6163999999999996</v>
      </c>
      <c r="P84" s="53">
        <v>9.9602000000000004</v>
      </c>
    </row>
    <row r="85" spans="1:16" ht="13.8" hidden="1" outlineLevel="1" collapsed="1">
      <c r="A85" s="16">
        <v>42795</v>
      </c>
      <c r="B85" s="53">
        <v>9.4591999999999992</v>
      </c>
      <c r="C85" s="53">
        <v>4.2732000000000001</v>
      </c>
      <c r="D85" s="53">
        <v>10.397399999999999</v>
      </c>
      <c r="E85" s="53">
        <v>12.608599999999999</v>
      </c>
      <c r="F85" s="53">
        <v>10.724500000000001</v>
      </c>
      <c r="G85" s="53">
        <v>13.628</v>
      </c>
      <c r="H85" s="53">
        <v>6.7774999999999999</v>
      </c>
      <c r="I85" s="53">
        <v>15.084899999999999</v>
      </c>
      <c r="J85" s="53">
        <v>17.119599999999998</v>
      </c>
      <c r="K85" s="53">
        <v>19.058</v>
      </c>
      <c r="L85" s="53">
        <v>3.8565</v>
      </c>
      <c r="M85" s="53">
        <v>0.94850000000000001</v>
      </c>
      <c r="N85" s="53">
        <v>4.3227000000000002</v>
      </c>
      <c r="O85" s="53">
        <v>5.8676000000000004</v>
      </c>
      <c r="P85" s="53">
        <v>8.2469000000000001</v>
      </c>
    </row>
    <row r="86" spans="1:16" ht="13.8" hidden="1" outlineLevel="1" collapsed="1">
      <c r="A86" s="16">
        <v>42826</v>
      </c>
      <c r="B86" s="53">
        <v>8.5645000000000007</v>
      </c>
      <c r="C86" s="53">
        <v>4.3813000000000004</v>
      </c>
      <c r="D86" s="53">
        <v>9.8084000000000007</v>
      </c>
      <c r="E86" s="53">
        <v>11.054600000000001</v>
      </c>
      <c r="F86" s="53">
        <v>10.229699999999999</v>
      </c>
      <c r="G86" s="53">
        <v>12.3969</v>
      </c>
      <c r="H86" s="53">
        <v>6.3982000000000001</v>
      </c>
      <c r="I86" s="53">
        <v>14.684100000000001</v>
      </c>
      <c r="J86" s="53">
        <v>16.345300000000002</v>
      </c>
      <c r="K86" s="53">
        <v>10.782299999999999</v>
      </c>
      <c r="L86" s="53">
        <v>3.7947000000000002</v>
      </c>
      <c r="M86" s="53">
        <v>0.98950000000000005</v>
      </c>
      <c r="N86" s="53">
        <v>4.2595999999999998</v>
      </c>
      <c r="O86" s="53">
        <v>5.5</v>
      </c>
      <c r="P86" s="53">
        <v>7.1654999999999998</v>
      </c>
    </row>
    <row r="87" spans="1:16" ht="13.8" hidden="1" outlineLevel="1" collapsed="1">
      <c r="A87" s="16">
        <v>42856</v>
      </c>
      <c r="B87" s="53">
        <v>8.3696000000000002</v>
      </c>
      <c r="C87" s="53">
        <v>4.6074000000000002</v>
      </c>
      <c r="D87" s="53">
        <v>9.3111999999999995</v>
      </c>
      <c r="E87" s="53">
        <v>11.22</v>
      </c>
      <c r="F87" s="53">
        <v>8.0266000000000002</v>
      </c>
      <c r="G87" s="53">
        <v>12.108700000000001</v>
      </c>
      <c r="H87" s="53">
        <v>6.6172000000000004</v>
      </c>
      <c r="I87" s="53">
        <v>14.235799999999999</v>
      </c>
      <c r="J87" s="53">
        <v>15.7174</v>
      </c>
      <c r="K87" s="53">
        <v>16.296800000000001</v>
      </c>
      <c r="L87" s="53">
        <v>3.6322000000000001</v>
      </c>
      <c r="M87" s="53">
        <v>1.0326</v>
      </c>
      <c r="N87" s="53">
        <v>4.0575999999999999</v>
      </c>
      <c r="O87" s="53">
        <v>5.4424999999999999</v>
      </c>
      <c r="P87" s="53">
        <v>1.1138999999999999</v>
      </c>
    </row>
    <row r="88" spans="1:16" ht="13.8" hidden="1" outlineLevel="1" collapsed="1">
      <c r="A88" s="16">
        <v>42887</v>
      </c>
      <c r="B88" s="53">
        <v>8.1547000000000001</v>
      </c>
      <c r="C88" s="53">
        <v>4.16</v>
      </c>
      <c r="D88" s="53">
        <v>9.4347999999999992</v>
      </c>
      <c r="E88" s="53">
        <v>10.240399999999999</v>
      </c>
      <c r="F88" s="53">
        <v>12.381399999999999</v>
      </c>
      <c r="G88" s="53">
        <v>12.1722</v>
      </c>
      <c r="H88" s="53">
        <v>6.2389000000000001</v>
      </c>
      <c r="I88" s="53">
        <v>14.531000000000001</v>
      </c>
      <c r="J88" s="53">
        <v>15.849500000000001</v>
      </c>
      <c r="K88" s="53">
        <v>15.4968</v>
      </c>
      <c r="L88" s="53">
        <v>3.5438999999999998</v>
      </c>
      <c r="M88" s="53">
        <v>0.88100000000000001</v>
      </c>
      <c r="N88" s="53">
        <v>3.9902000000000002</v>
      </c>
      <c r="O88" s="53">
        <v>5.1886999999999999</v>
      </c>
      <c r="P88" s="53">
        <v>5.0225</v>
      </c>
    </row>
    <row r="89" spans="1:16" ht="13.8" hidden="1" outlineLevel="1" collapsed="1">
      <c r="A89" s="16">
        <v>42917</v>
      </c>
      <c r="B89" s="53">
        <v>8.1631</v>
      </c>
      <c r="C89" s="53">
        <v>3.5895999999999999</v>
      </c>
      <c r="D89" s="53">
        <v>9.3598999999999997</v>
      </c>
      <c r="E89" s="53">
        <v>10.238099999999999</v>
      </c>
      <c r="F89" s="53">
        <v>8.9699000000000009</v>
      </c>
      <c r="G89" s="53">
        <v>12.2254</v>
      </c>
      <c r="H89" s="53">
        <v>5.2927</v>
      </c>
      <c r="I89" s="53">
        <v>14.5435</v>
      </c>
      <c r="J89" s="53">
        <v>15.584199999999999</v>
      </c>
      <c r="K89" s="53">
        <v>17.252099999999999</v>
      </c>
      <c r="L89" s="53">
        <v>3.4693999999999998</v>
      </c>
      <c r="M89" s="53">
        <v>0.8972</v>
      </c>
      <c r="N89" s="53">
        <v>3.7410000000000001</v>
      </c>
      <c r="O89" s="53">
        <v>5.0747</v>
      </c>
      <c r="P89" s="53">
        <v>7.7953999999999999</v>
      </c>
    </row>
    <row r="90" spans="1:16" ht="13.8" hidden="1" outlineLevel="1" collapsed="1">
      <c r="A90" s="16">
        <v>42948</v>
      </c>
      <c r="B90" s="53">
        <v>7.6558000000000002</v>
      </c>
      <c r="C90" s="53">
        <v>3.4676</v>
      </c>
      <c r="D90" s="53">
        <v>9.1715</v>
      </c>
      <c r="E90" s="53">
        <v>9.4236000000000004</v>
      </c>
      <c r="F90" s="53">
        <v>6.3517000000000001</v>
      </c>
      <c r="G90" s="53">
        <v>11.2393</v>
      </c>
      <c r="H90" s="53">
        <v>4.9786999999999999</v>
      </c>
      <c r="I90" s="53">
        <v>13.878</v>
      </c>
      <c r="J90" s="53">
        <v>15.109</v>
      </c>
      <c r="K90" s="53">
        <v>12.903700000000001</v>
      </c>
      <c r="L90" s="53">
        <v>3.3864999999999998</v>
      </c>
      <c r="M90" s="53">
        <v>0.85599999999999998</v>
      </c>
      <c r="N90" s="53">
        <v>3.6457000000000002</v>
      </c>
      <c r="O90" s="53">
        <v>5.0057999999999998</v>
      </c>
      <c r="P90" s="53">
        <v>5.8879999999999999</v>
      </c>
    </row>
    <row r="91" spans="1:16" ht="13.8" hidden="1" outlineLevel="1" collapsed="1">
      <c r="A91" s="16">
        <v>42979</v>
      </c>
      <c r="B91" s="53">
        <v>7.1612999999999998</v>
      </c>
      <c r="C91" s="53">
        <v>3.3246000000000002</v>
      </c>
      <c r="D91" s="53">
        <v>8.6918000000000006</v>
      </c>
      <c r="E91" s="53">
        <v>9.8501999999999992</v>
      </c>
      <c r="F91" s="53">
        <v>10.5976</v>
      </c>
      <c r="G91" s="53">
        <v>10.446300000000001</v>
      </c>
      <c r="H91" s="53">
        <v>4.9059999999999997</v>
      </c>
      <c r="I91" s="53">
        <v>13.3287</v>
      </c>
      <c r="J91" s="53">
        <v>14.4368</v>
      </c>
      <c r="K91" s="53">
        <v>11.5296</v>
      </c>
      <c r="L91" s="53">
        <v>3.0455000000000001</v>
      </c>
      <c r="M91" s="53">
        <v>0.69310000000000005</v>
      </c>
      <c r="N91" s="53">
        <v>3.6543999999999999</v>
      </c>
      <c r="O91" s="53">
        <v>4.7161999999999997</v>
      </c>
      <c r="P91" s="53">
        <v>6.1756000000000002</v>
      </c>
    </row>
    <row r="92" spans="1:16" ht="13.8" hidden="1" outlineLevel="1" collapsed="1">
      <c r="A92" s="16">
        <v>43009</v>
      </c>
      <c r="B92" s="53">
        <v>6.7481999999999998</v>
      </c>
      <c r="C92" s="53">
        <v>3.3014999999999999</v>
      </c>
      <c r="D92" s="53">
        <v>7.7803000000000004</v>
      </c>
      <c r="E92" s="53">
        <v>8.4581</v>
      </c>
      <c r="F92" s="53">
        <v>6.4851999999999999</v>
      </c>
      <c r="G92" s="53">
        <v>10.6242</v>
      </c>
      <c r="H92" s="53">
        <v>4.9343000000000004</v>
      </c>
      <c r="I92" s="53">
        <v>13.0936</v>
      </c>
      <c r="J92" s="53">
        <v>13.8568</v>
      </c>
      <c r="K92" s="53">
        <v>12.4267</v>
      </c>
      <c r="L92" s="53">
        <v>3.0001000000000002</v>
      </c>
      <c r="M92" s="53">
        <v>0.8599</v>
      </c>
      <c r="N92" s="53">
        <v>3.1692</v>
      </c>
      <c r="O92" s="53">
        <v>4.4039999999999999</v>
      </c>
      <c r="P92" s="53">
        <v>5.8758999999999997</v>
      </c>
    </row>
    <row r="93" spans="1:16" ht="13.8" hidden="1" outlineLevel="1" collapsed="1">
      <c r="A93" s="16">
        <v>43040</v>
      </c>
      <c r="B93" s="53">
        <v>7.3746</v>
      </c>
      <c r="C93" s="53">
        <v>3.3794</v>
      </c>
      <c r="D93" s="53">
        <v>8.7681000000000004</v>
      </c>
      <c r="E93" s="53">
        <v>8.8886000000000003</v>
      </c>
      <c r="F93" s="53">
        <v>10.069800000000001</v>
      </c>
      <c r="G93" s="53">
        <v>11.0578</v>
      </c>
      <c r="H93" s="53">
        <v>4.9139999999999997</v>
      </c>
      <c r="I93" s="53">
        <v>13.572699999999999</v>
      </c>
      <c r="J93" s="53">
        <v>13.938599999999999</v>
      </c>
      <c r="K93" s="53">
        <v>16.4939</v>
      </c>
      <c r="L93" s="53">
        <v>2.8957999999999999</v>
      </c>
      <c r="M93" s="53">
        <v>0.87380000000000002</v>
      </c>
      <c r="N93" s="53">
        <v>3.1695000000000002</v>
      </c>
      <c r="O93" s="53">
        <v>4.3357999999999999</v>
      </c>
      <c r="P93" s="53">
        <v>6.9401999999999999</v>
      </c>
    </row>
    <row r="94" spans="1:16" ht="13.8" hidden="1" outlineLevel="1" collapsed="1">
      <c r="A94" s="16">
        <v>43070</v>
      </c>
      <c r="B94" s="53">
        <v>7.2313000000000001</v>
      </c>
      <c r="C94" s="53">
        <v>3.0209000000000001</v>
      </c>
      <c r="D94" s="53">
        <v>8.4460999999999995</v>
      </c>
      <c r="E94" s="53">
        <v>9.3437000000000001</v>
      </c>
      <c r="F94" s="53">
        <v>9.9252000000000002</v>
      </c>
      <c r="G94" s="53">
        <v>11.2796</v>
      </c>
      <c r="H94" s="53">
        <v>4.6365999999999996</v>
      </c>
      <c r="I94" s="53">
        <v>13.5413</v>
      </c>
      <c r="J94" s="53">
        <v>14.9702</v>
      </c>
      <c r="K94" s="53">
        <v>16.7911</v>
      </c>
      <c r="L94" s="53">
        <v>2.9445999999999999</v>
      </c>
      <c r="M94" s="53">
        <v>0.89190000000000003</v>
      </c>
      <c r="N94" s="53">
        <v>3.1444999999999999</v>
      </c>
      <c r="O94" s="53">
        <v>4.9593999999999996</v>
      </c>
      <c r="P94" s="53">
        <v>6.6387999999999998</v>
      </c>
    </row>
    <row r="95" spans="1:16" ht="13.8" hidden="1" outlineLevel="1" collapsed="1">
      <c r="A95" s="16">
        <v>43101</v>
      </c>
      <c r="B95" s="53">
        <v>7.226</v>
      </c>
      <c r="C95" s="53">
        <v>2.4851999999999999</v>
      </c>
      <c r="D95" s="53">
        <v>8.2640999999999991</v>
      </c>
      <c r="E95" s="53">
        <v>10.059100000000001</v>
      </c>
      <c r="F95" s="53">
        <v>8.9891000000000005</v>
      </c>
      <c r="G95" s="53">
        <v>11.7256</v>
      </c>
      <c r="H95" s="53">
        <v>4.2373000000000003</v>
      </c>
      <c r="I95" s="53">
        <v>13.296200000000001</v>
      </c>
      <c r="J95" s="53">
        <v>15.4803</v>
      </c>
      <c r="K95" s="53">
        <v>14.4466</v>
      </c>
      <c r="L95" s="53">
        <v>2.7642000000000002</v>
      </c>
      <c r="M95" s="53">
        <v>0.95209999999999995</v>
      </c>
      <c r="N95" s="53">
        <v>3.0802999999999998</v>
      </c>
      <c r="O95" s="53">
        <v>4.6242000000000001</v>
      </c>
      <c r="P95" s="53">
        <v>7.1623999999999999</v>
      </c>
    </row>
    <row r="96" spans="1:16" ht="13.8" hidden="1" outlineLevel="1" collapsed="1">
      <c r="A96" s="16">
        <v>43132</v>
      </c>
      <c r="B96" s="53">
        <v>7.5259999999999998</v>
      </c>
      <c r="C96" s="53">
        <v>2.2309999999999999</v>
      </c>
      <c r="D96" s="53">
        <v>8.7527000000000008</v>
      </c>
      <c r="E96" s="53">
        <v>9.9369999999999994</v>
      </c>
      <c r="F96" s="53">
        <v>14.241199999999999</v>
      </c>
      <c r="G96" s="53">
        <v>11.619899999999999</v>
      </c>
      <c r="H96" s="53">
        <v>3.5072000000000001</v>
      </c>
      <c r="I96" s="53">
        <v>13.3714</v>
      </c>
      <c r="J96" s="53">
        <v>14.8482</v>
      </c>
      <c r="K96" s="53">
        <v>17.8475</v>
      </c>
      <c r="L96" s="53">
        <v>2.7042999999999999</v>
      </c>
      <c r="M96" s="53">
        <v>0.95150000000000001</v>
      </c>
      <c r="N96" s="53">
        <v>2.9024000000000001</v>
      </c>
      <c r="O96" s="53">
        <v>5.0899000000000001</v>
      </c>
      <c r="P96" s="53">
        <v>7.3746999999999998</v>
      </c>
    </row>
    <row r="97" spans="1:16" ht="13.8" hidden="1" outlineLevel="1" collapsed="1">
      <c r="A97" s="16">
        <v>43160</v>
      </c>
      <c r="B97" s="53">
        <v>7.6059000000000001</v>
      </c>
      <c r="C97" s="53">
        <v>2.1160999999999999</v>
      </c>
      <c r="D97" s="53">
        <v>9.4654000000000007</v>
      </c>
      <c r="E97" s="53">
        <v>9.9987999999999992</v>
      </c>
      <c r="F97" s="53">
        <v>9.5418000000000003</v>
      </c>
      <c r="G97" s="53">
        <v>11.149100000000001</v>
      </c>
      <c r="H97" s="53">
        <v>3.1099000000000001</v>
      </c>
      <c r="I97" s="53">
        <v>13.459899999999999</v>
      </c>
      <c r="J97" s="53">
        <v>15.269299999999999</v>
      </c>
      <c r="K97" s="53">
        <v>16.6005</v>
      </c>
      <c r="L97" s="53">
        <v>2.4876999999999998</v>
      </c>
      <c r="M97" s="53">
        <v>0.95040000000000002</v>
      </c>
      <c r="N97" s="53">
        <v>2.8525</v>
      </c>
      <c r="O97" s="53">
        <v>4.4317000000000002</v>
      </c>
      <c r="P97" s="53">
        <v>7.5083000000000002</v>
      </c>
    </row>
    <row r="98" spans="1:16" ht="13.8" hidden="1" outlineLevel="1" collapsed="1">
      <c r="A98" s="16">
        <v>43191</v>
      </c>
      <c r="B98" s="53">
        <v>7.6410999999999998</v>
      </c>
      <c r="C98" s="53">
        <v>2.4668000000000001</v>
      </c>
      <c r="D98" s="53">
        <v>9.3666999999999998</v>
      </c>
      <c r="E98" s="53">
        <v>9.2664000000000009</v>
      </c>
      <c r="F98" s="53">
        <v>10.9436</v>
      </c>
      <c r="G98" s="53">
        <v>11.454000000000001</v>
      </c>
      <c r="H98" s="53">
        <v>3.7665999999999999</v>
      </c>
      <c r="I98" s="53">
        <v>13.5122</v>
      </c>
      <c r="J98" s="53">
        <v>15.624499999999999</v>
      </c>
      <c r="K98" s="53">
        <v>16.867999999999999</v>
      </c>
      <c r="L98" s="53">
        <v>2.4319000000000002</v>
      </c>
      <c r="M98" s="53">
        <v>1.0134000000000001</v>
      </c>
      <c r="N98" s="53">
        <v>2.7563</v>
      </c>
      <c r="O98" s="53">
        <v>3.8573</v>
      </c>
      <c r="P98" s="53">
        <v>7.2563000000000004</v>
      </c>
    </row>
    <row r="99" spans="1:16" ht="13.8" hidden="1" outlineLevel="1" collapsed="1">
      <c r="A99" s="16">
        <v>43221</v>
      </c>
      <c r="B99" s="53">
        <v>7.6212999999999997</v>
      </c>
      <c r="C99" s="53">
        <v>2.2856999999999998</v>
      </c>
      <c r="D99" s="53">
        <v>9.2376000000000005</v>
      </c>
      <c r="E99" s="53">
        <v>10.457100000000001</v>
      </c>
      <c r="F99" s="53">
        <v>14.570600000000001</v>
      </c>
      <c r="G99" s="53">
        <v>11.3688</v>
      </c>
      <c r="H99" s="53">
        <v>3.3542999999999998</v>
      </c>
      <c r="I99" s="53">
        <v>13.5177</v>
      </c>
      <c r="J99" s="53">
        <v>17.25</v>
      </c>
      <c r="K99" s="53">
        <v>17.255199999999999</v>
      </c>
      <c r="L99" s="53">
        <v>2.5670000000000002</v>
      </c>
      <c r="M99" s="53">
        <v>0.95840000000000003</v>
      </c>
      <c r="N99" s="53">
        <v>2.9504000000000001</v>
      </c>
      <c r="O99" s="53">
        <v>4.1113</v>
      </c>
      <c r="P99" s="53">
        <v>7.1898999999999997</v>
      </c>
    </row>
    <row r="100" spans="1:16" ht="13.8" hidden="1" outlineLevel="1" collapsed="1">
      <c r="A100" s="16">
        <v>43252</v>
      </c>
      <c r="B100" s="53">
        <v>7.4756</v>
      </c>
      <c r="C100" s="53">
        <v>2.3569</v>
      </c>
      <c r="D100" s="53">
        <v>9.2529000000000003</v>
      </c>
      <c r="E100" s="53">
        <v>7.5510000000000002</v>
      </c>
      <c r="F100" s="53">
        <v>11.975099999999999</v>
      </c>
      <c r="G100" s="53">
        <v>11.1153</v>
      </c>
      <c r="H100" s="53">
        <v>3.5428999999999999</v>
      </c>
      <c r="I100" s="53">
        <v>13.2608</v>
      </c>
      <c r="J100" s="53">
        <v>14.5036</v>
      </c>
      <c r="K100" s="53">
        <v>17.064800000000002</v>
      </c>
      <c r="L100" s="53">
        <v>2.6511999999999998</v>
      </c>
      <c r="M100" s="53">
        <v>0.89790000000000003</v>
      </c>
      <c r="N100" s="53">
        <v>3.0632999999999999</v>
      </c>
      <c r="O100" s="53">
        <v>3.7856999999999998</v>
      </c>
      <c r="P100" s="53">
        <v>7.8234000000000004</v>
      </c>
    </row>
    <row r="101" spans="1:16" ht="13.8" hidden="1" outlineLevel="1" collapsed="1">
      <c r="A101" s="16">
        <v>43282</v>
      </c>
      <c r="B101" s="53">
        <v>7.4508999999999999</v>
      </c>
      <c r="C101" s="53">
        <v>2.4171999999999998</v>
      </c>
      <c r="D101" s="53">
        <v>9.1933000000000007</v>
      </c>
      <c r="E101" s="53">
        <v>8.9110999999999994</v>
      </c>
      <c r="F101" s="53">
        <v>16.201000000000001</v>
      </c>
      <c r="G101" s="53">
        <v>10.9983</v>
      </c>
      <c r="H101" s="53">
        <v>3.4845999999999999</v>
      </c>
      <c r="I101" s="53">
        <v>13.473599999999999</v>
      </c>
      <c r="J101" s="53">
        <v>14.453900000000001</v>
      </c>
      <c r="K101" s="53">
        <v>16.880400000000002</v>
      </c>
      <c r="L101" s="53">
        <v>2.4462999999999999</v>
      </c>
      <c r="M101" s="53">
        <v>0.94269999999999998</v>
      </c>
      <c r="N101" s="53">
        <v>2.6612</v>
      </c>
      <c r="O101" s="53">
        <v>4.6825999999999999</v>
      </c>
      <c r="P101" s="53">
        <v>7.9158999999999997</v>
      </c>
    </row>
    <row r="102" spans="1:16" ht="13.8" hidden="1" outlineLevel="1" collapsed="1">
      <c r="A102" s="16">
        <v>43313</v>
      </c>
      <c r="B102" s="53">
        <v>7.3000999999999996</v>
      </c>
      <c r="C102" s="53">
        <v>2.5413000000000001</v>
      </c>
      <c r="D102" s="53">
        <v>9.0680999999999994</v>
      </c>
      <c r="E102" s="53">
        <v>8.0221</v>
      </c>
      <c r="F102" s="53">
        <v>9.6445000000000007</v>
      </c>
      <c r="G102" s="53">
        <v>11.2958</v>
      </c>
      <c r="H102" s="53">
        <v>3.8129</v>
      </c>
      <c r="I102" s="53">
        <v>13.744</v>
      </c>
      <c r="J102" s="53">
        <v>14.6615</v>
      </c>
      <c r="K102" s="53">
        <v>17.5169</v>
      </c>
      <c r="L102" s="53">
        <v>2.5118</v>
      </c>
      <c r="M102" s="53">
        <v>0.9496</v>
      </c>
      <c r="N102" s="53">
        <v>2.7915000000000001</v>
      </c>
      <c r="O102" s="53">
        <v>3.91</v>
      </c>
      <c r="P102" s="53">
        <v>1.3044</v>
      </c>
    </row>
    <row r="103" spans="1:16" ht="13.8" hidden="1" outlineLevel="1" collapsed="1">
      <c r="A103" s="16">
        <v>43344</v>
      </c>
      <c r="B103" s="53">
        <v>7.2854999999999999</v>
      </c>
      <c r="C103" s="53">
        <v>2.2463000000000002</v>
      </c>
      <c r="D103" s="53">
        <v>9.0269999999999992</v>
      </c>
      <c r="E103" s="53">
        <v>10.334300000000001</v>
      </c>
      <c r="F103" s="53">
        <v>10.5878</v>
      </c>
      <c r="G103" s="53">
        <v>10.946300000000001</v>
      </c>
      <c r="H103" s="53">
        <v>3.1326000000000001</v>
      </c>
      <c r="I103" s="53">
        <v>13.9068</v>
      </c>
      <c r="J103" s="53">
        <v>14.3405</v>
      </c>
      <c r="K103" s="53">
        <v>17.058599999999998</v>
      </c>
      <c r="L103" s="53">
        <v>2.5634000000000001</v>
      </c>
      <c r="M103" s="53">
        <v>1.0546</v>
      </c>
      <c r="N103" s="53">
        <v>2.9342000000000001</v>
      </c>
      <c r="O103" s="53">
        <v>4.3391000000000002</v>
      </c>
      <c r="P103" s="53">
        <v>5.7107000000000001</v>
      </c>
    </row>
    <row r="104" spans="1:16" ht="13.8" hidden="1" outlineLevel="1" collapsed="1">
      <c r="A104" s="16">
        <v>43374</v>
      </c>
      <c r="B104" s="53">
        <v>7.2275999999999998</v>
      </c>
      <c r="C104" s="53">
        <v>2.1111</v>
      </c>
      <c r="D104" s="53">
        <v>9.1647999999999996</v>
      </c>
      <c r="E104" s="53">
        <v>10.5375</v>
      </c>
      <c r="F104" s="53">
        <v>13.865</v>
      </c>
      <c r="G104" s="53">
        <v>10.8787</v>
      </c>
      <c r="H104" s="53">
        <v>3.0305</v>
      </c>
      <c r="I104" s="53">
        <v>13.864100000000001</v>
      </c>
      <c r="J104" s="53">
        <v>15.335599999999999</v>
      </c>
      <c r="K104" s="53">
        <v>17.262799999999999</v>
      </c>
      <c r="L104" s="53">
        <v>2.4512</v>
      </c>
      <c r="M104" s="53">
        <v>0.9526</v>
      </c>
      <c r="N104" s="53">
        <v>2.7959000000000001</v>
      </c>
      <c r="O104" s="53">
        <v>5.6113999999999997</v>
      </c>
      <c r="P104" s="53">
        <v>4.9385000000000003</v>
      </c>
    </row>
    <row r="105" spans="1:16" ht="13.8" hidden="1" outlineLevel="1" collapsed="1">
      <c r="A105" s="16">
        <v>43405</v>
      </c>
      <c r="B105" s="53">
        <v>7.7553999999999998</v>
      </c>
      <c r="C105" s="53">
        <v>2.3395000000000001</v>
      </c>
      <c r="D105" s="53">
        <v>9.5078999999999994</v>
      </c>
      <c r="E105" s="53">
        <v>9.9793000000000003</v>
      </c>
      <c r="F105" s="53">
        <v>14.129200000000001</v>
      </c>
      <c r="G105" s="53">
        <v>11.4693</v>
      </c>
      <c r="H105" s="53">
        <v>3.3077000000000001</v>
      </c>
      <c r="I105" s="53">
        <v>14.284700000000001</v>
      </c>
      <c r="J105" s="53">
        <v>15.3438</v>
      </c>
      <c r="K105" s="53">
        <v>17.5123</v>
      </c>
      <c r="L105" s="53">
        <v>2.9085999999999999</v>
      </c>
      <c r="M105" s="53">
        <v>0.94120000000000004</v>
      </c>
      <c r="N105" s="53">
        <v>2.8763000000000001</v>
      </c>
      <c r="O105" s="53">
        <v>6.8543000000000003</v>
      </c>
      <c r="P105" s="53">
        <v>5.9009</v>
      </c>
    </row>
    <row r="106" spans="1:16" ht="13.8" hidden="1" outlineLevel="1" collapsed="1">
      <c r="A106" s="16">
        <v>43435</v>
      </c>
      <c r="B106" s="53">
        <v>8.3246000000000002</v>
      </c>
      <c r="C106" s="53">
        <v>2.5072999999999999</v>
      </c>
      <c r="D106" s="53">
        <v>10.0867</v>
      </c>
      <c r="E106" s="53">
        <v>10.7011</v>
      </c>
      <c r="F106" s="53">
        <v>10.4016</v>
      </c>
      <c r="G106" s="53">
        <v>12.134</v>
      </c>
      <c r="H106" s="53">
        <v>3.5851999999999999</v>
      </c>
      <c r="I106" s="53">
        <v>14.7494</v>
      </c>
      <c r="J106" s="53">
        <v>15.2097</v>
      </c>
      <c r="K106" s="53">
        <v>18.032800000000002</v>
      </c>
      <c r="L106" s="53">
        <v>2.7061000000000002</v>
      </c>
      <c r="M106" s="53">
        <v>0.93079999999999996</v>
      </c>
      <c r="N106" s="53">
        <v>3.0996999999999999</v>
      </c>
      <c r="O106" s="53">
        <v>4.3688000000000002</v>
      </c>
      <c r="P106" s="53">
        <v>6.0968999999999998</v>
      </c>
    </row>
    <row r="107" spans="1:16" ht="13.8" hidden="1" outlineLevel="1" collapsed="1">
      <c r="A107" s="16">
        <v>43466</v>
      </c>
      <c r="B107" s="53">
        <v>9.0874000000000006</v>
      </c>
      <c r="C107" s="53">
        <v>2.1408999999999998</v>
      </c>
      <c r="D107" s="53">
        <v>10.9267</v>
      </c>
      <c r="E107" s="53">
        <v>12.9032</v>
      </c>
      <c r="F107" s="53">
        <v>8.3535000000000004</v>
      </c>
      <c r="G107" s="53">
        <v>12.9674</v>
      </c>
      <c r="H107" s="53">
        <v>3.0510999999999999</v>
      </c>
      <c r="I107" s="53">
        <v>15.0686</v>
      </c>
      <c r="J107" s="53">
        <v>18.612400000000001</v>
      </c>
      <c r="K107" s="53">
        <v>18.465800000000002</v>
      </c>
      <c r="L107" s="53">
        <v>2.7149999999999999</v>
      </c>
      <c r="M107" s="53">
        <v>1.0348999999999999</v>
      </c>
      <c r="N107" s="53">
        <v>3.1326000000000001</v>
      </c>
      <c r="O107" s="53">
        <v>4.6082000000000001</v>
      </c>
      <c r="P107" s="53">
        <v>4.2443999999999997</v>
      </c>
    </row>
    <row r="108" spans="1:16" ht="13.8" hidden="1" outlineLevel="1" collapsed="1">
      <c r="A108" s="16">
        <v>43497</v>
      </c>
      <c r="B108" s="53">
        <v>8.3748000000000005</v>
      </c>
      <c r="C108" s="53">
        <v>2.9983</v>
      </c>
      <c r="D108" s="53">
        <v>10.301399999999999</v>
      </c>
      <c r="E108" s="53">
        <v>11.756</v>
      </c>
      <c r="F108" s="53">
        <v>4.5540000000000003</v>
      </c>
      <c r="G108" s="53">
        <v>12.3474</v>
      </c>
      <c r="H108" s="53">
        <v>4.5364000000000004</v>
      </c>
      <c r="I108" s="53">
        <v>14.702400000000001</v>
      </c>
      <c r="J108" s="53">
        <v>16.318100000000001</v>
      </c>
      <c r="K108" s="53">
        <v>16.459800000000001</v>
      </c>
      <c r="L108" s="53">
        <v>2.677</v>
      </c>
      <c r="M108" s="53">
        <v>0.97519999999999996</v>
      </c>
      <c r="N108" s="53">
        <v>3.0356999999999998</v>
      </c>
      <c r="O108" s="53">
        <v>4.8635000000000002</v>
      </c>
      <c r="P108" s="53">
        <v>4.1467000000000001</v>
      </c>
    </row>
    <row r="109" spans="1:16" ht="13.8" hidden="1" outlineLevel="1" collapsed="1">
      <c r="A109" s="16">
        <v>43525</v>
      </c>
      <c r="B109" s="53">
        <v>7.8373999999999997</v>
      </c>
      <c r="C109" s="53">
        <v>2.4771000000000001</v>
      </c>
      <c r="D109" s="53">
        <v>9.8597000000000001</v>
      </c>
      <c r="E109" s="53">
        <v>10.241</v>
      </c>
      <c r="F109" s="53">
        <v>13.01</v>
      </c>
      <c r="G109" s="53">
        <v>11.245200000000001</v>
      </c>
      <c r="H109" s="53">
        <v>3.3908</v>
      </c>
      <c r="I109" s="53">
        <v>14.3042</v>
      </c>
      <c r="J109" s="53">
        <v>15.3666</v>
      </c>
      <c r="K109" s="53">
        <v>17.165199999999999</v>
      </c>
      <c r="L109" s="53">
        <v>2.5024000000000002</v>
      </c>
      <c r="M109" s="53">
        <v>0.92789999999999995</v>
      </c>
      <c r="N109" s="53">
        <v>2.9356</v>
      </c>
      <c r="O109" s="53">
        <v>4.0739000000000001</v>
      </c>
      <c r="P109" s="53">
        <v>6.0876000000000001</v>
      </c>
    </row>
    <row r="110" spans="1:16" ht="13.8" hidden="1" outlineLevel="1" collapsed="1">
      <c r="A110" s="16">
        <v>43556</v>
      </c>
      <c r="B110" s="53">
        <v>7.7489999999999997</v>
      </c>
      <c r="C110" s="53">
        <v>2.3993000000000002</v>
      </c>
      <c r="D110" s="53">
        <v>9.7037999999999993</v>
      </c>
      <c r="E110" s="53">
        <v>11.6082</v>
      </c>
      <c r="F110" s="53">
        <v>8.7949999999999999</v>
      </c>
      <c r="G110" s="53">
        <v>11.232699999999999</v>
      </c>
      <c r="H110" s="53">
        <v>3.3104</v>
      </c>
      <c r="I110" s="53">
        <v>14.4444</v>
      </c>
      <c r="J110" s="53">
        <v>15.9719</v>
      </c>
      <c r="K110" s="53">
        <v>16.381399999999999</v>
      </c>
      <c r="L110" s="53">
        <v>2.6408999999999998</v>
      </c>
      <c r="M110" s="53">
        <v>0.89349999999999996</v>
      </c>
      <c r="N110" s="53">
        <v>3.1547999999999998</v>
      </c>
      <c r="O110" s="53">
        <v>4.4286000000000003</v>
      </c>
      <c r="P110" s="53">
        <v>5.8419999999999996</v>
      </c>
    </row>
    <row r="111" spans="1:16" ht="13.8" hidden="1" outlineLevel="1" collapsed="1">
      <c r="A111" s="16">
        <v>43586</v>
      </c>
      <c r="B111" s="53">
        <v>8.0006000000000004</v>
      </c>
      <c r="C111" s="53">
        <v>2.3132999999999999</v>
      </c>
      <c r="D111" s="53">
        <v>10.046799999999999</v>
      </c>
      <c r="E111" s="53">
        <v>11.4377</v>
      </c>
      <c r="F111" s="53">
        <v>7.2137000000000002</v>
      </c>
      <c r="G111" s="53">
        <v>11.8101</v>
      </c>
      <c r="H111" s="53">
        <v>3.4116</v>
      </c>
      <c r="I111" s="53">
        <v>14.605499999999999</v>
      </c>
      <c r="J111" s="53">
        <v>16.545999999999999</v>
      </c>
      <c r="K111" s="53">
        <v>16.327200000000001</v>
      </c>
      <c r="L111" s="53">
        <v>2.6147</v>
      </c>
      <c r="M111" s="53">
        <v>0.90010000000000001</v>
      </c>
      <c r="N111" s="53">
        <v>2.9699</v>
      </c>
      <c r="O111" s="53">
        <v>4.4253</v>
      </c>
      <c r="P111" s="53">
        <v>6.9622000000000002</v>
      </c>
    </row>
    <row r="112" spans="1:16" ht="13.8" hidden="1" outlineLevel="1" collapsed="1">
      <c r="A112" s="16">
        <v>43617</v>
      </c>
      <c r="B112" s="53">
        <v>9.7653999999999996</v>
      </c>
      <c r="C112" s="53">
        <v>2.6617999999999999</v>
      </c>
      <c r="D112" s="53">
        <v>11.7766</v>
      </c>
      <c r="E112" s="53">
        <v>8.5777000000000001</v>
      </c>
      <c r="F112" s="53">
        <v>7.0777000000000001</v>
      </c>
      <c r="G112" s="53">
        <v>13.636799999999999</v>
      </c>
      <c r="H112" s="53">
        <v>3.9211999999999998</v>
      </c>
      <c r="I112" s="53">
        <v>15.6913</v>
      </c>
      <c r="J112" s="53">
        <v>14.9323</v>
      </c>
      <c r="K112" s="53">
        <v>14.964600000000001</v>
      </c>
      <c r="L112" s="53">
        <v>2.6713</v>
      </c>
      <c r="M112" s="53">
        <v>0.87470000000000003</v>
      </c>
      <c r="N112" s="53">
        <v>2.9403000000000001</v>
      </c>
      <c r="O112" s="53">
        <v>4.1151999999999997</v>
      </c>
      <c r="P112" s="53">
        <v>5.8913000000000002</v>
      </c>
    </row>
    <row r="113" spans="1:16" ht="13.8" hidden="1" outlineLevel="1" collapsed="1">
      <c r="A113" s="16">
        <v>43647</v>
      </c>
      <c r="B113" s="53">
        <v>10.401899999999999</v>
      </c>
      <c r="C113" s="53">
        <v>2.5973999999999999</v>
      </c>
      <c r="D113" s="53">
        <v>12.355700000000001</v>
      </c>
      <c r="E113" s="53">
        <v>9.7006999999999994</v>
      </c>
      <c r="F113" s="53">
        <v>10.799899999999999</v>
      </c>
      <c r="G113" s="53">
        <v>14.108499999999999</v>
      </c>
      <c r="H113" s="53">
        <v>3.8447</v>
      </c>
      <c r="I113" s="53">
        <v>16.107099999999999</v>
      </c>
      <c r="J113" s="53">
        <v>14.2135</v>
      </c>
      <c r="K113" s="53">
        <v>17.048400000000001</v>
      </c>
      <c r="L113" s="53">
        <v>2.5453000000000001</v>
      </c>
      <c r="M113" s="53">
        <v>0.91459999999999997</v>
      </c>
      <c r="N113" s="53">
        <v>2.8692000000000002</v>
      </c>
      <c r="O113" s="53">
        <v>4.6079999999999997</v>
      </c>
      <c r="P113" s="53">
        <v>6.8562000000000003</v>
      </c>
    </row>
    <row r="114" spans="1:16" ht="13.8" hidden="1" outlineLevel="1" collapsed="1">
      <c r="A114" s="16">
        <v>43678</v>
      </c>
      <c r="B114" s="53">
        <v>10.824199999999999</v>
      </c>
      <c r="C114" s="53">
        <v>3.0777999999999999</v>
      </c>
      <c r="D114" s="53">
        <v>12.3583</v>
      </c>
      <c r="E114" s="53">
        <v>9.5944000000000003</v>
      </c>
      <c r="F114" s="53">
        <v>8.0518999999999998</v>
      </c>
      <c r="G114" s="53">
        <v>14.4062</v>
      </c>
      <c r="H114" s="53">
        <v>4.5350000000000001</v>
      </c>
      <c r="I114" s="53">
        <v>15.901300000000001</v>
      </c>
      <c r="J114" s="53">
        <v>14.4717</v>
      </c>
      <c r="K114" s="53">
        <v>14.095000000000001</v>
      </c>
      <c r="L114" s="53">
        <v>2.5577999999999999</v>
      </c>
      <c r="M114" s="53">
        <v>0.90429999999999999</v>
      </c>
      <c r="N114" s="53">
        <v>2.7362000000000002</v>
      </c>
      <c r="O114" s="53">
        <v>4.4916</v>
      </c>
      <c r="P114" s="53">
        <v>5.0899000000000001</v>
      </c>
    </row>
    <row r="115" spans="1:16" ht="13.8" hidden="1" outlineLevel="1" collapsed="1">
      <c r="A115" s="16">
        <v>43709</v>
      </c>
      <c r="B115" s="53">
        <v>11.232799999999999</v>
      </c>
      <c r="C115" s="53">
        <v>4.8677999999999999</v>
      </c>
      <c r="D115" s="53">
        <v>12.3813</v>
      </c>
      <c r="E115" s="53">
        <v>8.6364000000000001</v>
      </c>
      <c r="F115" s="53">
        <v>4.8197999999999999</v>
      </c>
      <c r="G115" s="53">
        <v>15.457599999999999</v>
      </c>
      <c r="H115" s="53">
        <v>8.7014999999999993</v>
      </c>
      <c r="I115" s="53">
        <v>16.159700000000001</v>
      </c>
      <c r="J115" s="53">
        <v>14.155900000000001</v>
      </c>
      <c r="K115" s="53">
        <v>15.7097</v>
      </c>
      <c r="L115" s="53">
        <v>2.7458</v>
      </c>
      <c r="M115" s="53">
        <v>0.15179999999999999</v>
      </c>
      <c r="N115" s="53">
        <v>2.7772999999999999</v>
      </c>
      <c r="O115" s="53">
        <v>4.3880999999999997</v>
      </c>
      <c r="P115" s="53">
        <v>4.4615999999999998</v>
      </c>
    </row>
    <row r="116" spans="1:16" ht="13.8" hidden="1" outlineLevel="1" collapsed="1">
      <c r="A116" s="16">
        <v>43739</v>
      </c>
      <c r="B116" s="53">
        <v>11.302099999999999</v>
      </c>
      <c r="C116" s="53">
        <v>5.3593000000000002</v>
      </c>
      <c r="D116" s="53">
        <v>11.912100000000001</v>
      </c>
      <c r="E116" s="53">
        <v>8.5922999999999998</v>
      </c>
      <c r="F116" s="53">
        <v>6.2549999999999999</v>
      </c>
      <c r="G116" s="53">
        <v>15.3485</v>
      </c>
      <c r="H116" s="53">
        <v>7.4984000000000002</v>
      </c>
      <c r="I116" s="53">
        <v>15.8736</v>
      </c>
      <c r="J116" s="53">
        <v>15.2822</v>
      </c>
      <c r="K116" s="53">
        <v>15.577</v>
      </c>
      <c r="L116" s="53">
        <v>2.8721999999999999</v>
      </c>
      <c r="M116" s="53">
        <v>0.53190000000000004</v>
      </c>
      <c r="N116" s="53">
        <v>2.6852</v>
      </c>
      <c r="O116" s="53">
        <v>4.9664000000000001</v>
      </c>
      <c r="P116" s="53">
        <v>5.3240999999999996</v>
      </c>
    </row>
    <row r="117" spans="1:16" ht="13.8" hidden="1" outlineLevel="1" collapsed="1">
      <c r="A117" s="16">
        <v>43770</v>
      </c>
      <c r="B117" s="53">
        <v>11.574199999999999</v>
      </c>
      <c r="C117" s="53">
        <v>5.7878999999999996</v>
      </c>
      <c r="D117" s="53">
        <v>12.217700000000001</v>
      </c>
      <c r="E117" s="53">
        <v>10.437900000000001</v>
      </c>
      <c r="F117" s="53">
        <v>6.7545000000000002</v>
      </c>
      <c r="G117" s="53">
        <v>14.842499999999999</v>
      </c>
      <c r="H117" s="53">
        <v>8.0828000000000007</v>
      </c>
      <c r="I117" s="53">
        <v>15.343</v>
      </c>
      <c r="J117" s="53">
        <v>15.3744</v>
      </c>
      <c r="K117" s="53">
        <v>15.5341</v>
      </c>
      <c r="L117" s="53">
        <v>3.1110000000000002</v>
      </c>
      <c r="M117" s="53">
        <v>1.1721999999999999</v>
      </c>
      <c r="N117" s="53">
        <v>2.5996000000000001</v>
      </c>
      <c r="O117" s="53">
        <v>6.6456999999999997</v>
      </c>
      <c r="P117" s="53">
        <v>4.5618999999999996</v>
      </c>
    </row>
    <row r="118" spans="1:16" ht="13.8" hidden="1" outlineLevel="1" collapsed="1">
      <c r="A118" s="16">
        <v>43800</v>
      </c>
      <c r="B118" s="53">
        <v>11.1304</v>
      </c>
      <c r="C118" s="53">
        <v>7.1528999999999998</v>
      </c>
      <c r="D118" s="53">
        <v>11.6488</v>
      </c>
      <c r="E118" s="53">
        <v>9.6379999999999999</v>
      </c>
      <c r="F118" s="53">
        <v>4.9836999999999998</v>
      </c>
      <c r="G118" s="53">
        <v>14.1037</v>
      </c>
      <c r="H118" s="53">
        <v>8.0876999999999999</v>
      </c>
      <c r="I118" s="53">
        <v>14.652799999999999</v>
      </c>
      <c r="J118" s="53">
        <v>14.8352</v>
      </c>
      <c r="K118" s="53">
        <v>13.805400000000001</v>
      </c>
      <c r="L118" s="53">
        <v>2.6009000000000002</v>
      </c>
      <c r="M118" s="53">
        <v>0.28860000000000002</v>
      </c>
      <c r="N118" s="53">
        <v>2.3677999999999999</v>
      </c>
      <c r="O118" s="53">
        <v>4.0994999999999999</v>
      </c>
      <c r="P118" s="53">
        <v>4.6612999999999998</v>
      </c>
    </row>
    <row r="119" spans="1:16" ht="13.8" hidden="1" outlineLevel="1" collapsed="1">
      <c r="A119" s="16">
        <v>43831</v>
      </c>
      <c r="B119" s="53">
        <v>10.1053</v>
      </c>
      <c r="C119" s="53">
        <v>6.2527999999999997</v>
      </c>
      <c r="D119" s="53">
        <v>10.337</v>
      </c>
      <c r="E119" s="53">
        <v>11.0266</v>
      </c>
      <c r="F119" s="53">
        <v>5.2476000000000003</v>
      </c>
      <c r="G119" s="53">
        <v>13.040800000000001</v>
      </c>
      <c r="H119" s="53">
        <v>7.8954000000000004</v>
      </c>
      <c r="I119" s="53">
        <v>13.248200000000001</v>
      </c>
      <c r="J119" s="53">
        <v>15.6608</v>
      </c>
      <c r="K119" s="53">
        <v>12.5708</v>
      </c>
      <c r="L119" s="53">
        <v>2.4140999999999999</v>
      </c>
      <c r="M119" s="53">
        <v>0.39410000000000001</v>
      </c>
      <c r="N119" s="53">
        <v>2.3220000000000001</v>
      </c>
      <c r="O119" s="53">
        <v>3.6859999999999999</v>
      </c>
      <c r="P119" s="53">
        <v>4.5199999999999996</v>
      </c>
    </row>
    <row r="120" spans="1:16" ht="13.8" hidden="1" outlineLevel="1" collapsed="1">
      <c r="A120" s="16">
        <v>43862</v>
      </c>
      <c r="B120" s="53">
        <v>8.9468999999999994</v>
      </c>
      <c r="C120" s="53">
        <v>6.7881999999999998</v>
      </c>
      <c r="D120" s="53">
        <v>9.2885000000000009</v>
      </c>
      <c r="E120" s="53">
        <v>8.3138000000000005</v>
      </c>
      <c r="F120" s="53">
        <v>3.6509999999999998</v>
      </c>
      <c r="G120" s="53">
        <v>11.5814</v>
      </c>
      <c r="H120" s="53">
        <v>8.1582000000000008</v>
      </c>
      <c r="I120" s="53">
        <v>11.8462</v>
      </c>
      <c r="J120" s="53">
        <v>13.2013</v>
      </c>
      <c r="K120" s="53">
        <v>14.404999999999999</v>
      </c>
      <c r="L120" s="53">
        <v>2.1273</v>
      </c>
      <c r="M120" s="53">
        <v>0.19869999999999999</v>
      </c>
      <c r="N120" s="53">
        <v>1.9409000000000001</v>
      </c>
      <c r="O120" s="53">
        <v>3.5527000000000002</v>
      </c>
      <c r="P120" s="53">
        <v>3.4129999999999998</v>
      </c>
    </row>
    <row r="121" spans="1:16" ht="13.8" hidden="1" outlineLevel="1" collapsed="1">
      <c r="A121" s="16">
        <v>43891</v>
      </c>
      <c r="B121" s="53">
        <v>7.5247000000000002</v>
      </c>
      <c r="C121" s="53">
        <v>6.0797999999999996</v>
      </c>
      <c r="D121" s="53">
        <v>7.7413999999999996</v>
      </c>
      <c r="E121" s="53">
        <v>7.6060999999999996</v>
      </c>
      <c r="F121" s="53">
        <v>5.2933000000000003</v>
      </c>
      <c r="G121" s="53">
        <v>11.2303</v>
      </c>
      <c r="H121" s="53">
        <v>7.5683999999999996</v>
      </c>
      <c r="I121" s="53">
        <v>11.831899999999999</v>
      </c>
      <c r="J121" s="53">
        <v>12.3017</v>
      </c>
      <c r="K121" s="53">
        <v>11.238300000000001</v>
      </c>
      <c r="L121" s="53">
        <v>1.9064000000000001</v>
      </c>
      <c r="M121" s="53">
        <v>0.90980000000000005</v>
      </c>
      <c r="N121" s="53">
        <v>1.8391999999999999</v>
      </c>
      <c r="O121" s="53">
        <v>2.7160000000000002</v>
      </c>
      <c r="P121" s="53">
        <v>4.8228999999999997</v>
      </c>
    </row>
    <row r="122" spans="1:16" ht="13.8" hidden="1" outlineLevel="1" collapsed="1">
      <c r="A122" s="16">
        <v>43922</v>
      </c>
      <c r="B122" s="53">
        <v>7.9526000000000003</v>
      </c>
      <c r="C122" s="53">
        <v>6.7925000000000004</v>
      </c>
      <c r="D122" s="53">
        <v>8.1546000000000003</v>
      </c>
      <c r="E122" s="53">
        <v>7.7253999999999996</v>
      </c>
      <c r="F122" s="53">
        <v>6.5438999999999998</v>
      </c>
      <c r="G122" s="53">
        <v>11.046900000000001</v>
      </c>
      <c r="H122" s="53">
        <v>7.9873000000000003</v>
      </c>
      <c r="I122" s="53">
        <v>11.633800000000001</v>
      </c>
      <c r="J122" s="53">
        <v>12.174200000000001</v>
      </c>
      <c r="K122" s="53">
        <v>12.984500000000001</v>
      </c>
      <c r="L122" s="53">
        <v>2.1255999999999999</v>
      </c>
      <c r="M122" s="53">
        <v>0.78359999999999996</v>
      </c>
      <c r="N122" s="53">
        <v>2.0762</v>
      </c>
      <c r="O122" s="53">
        <v>3.6252</v>
      </c>
      <c r="P122" s="53">
        <v>5.2897999999999996</v>
      </c>
    </row>
    <row r="123" spans="1:16" ht="13.8" hidden="1" outlineLevel="1" collapsed="1">
      <c r="A123" s="16">
        <v>43952</v>
      </c>
      <c r="B123" s="53">
        <v>7.7682000000000002</v>
      </c>
      <c r="C123" s="53">
        <v>6.2110000000000003</v>
      </c>
      <c r="D123" s="53">
        <v>7.9866000000000001</v>
      </c>
      <c r="E123" s="53">
        <v>8.1060999999999996</v>
      </c>
      <c r="F123" s="53">
        <v>6.4410999999999996</v>
      </c>
      <c r="G123" s="53">
        <v>10.454499999999999</v>
      </c>
      <c r="H123" s="53">
        <v>7.5530999999999997</v>
      </c>
      <c r="I123" s="53">
        <v>10.873200000000001</v>
      </c>
      <c r="J123" s="53">
        <v>12.2014</v>
      </c>
      <c r="K123" s="53">
        <v>13.737299999999999</v>
      </c>
      <c r="L123" s="53">
        <v>1.7648999999999999</v>
      </c>
      <c r="M123" s="53">
        <v>0.84770000000000001</v>
      </c>
      <c r="N123" s="53">
        <v>1.6649</v>
      </c>
      <c r="O123" s="53">
        <v>3.3822999999999999</v>
      </c>
      <c r="P123" s="53">
        <v>4.8128000000000002</v>
      </c>
    </row>
    <row r="124" spans="1:16" ht="13.8" hidden="1" outlineLevel="1" collapsed="1">
      <c r="A124" s="16">
        <v>43983</v>
      </c>
      <c r="B124" s="53">
        <v>6.8570000000000002</v>
      </c>
      <c r="C124" s="53">
        <v>5.7190000000000003</v>
      </c>
      <c r="D124" s="53">
        <v>7.0843999999999996</v>
      </c>
      <c r="E124" s="53">
        <v>6.9080000000000004</v>
      </c>
      <c r="F124" s="53">
        <v>4.5396000000000001</v>
      </c>
      <c r="G124" s="53">
        <v>9.8154000000000003</v>
      </c>
      <c r="H124" s="53">
        <v>6.9614000000000003</v>
      </c>
      <c r="I124" s="53">
        <v>10.2921</v>
      </c>
      <c r="J124" s="53">
        <v>11.3393</v>
      </c>
      <c r="K124" s="53">
        <v>12.276199999999999</v>
      </c>
      <c r="L124" s="53">
        <v>1.8613999999999999</v>
      </c>
      <c r="M124" s="53">
        <v>0.55149999999999999</v>
      </c>
      <c r="N124" s="53">
        <v>1.6746000000000001</v>
      </c>
      <c r="O124" s="53">
        <v>3.0994000000000002</v>
      </c>
      <c r="P124" s="53">
        <v>4.1970000000000001</v>
      </c>
    </row>
    <row r="125" spans="1:16" ht="13.8" hidden="1" outlineLevel="1" collapsed="1">
      <c r="A125" s="16">
        <v>44013</v>
      </c>
      <c r="B125" s="53">
        <v>6.2645999999999997</v>
      </c>
      <c r="C125" s="53">
        <v>4.7739000000000003</v>
      </c>
      <c r="D125" s="53">
        <v>6.4984000000000002</v>
      </c>
      <c r="E125" s="53">
        <v>6.8182999999999998</v>
      </c>
      <c r="F125" s="53">
        <v>3.71</v>
      </c>
      <c r="G125" s="53">
        <v>8.8978999999999999</v>
      </c>
      <c r="H125" s="53">
        <v>5.7271000000000001</v>
      </c>
      <c r="I125" s="53">
        <v>9.5565999999999995</v>
      </c>
      <c r="J125" s="53">
        <v>9.9108999999999998</v>
      </c>
      <c r="K125" s="53">
        <v>12.260999999999999</v>
      </c>
      <c r="L125" s="53">
        <v>1.4602999999999999</v>
      </c>
      <c r="M125" s="53">
        <v>0.1981</v>
      </c>
      <c r="N125" s="53">
        <v>1.4319999999999999</v>
      </c>
      <c r="O125" s="53">
        <v>2.7181999999999999</v>
      </c>
      <c r="P125" s="53">
        <v>3.0303</v>
      </c>
    </row>
    <row r="126" spans="1:16" ht="13.8" hidden="1" outlineLevel="1" collapsed="1">
      <c r="A126" s="16">
        <v>44044</v>
      </c>
      <c r="B126" s="53">
        <v>6.2023000000000001</v>
      </c>
      <c r="C126" s="53">
        <v>3.4540999999999999</v>
      </c>
      <c r="D126" s="53">
        <v>6.7447999999999997</v>
      </c>
      <c r="E126" s="53">
        <v>5.6924000000000001</v>
      </c>
      <c r="F126" s="53">
        <v>6.3337000000000003</v>
      </c>
      <c r="G126" s="53">
        <v>9.0304000000000002</v>
      </c>
      <c r="H126" s="53">
        <v>5.0842000000000001</v>
      </c>
      <c r="I126" s="53">
        <v>9.6170000000000009</v>
      </c>
      <c r="J126" s="53">
        <v>10.0252</v>
      </c>
      <c r="K126" s="53">
        <v>10.2584</v>
      </c>
      <c r="L126" s="53">
        <v>1.6003000000000001</v>
      </c>
      <c r="M126" s="53">
        <v>0.1759</v>
      </c>
      <c r="N126" s="53">
        <v>1.4063000000000001</v>
      </c>
      <c r="O126" s="53">
        <v>2.4992999999999999</v>
      </c>
      <c r="P126" s="53">
        <v>6.1986999999999997</v>
      </c>
    </row>
    <row r="127" spans="1:16" ht="13.8" hidden="1" outlineLevel="1" collapsed="1">
      <c r="A127" s="16">
        <v>44075</v>
      </c>
      <c r="B127" s="53">
        <v>5.8609999999999998</v>
      </c>
      <c r="C127" s="53">
        <v>3.8913000000000002</v>
      </c>
      <c r="D127" s="53">
        <v>6.1835000000000004</v>
      </c>
      <c r="E127" s="53">
        <v>5.9020999999999999</v>
      </c>
      <c r="F127" s="53">
        <v>4.9610000000000003</v>
      </c>
      <c r="G127" s="53">
        <v>8.4902999999999995</v>
      </c>
      <c r="H127" s="53">
        <v>4.8574999999999999</v>
      </c>
      <c r="I127" s="53">
        <v>9.1592000000000002</v>
      </c>
      <c r="J127" s="53">
        <v>9.0266999999999999</v>
      </c>
      <c r="K127" s="53">
        <v>9.7774000000000001</v>
      </c>
      <c r="L127" s="53">
        <v>1.583</v>
      </c>
      <c r="M127" s="53">
        <v>8.9499999999999996E-2</v>
      </c>
      <c r="N127" s="53">
        <v>1.3915999999999999</v>
      </c>
      <c r="O127" s="53">
        <v>2.1877</v>
      </c>
      <c r="P127" s="53">
        <v>4.8343999999999996</v>
      </c>
    </row>
    <row r="128" spans="1:16" ht="13.8" hidden="1" outlineLevel="1" collapsed="1">
      <c r="A128" s="16">
        <v>44105</v>
      </c>
      <c r="B128" s="53">
        <v>5.8022999999999998</v>
      </c>
      <c r="C128" s="53">
        <v>3.6402999999999999</v>
      </c>
      <c r="D128" s="53">
        <v>6.2060000000000004</v>
      </c>
      <c r="E128" s="53">
        <v>4.9908000000000001</v>
      </c>
      <c r="F128" s="53">
        <v>5.8883000000000001</v>
      </c>
      <c r="G128" s="53">
        <v>8.3056999999999999</v>
      </c>
      <c r="H128" s="53">
        <v>4.5095000000000001</v>
      </c>
      <c r="I128" s="53">
        <v>8.9108000000000001</v>
      </c>
      <c r="J128" s="53">
        <v>9.0130999999999997</v>
      </c>
      <c r="K128" s="53">
        <v>11.4262</v>
      </c>
      <c r="L128" s="53">
        <v>1.7565999999999999</v>
      </c>
      <c r="M128" s="53">
        <v>6.7000000000000004E-2</v>
      </c>
      <c r="N128" s="53">
        <v>1.2874000000000001</v>
      </c>
      <c r="O128" s="53">
        <v>2.5785999999999998</v>
      </c>
      <c r="P128" s="53">
        <v>5.7184999999999997</v>
      </c>
    </row>
    <row r="129" spans="1:16" ht="13.8" hidden="1" outlineLevel="1" collapsed="1">
      <c r="A129" s="16">
        <v>44136</v>
      </c>
      <c r="B129" s="53">
        <v>5.5815000000000001</v>
      </c>
      <c r="C129" s="53">
        <v>3.0506000000000002</v>
      </c>
      <c r="D129" s="53">
        <v>5.9497999999999998</v>
      </c>
      <c r="E129" s="53">
        <v>5.7362000000000002</v>
      </c>
      <c r="F129" s="53">
        <v>6.7263999999999999</v>
      </c>
      <c r="G129" s="53">
        <v>7.7679</v>
      </c>
      <c r="H129" s="53">
        <v>4.4633000000000003</v>
      </c>
      <c r="I129" s="53">
        <v>8.2512000000000008</v>
      </c>
      <c r="J129" s="53">
        <v>8.8207000000000004</v>
      </c>
      <c r="K129" s="53">
        <v>11.3392</v>
      </c>
      <c r="L129" s="53">
        <v>1.7434000000000001</v>
      </c>
      <c r="M129" s="53">
        <v>8.72E-2</v>
      </c>
      <c r="N129" s="53">
        <v>1.1343000000000001</v>
      </c>
      <c r="O129" s="53">
        <v>1.8705000000000001</v>
      </c>
      <c r="P129" s="53">
        <v>6.6233000000000004</v>
      </c>
    </row>
    <row r="130" spans="1:16" ht="13.8" hidden="1" outlineLevel="1" collapsed="1">
      <c r="A130" s="16">
        <v>44166</v>
      </c>
      <c r="B130" s="53">
        <v>4.8468</v>
      </c>
      <c r="C130" s="53">
        <v>3.9022000000000001</v>
      </c>
      <c r="D130" s="53">
        <v>5.1218000000000004</v>
      </c>
      <c r="E130" s="53">
        <v>5.1978</v>
      </c>
      <c r="F130" s="53">
        <v>1.6343000000000001</v>
      </c>
      <c r="G130" s="53">
        <v>7.1245000000000003</v>
      </c>
      <c r="H130" s="53">
        <v>4.556</v>
      </c>
      <c r="I130" s="53">
        <v>7.6828000000000003</v>
      </c>
      <c r="J130" s="53">
        <v>8.6293000000000006</v>
      </c>
      <c r="K130" s="53">
        <v>11.329599999999999</v>
      </c>
      <c r="L130" s="53">
        <v>1.2174</v>
      </c>
      <c r="M130" s="53">
        <v>7.1999999999999995E-2</v>
      </c>
      <c r="N130" s="53">
        <v>1.1355999999999999</v>
      </c>
      <c r="O130" s="53">
        <v>2.0053999999999998</v>
      </c>
      <c r="P130" s="53">
        <v>1.3494999999999999</v>
      </c>
    </row>
    <row r="131" spans="1:16" ht="13.8" hidden="1" outlineLevel="1" collapsed="1">
      <c r="A131" s="16">
        <v>44197</v>
      </c>
      <c r="B131" s="53">
        <v>5.5195999999999996</v>
      </c>
      <c r="C131" s="53">
        <v>3.8959000000000001</v>
      </c>
      <c r="D131" s="53">
        <v>5.5747</v>
      </c>
      <c r="E131" s="53">
        <v>7.2850999999999999</v>
      </c>
      <c r="F131" s="53">
        <v>5.9718</v>
      </c>
      <c r="G131" s="53">
        <v>7.1948999999999996</v>
      </c>
      <c r="H131" s="53">
        <v>4.8445</v>
      </c>
      <c r="I131" s="53">
        <v>7.3952</v>
      </c>
      <c r="J131" s="53">
        <v>9.0785999999999998</v>
      </c>
      <c r="K131" s="53">
        <v>11.366199999999999</v>
      </c>
      <c r="L131" s="53">
        <v>1.4117999999999999</v>
      </c>
      <c r="M131" s="53">
        <v>4.7500000000000001E-2</v>
      </c>
      <c r="N131" s="53">
        <v>1.1462000000000001</v>
      </c>
      <c r="O131" s="53">
        <v>1.8166</v>
      </c>
      <c r="P131" s="53">
        <v>5.3033000000000001</v>
      </c>
    </row>
    <row r="132" spans="1:16" ht="13.8" hidden="1" outlineLevel="1" collapsed="1">
      <c r="A132" s="16">
        <v>44228</v>
      </c>
      <c r="B132" s="53">
        <v>5.1368</v>
      </c>
      <c r="C132" s="53">
        <v>3.1753999999999998</v>
      </c>
      <c r="D132" s="53">
        <v>5.5029000000000003</v>
      </c>
      <c r="E132" s="53">
        <v>4.8642000000000003</v>
      </c>
      <c r="F132" s="53">
        <v>6.5674000000000001</v>
      </c>
      <c r="G132" s="53">
        <v>7.2032999999999996</v>
      </c>
      <c r="H132" s="53">
        <v>4.4791999999999996</v>
      </c>
      <c r="I132" s="53">
        <v>7.4598000000000004</v>
      </c>
      <c r="J132" s="53">
        <v>8.7302</v>
      </c>
      <c r="K132" s="53">
        <v>12.0548</v>
      </c>
      <c r="L132" s="53">
        <v>1.0982000000000001</v>
      </c>
      <c r="M132" s="53">
        <v>2.7900000000000001E-2</v>
      </c>
      <c r="N132" s="53">
        <v>1.0265</v>
      </c>
      <c r="O132" s="53">
        <v>1.5694999999999999</v>
      </c>
      <c r="P132" s="53">
        <v>5.2152000000000003</v>
      </c>
    </row>
    <row r="133" spans="1:16" ht="13.8" collapsed="1">
      <c r="A133" s="16">
        <v>44256</v>
      </c>
      <c r="B133" s="53">
        <v>4.8212000000000002</v>
      </c>
      <c r="C133" s="53">
        <v>3.3064</v>
      </c>
      <c r="D133" s="53">
        <v>4.9749999999999996</v>
      </c>
      <c r="E133" s="53">
        <v>6.2923999999999998</v>
      </c>
      <c r="F133" s="53">
        <v>6.2458999999999998</v>
      </c>
      <c r="G133" s="53">
        <v>6.8399000000000001</v>
      </c>
      <c r="H133" s="53">
        <v>4.2836999999999996</v>
      </c>
      <c r="I133" s="53">
        <v>7.2877000000000001</v>
      </c>
      <c r="J133" s="53">
        <v>8.4911999999999992</v>
      </c>
      <c r="K133" s="53">
        <v>11.9251</v>
      </c>
      <c r="L133" s="53">
        <v>0.81759999999999999</v>
      </c>
      <c r="M133" s="53">
        <v>2.2599999999999999E-2</v>
      </c>
      <c r="N133" s="53">
        <v>0.74629999999999996</v>
      </c>
      <c r="O133" s="53">
        <v>1.5301</v>
      </c>
      <c r="P133" s="53">
        <v>5.1494999999999997</v>
      </c>
    </row>
    <row r="134" spans="1:16" ht="13.8">
      <c r="A134" s="16">
        <v>44287</v>
      </c>
      <c r="B134" s="53">
        <v>4.6631</v>
      </c>
      <c r="C134" s="53">
        <v>3.2019000000000002</v>
      </c>
      <c r="D134" s="53">
        <v>4.8912000000000004</v>
      </c>
      <c r="E134" s="53">
        <v>6.1448999999999998</v>
      </c>
      <c r="F134" s="53">
        <v>6.0442999999999998</v>
      </c>
      <c r="G134" s="53">
        <v>6.5072000000000001</v>
      </c>
      <c r="H134" s="53">
        <v>4.2068000000000003</v>
      </c>
      <c r="I134" s="53">
        <v>6.99</v>
      </c>
      <c r="J134" s="53">
        <v>8.3894000000000002</v>
      </c>
      <c r="K134" s="53">
        <v>10.847300000000001</v>
      </c>
      <c r="L134" s="53">
        <v>0.78149999999999997</v>
      </c>
      <c r="M134" s="53">
        <v>0.1656</v>
      </c>
      <c r="N134" s="53">
        <v>0.76819999999999999</v>
      </c>
      <c r="O134" s="53">
        <v>1.3436999999999999</v>
      </c>
      <c r="P134" s="53">
        <v>4.9413999999999998</v>
      </c>
    </row>
    <row r="135" spans="1:16" ht="13.8">
      <c r="A135" s="16">
        <v>44317</v>
      </c>
      <c r="B135" s="53">
        <v>5.6778000000000004</v>
      </c>
      <c r="C135" s="53">
        <v>3.3361000000000001</v>
      </c>
      <c r="D135" s="53">
        <v>5.4587000000000003</v>
      </c>
      <c r="E135" s="53">
        <v>9.1007999999999996</v>
      </c>
      <c r="F135" s="53">
        <v>6.7053000000000003</v>
      </c>
      <c r="G135" s="53">
        <v>7.4257</v>
      </c>
      <c r="H135" s="53">
        <v>4.0262000000000002</v>
      </c>
      <c r="I135" s="53">
        <v>7.2310999999999996</v>
      </c>
      <c r="J135" s="53">
        <v>12.3466</v>
      </c>
      <c r="K135" s="53">
        <v>11.3622</v>
      </c>
      <c r="L135" s="53">
        <v>1.08</v>
      </c>
      <c r="M135" s="53">
        <v>1.8200000000000001E-2</v>
      </c>
      <c r="N135" s="53">
        <v>1.0212000000000001</v>
      </c>
      <c r="O135" s="53">
        <v>1.7376</v>
      </c>
      <c r="P135" s="53">
        <v>4.7934000000000001</v>
      </c>
    </row>
    <row r="136" spans="1:16" ht="13.8">
      <c r="A136" s="16">
        <v>44348</v>
      </c>
      <c r="B136" s="53">
        <v>5.2084000000000001</v>
      </c>
      <c r="C136" s="53">
        <v>3.3563000000000001</v>
      </c>
      <c r="D136" s="53">
        <v>5.2641999999999998</v>
      </c>
      <c r="E136" s="53">
        <v>6.8326000000000002</v>
      </c>
      <c r="F136" s="53">
        <v>5.4523000000000001</v>
      </c>
      <c r="G136" s="53">
        <v>7.0673000000000004</v>
      </c>
      <c r="H136" s="53">
        <v>3.9477000000000002</v>
      </c>
      <c r="I136" s="53">
        <v>7.2545000000000002</v>
      </c>
      <c r="J136" s="53">
        <v>10.258800000000001</v>
      </c>
      <c r="K136" s="53">
        <v>10.9267</v>
      </c>
      <c r="L136" s="53">
        <v>0.97499999999999998</v>
      </c>
      <c r="M136" s="53">
        <v>7.85E-2</v>
      </c>
      <c r="N136" s="53">
        <v>0.94140000000000001</v>
      </c>
      <c r="O136" s="53">
        <v>1.3259000000000001</v>
      </c>
      <c r="P136" s="53">
        <v>3.9647000000000001</v>
      </c>
    </row>
    <row r="137" spans="1:16" ht="13.8">
      <c r="A137" s="16">
        <v>44378</v>
      </c>
      <c r="B137" s="53">
        <v>5.4367000000000001</v>
      </c>
      <c r="C137" s="53">
        <v>3.6663000000000001</v>
      </c>
      <c r="D137" s="53">
        <v>5.5805999999999996</v>
      </c>
      <c r="E137" s="53">
        <v>6.7068000000000003</v>
      </c>
      <c r="F137" s="53">
        <v>7.9298999999999999</v>
      </c>
      <c r="G137" s="53">
        <v>6.9801000000000002</v>
      </c>
      <c r="H137" s="53">
        <v>4.2252000000000001</v>
      </c>
      <c r="I137" s="53">
        <v>7.3441000000000001</v>
      </c>
      <c r="J137" s="53">
        <v>8.5303000000000004</v>
      </c>
      <c r="K137" s="53">
        <v>11.440300000000001</v>
      </c>
      <c r="L137" s="53">
        <v>0.85670000000000002</v>
      </c>
      <c r="M137" s="53">
        <v>1.9599999999999999E-2</v>
      </c>
      <c r="N137" s="53">
        <v>0.85399999999999998</v>
      </c>
      <c r="O137" s="53">
        <v>1.1436999999999999</v>
      </c>
      <c r="P137" s="53">
        <v>4.7361000000000004</v>
      </c>
    </row>
    <row r="138" spans="1:16" ht="13.8">
      <c r="A138" s="16">
        <v>44409</v>
      </c>
      <c r="B138" s="53">
        <v>5.0534999999999997</v>
      </c>
      <c r="C138" s="53">
        <v>2.9750999999999999</v>
      </c>
      <c r="D138" s="53">
        <v>5.3502999999999998</v>
      </c>
      <c r="E138" s="53">
        <v>6.3009000000000004</v>
      </c>
      <c r="F138" s="53">
        <v>5.1101000000000001</v>
      </c>
      <c r="G138" s="53">
        <v>6.7135999999999996</v>
      </c>
      <c r="H138" s="53">
        <v>4.0086000000000004</v>
      </c>
      <c r="I138" s="53">
        <v>7.1346999999999996</v>
      </c>
      <c r="J138" s="53">
        <v>8.0580999999999996</v>
      </c>
      <c r="K138" s="53">
        <v>11.5373</v>
      </c>
      <c r="L138" s="53">
        <v>0.84730000000000005</v>
      </c>
      <c r="M138" s="53">
        <v>1.1900000000000001E-2</v>
      </c>
      <c r="N138" s="53">
        <v>0.83479999999999999</v>
      </c>
      <c r="O138" s="53">
        <v>1.5335000000000001</v>
      </c>
      <c r="P138" s="53">
        <v>3.7517</v>
      </c>
    </row>
    <row r="139" spans="1:16" ht="13.8">
      <c r="A139" s="16">
        <v>44440</v>
      </c>
      <c r="B139" s="53">
        <v>5.1014999999999997</v>
      </c>
      <c r="C139" s="53">
        <v>3.3258999999999999</v>
      </c>
      <c r="D139" s="53">
        <v>5.258</v>
      </c>
      <c r="E139" s="53">
        <v>7.1527000000000003</v>
      </c>
      <c r="F139" s="53">
        <v>5.0711000000000004</v>
      </c>
      <c r="G139" s="53">
        <v>6.7755000000000001</v>
      </c>
      <c r="H139" s="53">
        <v>4.1471</v>
      </c>
      <c r="I139" s="53">
        <v>7.1961000000000004</v>
      </c>
      <c r="J139" s="53">
        <v>8.5312999999999999</v>
      </c>
      <c r="K139" s="53">
        <v>12.020200000000001</v>
      </c>
      <c r="L139" s="53">
        <v>0.83479999999999999</v>
      </c>
      <c r="M139" s="53">
        <v>1.09E-2</v>
      </c>
      <c r="N139" s="53">
        <v>0.78869999999999996</v>
      </c>
      <c r="O139" s="53">
        <v>1.3804000000000001</v>
      </c>
      <c r="P139" s="53">
        <v>3.8081</v>
      </c>
    </row>
    <row r="140" spans="1:16" ht="13.8">
      <c r="A140" s="16">
        <v>44470</v>
      </c>
      <c r="B140" s="53">
        <v>5.3007999999999997</v>
      </c>
      <c r="C140" s="53">
        <v>3.7877999999999998</v>
      </c>
      <c r="D140" s="53">
        <v>5.6052999999999997</v>
      </c>
      <c r="E140" s="53">
        <v>6.2958999999999996</v>
      </c>
      <c r="F140" s="53">
        <v>3.0137</v>
      </c>
      <c r="G140" s="53">
        <v>6.8373999999999997</v>
      </c>
      <c r="H140" s="53">
        <v>4.4206000000000003</v>
      </c>
      <c r="I140" s="53">
        <v>7.3296000000000001</v>
      </c>
      <c r="J140" s="53">
        <v>8.6446000000000005</v>
      </c>
      <c r="K140" s="53">
        <v>11.6873</v>
      </c>
      <c r="L140" s="53">
        <v>0.83699999999999997</v>
      </c>
      <c r="M140" s="53">
        <v>1.0500000000000001E-2</v>
      </c>
      <c r="N140" s="53">
        <v>0.76459999999999995</v>
      </c>
      <c r="O140" s="53">
        <v>1.4522999999999999</v>
      </c>
      <c r="P140" s="53">
        <v>2.0255999999999998</v>
      </c>
    </row>
    <row r="141" spans="1:16" ht="13.8">
      <c r="A141" s="16">
        <v>44501</v>
      </c>
      <c r="B141" s="53">
        <v>5.1879999999999997</v>
      </c>
      <c r="C141" s="53">
        <v>3.4580000000000002</v>
      </c>
      <c r="D141" s="53">
        <v>5.2691999999999997</v>
      </c>
      <c r="E141" s="53">
        <v>6.5273000000000003</v>
      </c>
      <c r="F141" s="53">
        <v>5.4908999999999999</v>
      </c>
      <c r="G141" s="53">
        <v>6.9654999999999996</v>
      </c>
      <c r="H141" s="53">
        <v>4.2556000000000003</v>
      </c>
      <c r="I141" s="53">
        <v>7.1936</v>
      </c>
      <c r="J141" s="53">
        <v>9.0827000000000009</v>
      </c>
      <c r="K141" s="53">
        <v>11.773199999999999</v>
      </c>
      <c r="L141" s="53">
        <v>0.83730000000000004</v>
      </c>
      <c r="M141" s="53">
        <v>2.0799999999999999E-2</v>
      </c>
      <c r="N141" s="53">
        <v>0.67310000000000003</v>
      </c>
      <c r="O141" s="53">
        <v>1.5624</v>
      </c>
      <c r="P141" s="53">
        <v>3.8028</v>
      </c>
    </row>
    <row r="142" spans="1:16" ht="13.8">
      <c r="A142" s="16">
        <v>44531</v>
      </c>
      <c r="B142" s="53">
        <v>5.2595999999999998</v>
      </c>
      <c r="C142" s="53">
        <v>3.9045999999999998</v>
      </c>
      <c r="D142" s="53">
        <v>5.2313999999999998</v>
      </c>
      <c r="E142" s="53">
        <v>6.7408000000000001</v>
      </c>
      <c r="F142" s="53">
        <v>7.8483000000000001</v>
      </c>
      <c r="G142" s="53">
        <v>6.9581</v>
      </c>
      <c r="H142" s="53">
        <v>4.4130000000000003</v>
      </c>
      <c r="I142" s="53">
        <v>7.1501000000000001</v>
      </c>
      <c r="J142" s="53">
        <v>9.6319999999999997</v>
      </c>
      <c r="K142" s="53">
        <v>11.7468</v>
      </c>
      <c r="L142" s="53">
        <v>0.60770000000000002</v>
      </c>
      <c r="M142" s="53">
        <v>2.2800000000000001E-2</v>
      </c>
      <c r="N142" s="53">
        <v>0.47760000000000002</v>
      </c>
      <c r="O142" s="53">
        <v>1.0871</v>
      </c>
      <c r="P142" s="53">
        <v>4.7976999999999999</v>
      </c>
    </row>
    <row r="143" spans="1:16" ht="13.8">
      <c r="A143" s="16">
        <v>44562</v>
      </c>
      <c r="B143" s="53">
        <v>5.3879999999999999</v>
      </c>
      <c r="C143" s="53">
        <v>3.9079999999999999</v>
      </c>
      <c r="D143" s="53">
        <v>5.3169000000000004</v>
      </c>
      <c r="E143" s="53">
        <v>7.7484000000000002</v>
      </c>
      <c r="F143" s="53">
        <v>7.0755999999999997</v>
      </c>
      <c r="G143" s="53">
        <v>7.16</v>
      </c>
      <c r="H143" s="53">
        <v>4.5248999999999997</v>
      </c>
      <c r="I143" s="53">
        <v>7.5762</v>
      </c>
      <c r="J143" s="53">
        <v>9.2949000000000002</v>
      </c>
      <c r="K143" s="53">
        <v>12.0501</v>
      </c>
      <c r="L143" s="53">
        <v>0.65610000000000002</v>
      </c>
      <c r="M143" s="53">
        <v>3.6299999999999999E-2</v>
      </c>
      <c r="N143" s="53">
        <v>0.51080000000000003</v>
      </c>
      <c r="O143" s="53">
        <v>1.7678</v>
      </c>
      <c r="P143" s="53">
        <v>2.9563999999999999</v>
      </c>
    </row>
    <row r="144" spans="1:16" ht="13.8">
      <c r="A144" s="16">
        <v>44593</v>
      </c>
      <c r="B144" s="53">
        <v>5.0692000000000004</v>
      </c>
      <c r="C144" s="53">
        <v>3.6267999999999998</v>
      </c>
      <c r="D144" s="53">
        <v>5.4580000000000002</v>
      </c>
      <c r="E144" s="53">
        <v>6.1643999999999997</v>
      </c>
      <c r="F144" s="53">
        <v>7.6279000000000003</v>
      </c>
      <c r="G144" s="53">
        <v>6.8453999999999997</v>
      </c>
      <c r="H144" s="53">
        <v>4.5545999999999998</v>
      </c>
      <c r="I144" s="53">
        <v>7.484</v>
      </c>
      <c r="J144" s="53">
        <v>9.6847999999999992</v>
      </c>
      <c r="K144" s="53">
        <v>12.5479</v>
      </c>
      <c r="L144" s="53">
        <v>0.70830000000000004</v>
      </c>
      <c r="M144" s="53">
        <v>2.8199999999999999E-2</v>
      </c>
      <c r="N144" s="53">
        <v>0.71740000000000004</v>
      </c>
      <c r="O144" s="53">
        <v>1.105</v>
      </c>
      <c r="P144" s="53">
        <v>4.8028000000000004</v>
      </c>
    </row>
    <row r="145" spans="1:16" ht="13.8">
      <c r="A145" s="16">
        <v>44621</v>
      </c>
      <c r="B145" s="53">
        <v>5.5404</v>
      </c>
      <c r="C145" s="53">
        <v>4.6879</v>
      </c>
      <c r="D145" s="53">
        <v>5.6220999999999997</v>
      </c>
      <c r="E145" s="53">
        <v>8.6452000000000009</v>
      </c>
      <c r="F145" s="53">
        <v>10.2195</v>
      </c>
      <c r="G145" s="53">
        <v>6.9363000000000001</v>
      </c>
      <c r="H145" s="53">
        <v>5.0468999999999999</v>
      </c>
      <c r="I145" s="53">
        <v>7.5739000000000001</v>
      </c>
      <c r="J145" s="53">
        <v>9.6268999999999991</v>
      </c>
      <c r="K145" s="53">
        <v>12.726100000000001</v>
      </c>
      <c r="L145" s="53">
        <v>0.69020000000000004</v>
      </c>
      <c r="M145" s="53">
        <v>1.7500000000000002E-2</v>
      </c>
      <c r="N145" s="53">
        <v>0.73699999999999999</v>
      </c>
      <c r="O145" s="53">
        <v>1.0888</v>
      </c>
      <c r="P145" s="53">
        <v>2.5213999999999999</v>
      </c>
    </row>
  </sheetData>
  <mergeCells count="7">
    <mergeCell ref="G7:K7"/>
    <mergeCell ref="L7:P7"/>
    <mergeCell ref="A3:P3"/>
    <mergeCell ref="A6:A8"/>
    <mergeCell ref="B6:B8"/>
    <mergeCell ref="C6:F7"/>
    <mergeCell ref="G6:P6"/>
  </mergeCells>
  <hyperlinks>
    <hyperlink ref="A1" location="Зміст!A1" display="Зміст"/>
    <hyperlink ref="A3" location="'зміст'!A1" display="'зміст'!A1"/>
    <hyperlink ref="A3:P3" location="'на звітну дату'!A1" display="'на звітну дату'!A1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landscape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tabColor rgb="FFFF0000"/>
  </sheetPr>
  <dimension ref="A1:F145"/>
  <sheetViews>
    <sheetView showGridLines="0" zoomScaleNormal="100" zoomScaleSheetLayoutView="98" workbookViewId="0">
      <selection activeCell="A2" sqref="A2"/>
    </sheetView>
  </sheetViews>
  <sheetFormatPr defaultColWidth="9.109375" defaultRowHeight="13.8" outlineLevelRow="2"/>
  <cols>
    <col min="1" max="1" width="11.33203125" style="6" customWidth="1"/>
    <col min="2" max="3" width="16.44140625" style="5" customWidth="1"/>
    <col min="4" max="4" width="30.44140625" style="5" customWidth="1"/>
    <col min="5" max="16384" width="9.109375" style="5"/>
  </cols>
  <sheetData>
    <row r="1" spans="1:6" s="27" customFormat="1" ht="14.4">
      <c r="A1" s="11" t="s">
        <v>132</v>
      </c>
    </row>
    <row r="2" spans="1:6" s="27" customFormat="1" ht="5.25" customHeight="1"/>
    <row r="3" spans="1:6" s="51" customFormat="1" ht="14.4">
      <c r="A3" s="116" t="s">
        <v>127</v>
      </c>
    </row>
    <row r="4" spans="1:6" s="51" customFormat="1" ht="12.75" customHeight="1">
      <c r="A4" s="19" t="s">
        <v>131</v>
      </c>
    </row>
    <row r="5" spans="1:6" s="51" customFormat="1" ht="12.75" customHeight="1">
      <c r="A5" s="20" t="s">
        <v>128</v>
      </c>
    </row>
    <row r="6" spans="1:6" s="52" customFormat="1" ht="15" customHeight="1">
      <c r="A6" s="202" t="s">
        <v>0</v>
      </c>
      <c r="B6" s="261" t="s">
        <v>220</v>
      </c>
      <c r="C6" s="262" t="s">
        <v>129</v>
      </c>
      <c r="D6" s="262" t="s">
        <v>190</v>
      </c>
    </row>
    <row r="7" spans="1:6" s="52" customFormat="1" ht="15" customHeight="1">
      <c r="A7" s="203"/>
      <c r="B7" s="261"/>
      <c r="C7" s="263"/>
      <c r="D7" s="263"/>
    </row>
    <row r="8" spans="1:6" s="52" customFormat="1" ht="25.5" customHeight="1">
      <c r="A8" s="204"/>
      <c r="B8" s="261"/>
      <c r="C8" s="264"/>
      <c r="D8" s="264"/>
    </row>
    <row r="9" spans="1:6" s="52" customFormat="1" ht="14.4" hidden="1">
      <c r="A9" s="120"/>
      <c r="B9" s="130"/>
      <c r="C9" s="131"/>
      <c r="D9" s="131"/>
    </row>
    <row r="10" spans="1:6" s="52" customFormat="1" ht="14.4">
      <c r="A10" s="35">
        <v>1</v>
      </c>
      <c r="B10" s="153">
        <v>2</v>
      </c>
      <c r="C10" s="153">
        <v>3</v>
      </c>
      <c r="D10" s="41">
        <v>4</v>
      </c>
    </row>
    <row r="11" spans="1:6" s="51" customFormat="1" ht="14.4" hidden="1" outlineLevel="1">
      <c r="A11" s="55">
        <v>40544</v>
      </c>
      <c r="B11" s="154">
        <v>9</v>
      </c>
      <c r="C11" s="154">
        <v>27</v>
      </c>
      <c r="D11" s="150" t="s">
        <v>191</v>
      </c>
      <c r="E11" s="142"/>
      <c r="F11" s="142"/>
    </row>
    <row r="12" spans="1:6" s="51" customFormat="1" ht="14.4" hidden="1" outlineLevel="1">
      <c r="A12" s="55">
        <v>40575</v>
      </c>
      <c r="B12" s="154">
        <v>9</v>
      </c>
      <c r="C12" s="154">
        <v>27</v>
      </c>
      <c r="D12" s="150" t="s">
        <v>191</v>
      </c>
      <c r="E12" s="142"/>
      <c r="F12" s="142"/>
    </row>
    <row r="13" spans="1:6" s="51" customFormat="1" ht="14.4" hidden="1" outlineLevel="1">
      <c r="A13" s="55">
        <v>40603</v>
      </c>
      <c r="B13" s="154">
        <v>9</v>
      </c>
      <c r="C13" s="154">
        <v>26</v>
      </c>
      <c r="D13" s="150" t="s">
        <v>191</v>
      </c>
      <c r="E13" s="142"/>
      <c r="F13" s="142"/>
    </row>
    <row r="14" spans="1:6" s="51" customFormat="1" ht="14.4" hidden="1" outlineLevel="1">
      <c r="A14" s="55">
        <v>40634</v>
      </c>
      <c r="B14" s="154">
        <v>9</v>
      </c>
      <c r="C14" s="154">
        <v>24</v>
      </c>
      <c r="D14" s="150" t="s">
        <v>191</v>
      </c>
      <c r="E14" s="142"/>
      <c r="F14" s="142"/>
    </row>
    <row r="15" spans="1:6" s="51" customFormat="1" ht="14.4" hidden="1" outlineLevel="1">
      <c r="A15" s="55">
        <v>40664</v>
      </c>
      <c r="B15" s="154">
        <v>9</v>
      </c>
      <c r="C15" s="154">
        <v>22</v>
      </c>
      <c r="D15" s="150" t="s">
        <v>191</v>
      </c>
      <c r="E15" s="142"/>
      <c r="F15" s="142"/>
    </row>
    <row r="16" spans="1:6" s="51" customFormat="1" ht="14.4" hidden="1" outlineLevel="1">
      <c r="A16" s="55">
        <v>40695</v>
      </c>
      <c r="B16" s="154">
        <v>9</v>
      </c>
      <c r="C16" s="154">
        <v>21</v>
      </c>
      <c r="D16" s="150" t="s">
        <v>191</v>
      </c>
      <c r="E16" s="142"/>
      <c r="F16" s="142"/>
    </row>
    <row r="17" spans="1:6" s="51" customFormat="1" ht="14.4" hidden="1" outlineLevel="1">
      <c r="A17" s="55">
        <v>40725</v>
      </c>
      <c r="B17" s="154">
        <v>9</v>
      </c>
      <c r="C17" s="154">
        <v>21</v>
      </c>
      <c r="D17" s="150" t="s">
        <v>191</v>
      </c>
      <c r="E17" s="142"/>
      <c r="F17" s="142"/>
    </row>
    <row r="18" spans="1:6" s="51" customFormat="1" ht="14.4" hidden="1" outlineLevel="1">
      <c r="A18" s="55">
        <v>40756</v>
      </c>
      <c r="B18" s="154">
        <v>9</v>
      </c>
      <c r="C18" s="154">
        <v>21</v>
      </c>
      <c r="D18" s="150" t="s">
        <v>191</v>
      </c>
      <c r="E18" s="142"/>
      <c r="F18" s="142"/>
    </row>
    <row r="19" spans="1:6" s="51" customFormat="1" ht="14.4" hidden="1" outlineLevel="1">
      <c r="A19" s="55">
        <v>40787</v>
      </c>
      <c r="B19" s="154">
        <v>9</v>
      </c>
      <c r="C19" s="154">
        <v>20</v>
      </c>
      <c r="D19" s="150" t="s">
        <v>191</v>
      </c>
      <c r="E19" s="142"/>
      <c r="F19" s="142"/>
    </row>
    <row r="20" spans="1:6" s="51" customFormat="1" ht="14.4" hidden="1" outlineLevel="1">
      <c r="A20" s="55">
        <v>40817</v>
      </c>
      <c r="B20" s="154">
        <v>9</v>
      </c>
      <c r="C20" s="154">
        <v>17</v>
      </c>
      <c r="D20" s="150" t="s">
        <v>191</v>
      </c>
      <c r="E20" s="142"/>
      <c r="F20" s="142"/>
    </row>
    <row r="21" spans="1:6" s="51" customFormat="1" ht="14.4" hidden="1" outlineLevel="1">
      <c r="A21" s="55">
        <v>40848</v>
      </c>
      <c r="B21" s="154">
        <v>9</v>
      </c>
      <c r="C21" s="154">
        <v>16</v>
      </c>
      <c r="D21" s="150" t="s">
        <v>191</v>
      </c>
      <c r="E21" s="142"/>
      <c r="F21" s="142"/>
    </row>
    <row r="22" spans="1:6" s="51" customFormat="1" ht="14.4" hidden="1" outlineLevel="1">
      <c r="A22" s="55">
        <v>40878</v>
      </c>
      <c r="B22" s="154">
        <v>9</v>
      </c>
      <c r="C22" s="154">
        <v>16</v>
      </c>
      <c r="D22" s="150" t="s">
        <v>191</v>
      </c>
      <c r="E22" s="142"/>
      <c r="F22" s="142"/>
    </row>
    <row r="23" spans="1:6" s="51" customFormat="1" ht="14.4" hidden="1" outlineLevel="1">
      <c r="A23" s="55">
        <v>40909</v>
      </c>
      <c r="B23" s="154">
        <v>9</v>
      </c>
      <c r="C23" s="154">
        <v>15</v>
      </c>
      <c r="D23" s="150" t="s">
        <v>191</v>
      </c>
      <c r="E23" s="142"/>
      <c r="F23" s="142"/>
    </row>
    <row r="24" spans="1:6" s="51" customFormat="1" ht="14.4" hidden="1" outlineLevel="1">
      <c r="A24" s="55">
        <v>40940</v>
      </c>
      <c r="B24" s="154">
        <v>8</v>
      </c>
      <c r="C24" s="154">
        <v>15</v>
      </c>
      <c r="D24" s="150" t="s">
        <v>191</v>
      </c>
      <c r="E24" s="142"/>
      <c r="F24" s="142"/>
    </row>
    <row r="25" spans="1:6" s="51" customFormat="1" ht="14.4" hidden="1" outlineLevel="1">
      <c r="A25" s="55">
        <v>40969</v>
      </c>
      <c r="B25" s="154">
        <v>8</v>
      </c>
      <c r="C25" s="154">
        <v>14</v>
      </c>
      <c r="D25" s="150" t="s">
        <v>191</v>
      </c>
      <c r="E25" s="142"/>
      <c r="F25" s="142"/>
    </row>
    <row r="26" spans="1:6" s="51" customFormat="1" ht="14.4" hidden="1" outlineLevel="1">
      <c r="A26" s="55">
        <v>41000</v>
      </c>
      <c r="B26" s="154">
        <v>8</v>
      </c>
      <c r="C26" s="154">
        <v>13</v>
      </c>
      <c r="D26" s="150" t="s">
        <v>191</v>
      </c>
      <c r="E26" s="142"/>
      <c r="F26" s="142"/>
    </row>
    <row r="27" spans="1:6" s="51" customFormat="1" ht="14.4" hidden="1" outlineLevel="1">
      <c r="A27" s="55">
        <v>41030</v>
      </c>
      <c r="B27" s="154">
        <v>8</v>
      </c>
      <c r="C27" s="154">
        <v>13</v>
      </c>
      <c r="D27" s="150" t="s">
        <v>191</v>
      </c>
      <c r="E27" s="142"/>
      <c r="F27" s="142"/>
    </row>
    <row r="28" spans="1:6" s="51" customFormat="1" ht="14.4" hidden="1" outlineLevel="1">
      <c r="A28" s="55">
        <v>41061</v>
      </c>
      <c r="B28" s="154">
        <v>8</v>
      </c>
      <c r="C28" s="154">
        <v>13</v>
      </c>
      <c r="D28" s="150" t="s">
        <v>191</v>
      </c>
      <c r="E28" s="142"/>
      <c r="F28" s="142"/>
    </row>
    <row r="29" spans="1:6" s="51" customFormat="1" ht="14.4" hidden="1" outlineLevel="1">
      <c r="A29" s="55">
        <v>41091</v>
      </c>
      <c r="B29" s="154">
        <v>8</v>
      </c>
      <c r="C29" s="154">
        <v>12</v>
      </c>
      <c r="D29" s="150" t="s">
        <v>191</v>
      </c>
      <c r="E29" s="142"/>
      <c r="F29" s="142"/>
    </row>
    <row r="30" spans="1:6" s="51" customFormat="1" ht="14.4" hidden="1" outlineLevel="1">
      <c r="A30" s="55">
        <v>41122</v>
      </c>
      <c r="B30" s="154">
        <v>7</v>
      </c>
      <c r="C30" s="154">
        <v>11</v>
      </c>
      <c r="D30" s="150" t="s">
        <v>191</v>
      </c>
      <c r="E30" s="142"/>
      <c r="F30" s="142"/>
    </row>
    <row r="31" spans="1:6" s="51" customFormat="1" ht="14.4" hidden="1" outlineLevel="1">
      <c r="A31" s="55">
        <v>41153</v>
      </c>
      <c r="B31" s="154">
        <v>7</v>
      </c>
      <c r="C31" s="154">
        <v>11</v>
      </c>
      <c r="D31" s="150" t="s">
        <v>191</v>
      </c>
      <c r="E31" s="142"/>
      <c r="F31" s="142"/>
    </row>
    <row r="32" spans="1:6" s="51" customFormat="1" ht="14.4" hidden="1" outlineLevel="1">
      <c r="A32" s="55">
        <v>41183</v>
      </c>
      <c r="B32" s="154">
        <v>7</v>
      </c>
      <c r="C32" s="154">
        <v>10</v>
      </c>
      <c r="D32" s="150" t="s">
        <v>191</v>
      </c>
      <c r="E32" s="142"/>
      <c r="F32" s="142"/>
    </row>
    <row r="33" spans="1:6" s="51" customFormat="1" ht="14.4" hidden="1" outlineLevel="1">
      <c r="A33" s="55">
        <v>41214</v>
      </c>
      <c r="B33" s="154">
        <v>7</v>
      </c>
      <c r="C33" s="154">
        <v>10</v>
      </c>
      <c r="D33" s="150" t="s">
        <v>191</v>
      </c>
      <c r="E33" s="142"/>
      <c r="F33" s="142"/>
    </row>
    <row r="34" spans="1:6" s="51" customFormat="1" ht="14.4" hidden="1" outlineLevel="1">
      <c r="A34" s="55">
        <v>41244</v>
      </c>
      <c r="B34" s="154">
        <v>7</v>
      </c>
      <c r="C34" s="154">
        <v>10</v>
      </c>
      <c r="D34" s="150" t="s">
        <v>191</v>
      </c>
      <c r="E34" s="142"/>
      <c r="F34" s="142"/>
    </row>
    <row r="35" spans="1:6" s="51" customFormat="1" ht="14.4" hidden="1" outlineLevel="1">
      <c r="A35" s="55">
        <v>41275</v>
      </c>
      <c r="B35" s="154">
        <v>7</v>
      </c>
      <c r="C35" s="154">
        <v>10</v>
      </c>
      <c r="D35" s="150" t="s">
        <v>191</v>
      </c>
      <c r="E35" s="142"/>
      <c r="F35" s="142"/>
    </row>
    <row r="36" spans="1:6" s="51" customFormat="1" ht="14.4" hidden="1" outlineLevel="1">
      <c r="A36" s="55">
        <v>41306</v>
      </c>
      <c r="B36" s="154">
        <v>7</v>
      </c>
      <c r="C36" s="154">
        <v>10</v>
      </c>
      <c r="D36" s="150" t="s">
        <v>191</v>
      </c>
      <c r="E36" s="142"/>
      <c r="F36" s="142"/>
    </row>
    <row r="37" spans="1:6" s="51" customFormat="1" ht="14.4" hidden="1" outlineLevel="1">
      <c r="A37" s="55">
        <v>41334</v>
      </c>
      <c r="B37" s="154">
        <v>7</v>
      </c>
      <c r="C37" s="154">
        <v>10</v>
      </c>
      <c r="D37" s="150" t="s">
        <v>191</v>
      </c>
      <c r="E37" s="142"/>
      <c r="F37" s="142"/>
    </row>
    <row r="38" spans="1:6" s="51" customFormat="1" ht="14.4" hidden="1" outlineLevel="1">
      <c r="A38" s="55">
        <v>41365</v>
      </c>
      <c r="B38" s="154">
        <v>7</v>
      </c>
      <c r="C38" s="154">
        <v>10</v>
      </c>
      <c r="D38" s="150" t="s">
        <v>191</v>
      </c>
      <c r="E38" s="142"/>
      <c r="F38" s="142"/>
    </row>
    <row r="39" spans="1:6" s="51" customFormat="1" ht="14.4" hidden="1" outlineLevel="1">
      <c r="A39" s="55">
        <v>41395</v>
      </c>
      <c r="B39" s="154">
        <v>7</v>
      </c>
      <c r="C39" s="154">
        <v>10</v>
      </c>
      <c r="D39" s="150" t="s">
        <v>191</v>
      </c>
      <c r="E39" s="142"/>
      <c r="F39" s="142"/>
    </row>
    <row r="40" spans="1:6" s="51" customFormat="1" ht="14.4" hidden="1" outlineLevel="1">
      <c r="A40" s="55">
        <v>41426</v>
      </c>
      <c r="B40" s="154">
        <v>7</v>
      </c>
      <c r="C40" s="154">
        <v>9</v>
      </c>
      <c r="D40" s="150" t="s">
        <v>191</v>
      </c>
      <c r="E40" s="142"/>
      <c r="F40" s="142"/>
    </row>
    <row r="41" spans="1:6" s="51" customFormat="1" ht="14.4" hidden="1" outlineLevel="1">
      <c r="A41" s="55">
        <v>41456</v>
      </c>
      <c r="B41" s="154">
        <v>7</v>
      </c>
      <c r="C41" s="154">
        <v>9</v>
      </c>
      <c r="D41" s="150" t="s">
        <v>191</v>
      </c>
      <c r="E41" s="142"/>
      <c r="F41" s="142"/>
    </row>
    <row r="42" spans="1:6" s="51" customFormat="1" ht="14.4" hidden="1" outlineLevel="1">
      <c r="A42" s="55">
        <v>41487</v>
      </c>
      <c r="B42" s="154">
        <v>7</v>
      </c>
      <c r="C42" s="154">
        <v>9</v>
      </c>
      <c r="D42" s="150" t="s">
        <v>191</v>
      </c>
      <c r="E42" s="142"/>
      <c r="F42" s="142"/>
    </row>
    <row r="43" spans="1:6" s="51" customFormat="1" ht="14.4" hidden="1" outlineLevel="1">
      <c r="A43" s="55">
        <v>41518</v>
      </c>
      <c r="B43" s="154">
        <v>7</v>
      </c>
      <c r="C43" s="154">
        <v>7</v>
      </c>
      <c r="D43" s="150" t="s">
        <v>191</v>
      </c>
      <c r="E43" s="142"/>
      <c r="F43" s="142"/>
    </row>
    <row r="44" spans="1:6" s="51" customFormat="1" ht="14.4" hidden="1" outlineLevel="1">
      <c r="A44" s="55">
        <v>41548</v>
      </c>
      <c r="B44" s="154">
        <v>7</v>
      </c>
      <c r="C44" s="154">
        <v>7</v>
      </c>
      <c r="D44" s="150" t="s">
        <v>191</v>
      </c>
      <c r="E44" s="142"/>
      <c r="F44" s="142"/>
    </row>
    <row r="45" spans="1:6" s="51" customFormat="1" ht="14.4" hidden="1" outlineLevel="1">
      <c r="A45" s="55">
        <v>41579</v>
      </c>
      <c r="B45" s="154">
        <v>7</v>
      </c>
      <c r="C45" s="154">
        <v>7</v>
      </c>
      <c r="D45" s="150" t="s">
        <v>191</v>
      </c>
      <c r="E45" s="142"/>
      <c r="F45" s="142"/>
    </row>
    <row r="46" spans="1:6" s="51" customFormat="1" ht="14.4" hidden="1" outlineLevel="1">
      <c r="A46" s="55">
        <v>41609</v>
      </c>
      <c r="B46" s="154">
        <v>7</v>
      </c>
      <c r="C46" s="154">
        <v>7</v>
      </c>
      <c r="D46" s="150" t="s">
        <v>191</v>
      </c>
      <c r="E46" s="142"/>
      <c r="F46" s="142"/>
    </row>
    <row r="47" spans="1:6" s="51" customFormat="1" ht="14.4" hidden="1" outlineLevel="1">
      <c r="A47" s="55">
        <v>41640</v>
      </c>
      <c r="B47" s="154">
        <v>7</v>
      </c>
      <c r="C47" s="154">
        <v>7</v>
      </c>
      <c r="D47" s="150" t="s">
        <v>191</v>
      </c>
      <c r="E47" s="142"/>
      <c r="F47" s="142"/>
    </row>
    <row r="48" spans="1:6" s="51" customFormat="1" ht="14.4" hidden="1" outlineLevel="1">
      <c r="A48" s="55">
        <v>41671</v>
      </c>
      <c r="B48" s="154">
        <v>7</v>
      </c>
      <c r="C48" s="154">
        <v>7</v>
      </c>
      <c r="D48" s="150" t="s">
        <v>191</v>
      </c>
      <c r="E48" s="142"/>
      <c r="F48" s="142"/>
    </row>
    <row r="49" spans="1:6" s="51" customFormat="1" ht="14.4" hidden="1" outlineLevel="1">
      <c r="A49" s="55">
        <v>41699</v>
      </c>
      <c r="B49" s="154">
        <v>7</v>
      </c>
      <c r="C49" s="154">
        <v>7</v>
      </c>
      <c r="D49" s="150" t="s">
        <v>191</v>
      </c>
      <c r="E49" s="142"/>
      <c r="F49" s="142"/>
    </row>
    <row r="50" spans="1:6" s="51" customFormat="1" ht="14.4" hidden="1" outlineLevel="1">
      <c r="A50" s="55">
        <v>41730</v>
      </c>
      <c r="B50" s="154">
        <v>7</v>
      </c>
      <c r="C50" s="154">
        <v>7</v>
      </c>
      <c r="D50" s="150" t="s">
        <v>191</v>
      </c>
      <c r="E50" s="142"/>
      <c r="F50" s="142"/>
    </row>
    <row r="51" spans="1:6" s="51" customFormat="1" ht="14.4" hidden="1" outlineLevel="1">
      <c r="A51" s="55">
        <v>41760</v>
      </c>
      <c r="B51" s="154">
        <v>6</v>
      </c>
      <c r="C51" s="154">
        <v>6</v>
      </c>
      <c r="D51" s="150" t="s">
        <v>191</v>
      </c>
      <c r="E51" s="142"/>
      <c r="F51" s="142"/>
    </row>
    <row r="52" spans="1:6" s="51" customFormat="1" ht="14.4" hidden="1" outlineLevel="1">
      <c r="A52" s="55">
        <v>41791</v>
      </c>
      <c r="B52" s="154">
        <v>5</v>
      </c>
      <c r="C52" s="154">
        <v>6</v>
      </c>
      <c r="D52" s="150" t="s">
        <v>191</v>
      </c>
      <c r="E52" s="142"/>
      <c r="F52" s="142"/>
    </row>
    <row r="53" spans="1:6" s="51" customFormat="1" ht="14.4" hidden="1" outlineLevel="1">
      <c r="A53" s="55">
        <v>41821</v>
      </c>
      <c r="B53" s="154">
        <v>5</v>
      </c>
      <c r="C53" s="154">
        <v>6</v>
      </c>
      <c r="D53" s="150" t="s">
        <v>191</v>
      </c>
      <c r="E53" s="142"/>
      <c r="F53" s="142"/>
    </row>
    <row r="54" spans="1:6" s="51" customFormat="1" ht="14.4" hidden="1" outlineLevel="1" collapsed="1">
      <c r="A54" s="55">
        <v>41852</v>
      </c>
      <c r="B54" s="154">
        <v>5</v>
      </c>
      <c r="C54" s="154">
        <v>5</v>
      </c>
      <c r="D54" s="150" t="s">
        <v>191</v>
      </c>
      <c r="E54" s="142"/>
      <c r="F54" s="142"/>
    </row>
    <row r="55" spans="1:6" s="51" customFormat="1" ht="14.4" hidden="1" outlineLevel="1" collapsed="1">
      <c r="A55" s="55">
        <v>41883</v>
      </c>
      <c r="B55" s="154">
        <v>5</v>
      </c>
      <c r="C55" s="154">
        <v>5</v>
      </c>
      <c r="D55" s="150" t="s">
        <v>191</v>
      </c>
      <c r="E55" s="142"/>
      <c r="F55" s="142"/>
    </row>
    <row r="56" spans="1:6" s="51" customFormat="1" ht="14.4" hidden="1" outlineLevel="1" collapsed="1">
      <c r="A56" s="55">
        <v>41913</v>
      </c>
      <c r="B56" s="154">
        <v>5</v>
      </c>
      <c r="C56" s="154">
        <v>5</v>
      </c>
      <c r="D56" s="150" t="s">
        <v>191</v>
      </c>
      <c r="E56" s="142"/>
      <c r="F56" s="142"/>
    </row>
    <row r="57" spans="1:6" s="51" customFormat="1" ht="14.4" hidden="1" outlineLevel="1" collapsed="1">
      <c r="A57" s="55">
        <v>41944</v>
      </c>
      <c r="B57" s="154">
        <v>5</v>
      </c>
      <c r="C57" s="154">
        <v>5</v>
      </c>
      <c r="D57" s="150" t="s">
        <v>191</v>
      </c>
      <c r="E57" s="142"/>
      <c r="F57" s="142"/>
    </row>
    <row r="58" spans="1:6" s="51" customFormat="1" ht="14.4" hidden="1" outlineLevel="1">
      <c r="A58" s="55">
        <v>41974</v>
      </c>
      <c r="B58" s="154">
        <v>4</v>
      </c>
      <c r="C58" s="154">
        <v>4</v>
      </c>
      <c r="D58" s="150" t="s">
        <v>191</v>
      </c>
      <c r="E58" s="142"/>
      <c r="F58" s="142"/>
    </row>
    <row r="59" spans="1:6" s="51" customFormat="1" ht="14.4" hidden="1" outlineLevel="1">
      <c r="A59" s="55">
        <v>42005</v>
      </c>
      <c r="B59" s="154">
        <v>4</v>
      </c>
      <c r="C59" s="154">
        <v>4</v>
      </c>
      <c r="D59" s="150" t="s">
        <v>191</v>
      </c>
      <c r="E59" s="142"/>
      <c r="F59" s="142"/>
    </row>
    <row r="60" spans="1:6" s="51" customFormat="1" ht="14.4" hidden="1" outlineLevel="1" collapsed="1">
      <c r="A60" s="55">
        <v>42036</v>
      </c>
      <c r="B60" s="154">
        <v>4</v>
      </c>
      <c r="C60" s="154">
        <v>4</v>
      </c>
      <c r="D60" s="150" t="s">
        <v>191</v>
      </c>
      <c r="E60" s="142"/>
      <c r="F60" s="142"/>
    </row>
    <row r="61" spans="1:6" s="51" customFormat="1" ht="14.4" hidden="1" outlineLevel="1" collapsed="1">
      <c r="A61" s="55">
        <v>42064</v>
      </c>
      <c r="B61" s="154">
        <v>4</v>
      </c>
      <c r="C61" s="154">
        <v>4</v>
      </c>
      <c r="D61" s="150" t="s">
        <v>191</v>
      </c>
      <c r="E61" s="142"/>
      <c r="F61" s="142"/>
    </row>
    <row r="62" spans="1:6" s="51" customFormat="1" ht="14.4" hidden="1" outlineLevel="1" collapsed="1">
      <c r="A62" s="55">
        <v>42095</v>
      </c>
      <c r="B62" s="154">
        <v>4</v>
      </c>
      <c r="C62" s="154">
        <v>4</v>
      </c>
      <c r="D62" s="150" t="s">
        <v>191</v>
      </c>
      <c r="E62" s="142"/>
      <c r="F62" s="142"/>
    </row>
    <row r="63" spans="1:6" s="51" customFormat="1" ht="14.4" hidden="1" outlineLevel="1" collapsed="1">
      <c r="A63" s="55">
        <v>42125</v>
      </c>
      <c r="B63" s="154">
        <v>4</v>
      </c>
      <c r="C63" s="154">
        <v>4</v>
      </c>
      <c r="D63" s="150" t="s">
        <v>191</v>
      </c>
      <c r="E63" s="142"/>
      <c r="F63" s="142"/>
    </row>
    <row r="64" spans="1:6" s="51" customFormat="1" ht="14.4" hidden="1" outlineLevel="1">
      <c r="A64" s="55">
        <v>42156</v>
      </c>
      <c r="B64" s="154">
        <v>4</v>
      </c>
      <c r="C64" s="154">
        <v>4</v>
      </c>
      <c r="D64" s="150" t="s">
        <v>191</v>
      </c>
      <c r="E64" s="142"/>
      <c r="F64" s="142"/>
    </row>
    <row r="65" spans="1:6" s="51" customFormat="1" ht="14.4" hidden="1" outlineLevel="1">
      <c r="A65" s="55">
        <v>42186</v>
      </c>
      <c r="B65" s="154">
        <v>4</v>
      </c>
      <c r="C65" s="154">
        <v>4</v>
      </c>
      <c r="D65" s="150" t="s">
        <v>191</v>
      </c>
      <c r="E65" s="142"/>
      <c r="F65" s="142"/>
    </row>
    <row r="66" spans="1:6" s="51" customFormat="1" ht="14.4" hidden="1" outlineLevel="1">
      <c r="A66" s="55">
        <v>42217</v>
      </c>
      <c r="B66" s="154">
        <v>4</v>
      </c>
      <c r="C66" s="154">
        <v>4</v>
      </c>
      <c r="D66" s="150" t="s">
        <v>191</v>
      </c>
      <c r="E66" s="142"/>
      <c r="F66" s="142"/>
    </row>
    <row r="67" spans="1:6" s="51" customFormat="1" ht="14.4" hidden="1" outlineLevel="1">
      <c r="A67" s="55">
        <v>42248</v>
      </c>
      <c r="B67" s="154">
        <v>4</v>
      </c>
      <c r="C67" s="154">
        <v>4</v>
      </c>
      <c r="D67" s="150" t="s">
        <v>191</v>
      </c>
      <c r="E67" s="142"/>
      <c r="F67" s="142"/>
    </row>
    <row r="68" spans="1:6" ht="14.4" hidden="1" outlineLevel="1" collapsed="1">
      <c r="A68" s="55">
        <v>42278</v>
      </c>
      <c r="B68" s="154">
        <v>4</v>
      </c>
      <c r="C68" s="154">
        <v>4</v>
      </c>
      <c r="D68" s="150" t="s">
        <v>191</v>
      </c>
      <c r="E68" s="143"/>
      <c r="F68" s="143"/>
    </row>
    <row r="69" spans="1:6" ht="14.4" hidden="1" outlineLevel="1" collapsed="1">
      <c r="A69" s="55">
        <v>42309</v>
      </c>
      <c r="B69" s="154">
        <v>4</v>
      </c>
      <c r="C69" s="154">
        <v>4</v>
      </c>
      <c r="D69" s="170" t="s">
        <v>191</v>
      </c>
      <c r="E69" s="143"/>
      <c r="F69" s="143"/>
    </row>
    <row r="70" spans="1:6" ht="14.4" hidden="1" outlineLevel="1" collapsed="1">
      <c r="A70" s="55">
        <v>42339</v>
      </c>
      <c r="B70" s="154">
        <v>4</v>
      </c>
      <c r="C70" s="154">
        <v>4</v>
      </c>
      <c r="D70" s="154">
        <v>852</v>
      </c>
      <c r="E70" s="143"/>
      <c r="F70" s="143"/>
    </row>
    <row r="71" spans="1:6" ht="14.4" hidden="1" outlineLevel="1" collapsed="1">
      <c r="A71" s="55">
        <v>42370</v>
      </c>
      <c r="B71" s="154">
        <v>4</v>
      </c>
      <c r="C71" s="154">
        <v>4</v>
      </c>
      <c r="D71" s="154">
        <v>852</v>
      </c>
      <c r="E71" s="143"/>
      <c r="F71" s="143"/>
    </row>
    <row r="72" spans="1:6" ht="14.4" hidden="1" outlineLevel="1" collapsed="1">
      <c r="A72" s="55">
        <v>42401</v>
      </c>
      <c r="B72" s="154">
        <v>4</v>
      </c>
      <c r="C72" s="154">
        <v>4</v>
      </c>
      <c r="D72" s="154">
        <v>852</v>
      </c>
      <c r="E72" s="143"/>
      <c r="F72" s="143"/>
    </row>
    <row r="73" spans="1:6" ht="14.4" hidden="1" outlineLevel="1" collapsed="1">
      <c r="A73" s="55">
        <v>42430</v>
      </c>
      <c r="B73" s="154">
        <v>4</v>
      </c>
      <c r="C73" s="154">
        <v>4</v>
      </c>
      <c r="D73" s="154">
        <v>829</v>
      </c>
      <c r="E73" s="143"/>
      <c r="F73" s="143"/>
    </row>
    <row r="74" spans="1:6" ht="14.4" hidden="1" outlineLevel="1" collapsed="1">
      <c r="A74" s="55">
        <v>42461</v>
      </c>
      <c r="B74" s="154">
        <v>4</v>
      </c>
      <c r="C74" s="154">
        <v>4</v>
      </c>
      <c r="D74" s="154">
        <v>829</v>
      </c>
      <c r="E74" s="143"/>
      <c r="F74" s="143"/>
    </row>
    <row r="75" spans="1:6" ht="14.4" hidden="1" outlineLevel="2">
      <c r="A75" s="55">
        <v>42491</v>
      </c>
      <c r="B75" s="154">
        <v>4</v>
      </c>
      <c r="C75" s="154">
        <v>4</v>
      </c>
      <c r="D75" s="154">
        <v>829</v>
      </c>
      <c r="E75" s="143"/>
      <c r="F75" s="143"/>
    </row>
    <row r="76" spans="1:6" ht="14.4" hidden="1" outlineLevel="1" collapsed="1">
      <c r="A76" s="55">
        <v>42522</v>
      </c>
      <c r="B76" s="154">
        <v>4</v>
      </c>
      <c r="C76" s="154">
        <v>4</v>
      </c>
      <c r="D76" s="154">
        <v>805</v>
      </c>
      <c r="E76" s="143"/>
      <c r="F76" s="143"/>
    </row>
    <row r="77" spans="1:6" ht="14.4" hidden="1" outlineLevel="1" collapsed="1">
      <c r="A77" s="55">
        <v>42552</v>
      </c>
      <c r="B77" s="154">
        <v>4</v>
      </c>
      <c r="C77" s="154">
        <v>4</v>
      </c>
      <c r="D77" s="154">
        <v>805</v>
      </c>
      <c r="E77" s="143"/>
    </row>
    <row r="78" spans="1:6" ht="14.4" hidden="1" outlineLevel="1" collapsed="1">
      <c r="A78" s="55">
        <v>42583</v>
      </c>
      <c r="B78" s="154">
        <v>4</v>
      </c>
      <c r="C78" s="154">
        <v>4</v>
      </c>
      <c r="D78" s="154">
        <v>805</v>
      </c>
    </row>
    <row r="79" spans="1:6" ht="14.4" hidden="1" outlineLevel="1" collapsed="1">
      <c r="A79" s="55">
        <v>42614</v>
      </c>
      <c r="B79" s="154">
        <v>4</v>
      </c>
      <c r="C79" s="154">
        <v>4</v>
      </c>
      <c r="D79" s="154">
        <v>797</v>
      </c>
    </row>
    <row r="80" spans="1:6" ht="14.4" hidden="1" outlineLevel="1" collapsed="1">
      <c r="A80" s="55">
        <v>42644</v>
      </c>
      <c r="B80" s="154">
        <v>4</v>
      </c>
      <c r="C80" s="154">
        <v>4</v>
      </c>
      <c r="D80" s="154">
        <v>797</v>
      </c>
    </row>
    <row r="81" spans="1:4" ht="14.4" hidden="1" outlineLevel="1" collapsed="1">
      <c r="A81" s="55">
        <v>42675</v>
      </c>
      <c r="B81" s="154">
        <v>4</v>
      </c>
      <c r="C81" s="154">
        <v>4</v>
      </c>
      <c r="D81" s="154">
        <v>797</v>
      </c>
    </row>
    <row r="82" spans="1:4" ht="14.4" hidden="1" outlineLevel="1" collapsed="1">
      <c r="A82" s="55">
        <v>42705</v>
      </c>
      <c r="B82" s="154">
        <v>4</v>
      </c>
      <c r="C82" s="154">
        <v>4</v>
      </c>
      <c r="D82" s="154">
        <v>772</v>
      </c>
    </row>
    <row r="83" spans="1:4" ht="14.4" hidden="1" outlineLevel="1" collapsed="1">
      <c r="A83" s="55">
        <v>42736</v>
      </c>
      <c r="B83" s="154">
        <v>4</v>
      </c>
      <c r="C83" s="154">
        <v>4</v>
      </c>
      <c r="D83" s="154">
        <v>772</v>
      </c>
    </row>
    <row r="84" spans="1:4" ht="14.4" hidden="1" outlineLevel="1" collapsed="1">
      <c r="A84" s="55">
        <v>42767</v>
      </c>
      <c r="B84" s="154">
        <v>4</v>
      </c>
      <c r="C84" s="154">
        <v>4</v>
      </c>
      <c r="D84" s="154">
        <v>772</v>
      </c>
    </row>
    <row r="85" spans="1:4" ht="14.4" hidden="1" outlineLevel="1" collapsed="1">
      <c r="A85" s="55">
        <v>42795</v>
      </c>
      <c r="B85" s="154">
        <v>4</v>
      </c>
      <c r="C85" s="154">
        <v>4</v>
      </c>
      <c r="D85" s="154">
        <v>738</v>
      </c>
    </row>
    <row r="86" spans="1:4" ht="14.4" hidden="1" outlineLevel="1" collapsed="1">
      <c r="A86" s="55">
        <v>42826</v>
      </c>
      <c r="B86" s="154">
        <v>4</v>
      </c>
      <c r="C86" s="154">
        <v>4</v>
      </c>
      <c r="D86" s="154">
        <v>738</v>
      </c>
    </row>
    <row r="87" spans="1:4" ht="14.4" hidden="1" outlineLevel="1" collapsed="1">
      <c r="A87" s="55">
        <v>42856</v>
      </c>
      <c r="B87" s="154">
        <v>4</v>
      </c>
      <c r="C87" s="154">
        <v>4</v>
      </c>
      <c r="D87" s="154">
        <v>738</v>
      </c>
    </row>
    <row r="88" spans="1:4" ht="14.4" hidden="1" outlineLevel="1" collapsed="1">
      <c r="A88" s="55">
        <v>42887</v>
      </c>
      <c r="B88" s="154">
        <v>4</v>
      </c>
      <c r="C88" s="154">
        <v>4</v>
      </c>
      <c r="D88" s="154">
        <v>749</v>
      </c>
    </row>
    <row r="89" spans="1:4" ht="14.4" hidden="1" outlineLevel="1" collapsed="1">
      <c r="A89" s="55">
        <v>42917</v>
      </c>
      <c r="B89" s="154">
        <v>4</v>
      </c>
      <c r="C89" s="154">
        <v>4</v>
      </c>
      <c r="D89" s="154">
        <v>749</v>
      </c>
    </row>
    <row r="90" spans="1:4" ht="14.4" hidden="1" outlineLevel="1" collapsed="1">
      <c r="A90" s="55">
        <v>42948</v>
      </c>
      <c r="B90" s="154">
        <v>4</v>
      </c>
      <c r="C90" s="154">
        <v>4</v>
      </c>
      <c r="D90" s="154">
        <v>749</v>
      </c>
    </row>
    <row r="91" spans="1:4" ht="14.4" hidden="1" outlineLevel="1" collapsed="1">
      <c r="A91" s="55">
        <v>42979</v>
      </c>
      <c r="B91" s="154">
        <v>4</v>
      </c>
      <c r="C91" s="154">
        <v>4</v>
      </c>
      <c r="D91" s="154">
        <v>728</v>
      </c>
    </row>
    <row r="92" spans="1:4" ht="14.4" hidden="1" outlineLevel="1" collapsed="1">
      <c r="A92" s="55">
        <v>43009</v>
      </c>
      <c r="B92" s="154">
        <v>4</v>
      </c>
      <c r="C92" s="154">
        <v>4</v>
      </c>
      <c r="D92" s="154">
        <v>728</v>
      </c>
    </row>
    <row r="93" spans="1:4" ht="14.4" hidden="1" outlineLevel="1" collapsed="1">
      <c r="A93" s="55">
        <v>43040</v>
      </c>
      <c r="B93" s="154">
        <v>4</v>
      </c>
      <c r="C93" s="154">
        <v>4</v>
      </c>
      <c r="D93" s="154">
        <v>728</v>
      </c>
    </row>
    <row r="94" spans="1:4" ht="14.4" hidden="1" outlineLevel="1" collapsed="1">
      <c r="A94" s="55">
        <v>43070</v>
      </c>
      <c r="B94" s="154">
        <v>4</v>
      </c>
      <c r="C94" s="154">
        <v>4</v>
      </c>
      <c r="D94" s="154">
        <v>706</v>
      </c>
    </row>
    <row r="95" spans="1:4" ht="14.4" hidden="1" outlineLevel="1" collapsed="1">
      <c r="A95" s="55">
        <v>43101</v>
      </c>
      <c r="B95" s="154">
        <v>4</v>
      </c>
      <c r="C95" s="154">
        <v>4</v>
      </c>
      <c r="D95" s="154">
        <v>706</v>
      </c>
    </row>
    <row r="96" spans="1:4" ht="14.4" hidden="1" outlineLevel="1" collapsed="1">
      <c r="A96" s="55">
        <v>43132</v>
      </c>
      <c r="B96" s="154">
        <v>4</v>
      </c>
      <c r="C96" s="154">
        <v>4</v>
      </c>
      <c r="D96" s="154">
        <v>706</v>
      </c>
    </row>
    <row r="97" spans="1:4" ht="14.4" hidden="1" outlineLevel="1" collapsed="1">
      <c r="A97" s="55">
        <v>43160</v>
      </c>
      <c r="B97" s="154">
        <v>4</v>
      </c>
      <c r="C97" s="154">
        <v>4</v>
      </c>
      <c r="D97" s="154">
        <v>704</v>
      </c>
    </row>
    <row r="98" spans="1:4" ht="14.4" hidden="1" outlineLevel="1" collapsed="1">
      <c r="A98" s="55">
        <v>43191</v>
      </c>
      <c r="B98" s="154">
        <v>4</v>
      </c>
      <c r="C98" s="154">
        <v>4</v>
      </c>
      <c r="D98" s="154">
        <v>704</v>
      </c>
    </row>
    <row r="99" spans="1:4" ht="14.4" hidden="1" outlineLevel="1" collapsed="1">
      <c r="A99" s="55">
        <v>43221</v>
      </c>
      <c r="B99" s="154">
        <v>4</v>
      </c>
      <c r="C99" s="154">
        <v>4</v>
      </c>
      <c r="D99" s="154">
        <v>704</v>
      </c>
    </row>
    <row r="100" spans="1:4" ht="14.4" hidden="1" outlineLevel="1" collapsed="1">
      <c r="A100" s="55">
        <v>43252</v>
      </c>
      <c r="B100" s="154">
        <v>4</v>
      </c>
      <c r="C100" s="154">
        <v>4</v>
      </c>
      <c r="D100" s="154">
        <v>691</v>
      </c>
    </row>
    <row r="101" spans="1:4" ht="14.4" hidden="1" outlineLevel="1" collapsed="1">
      <c r="A101" s="55">
        <v>43282</v>
      </c>
      <c r="B101" s="154">
        <v>4</v>
      </c>
      <c r="C101" s="154">
        <v>4</v>
      </c>
      <c r="D101" s="154">
        <v>691</v>
      </c>
    </row>
    <row r="102" spans="1:4" ht="14.4" hidden="1" outlineLevel="1" collapsed="1">
      <c r="A102" s="55">
        <v>43313</v>
      </c>
      <c r="B102" s="154">
        <v>4</v>
      </c>
      <c r="C102" s="154">
        <v>4</v>
      </c>
      <c r="D102" s="154">
        <v>691</v>
      </c>
    </row>
    <row r="103" spans="1:4" ht="14.4" hidden="1" outlineLevel="1" collapsed="1">
      <c r="A103" s="55">
        <v>43344</v>
      </c>
      <c r="B103" s="154">
        <v>4</v>
      </c>
      <c r="C103" s="154">
        <v>4</v>
      </c>
      <c r="D103" s="154">
        <v>640</v>
      </c>
    </row>
    <row r="104" spans="1:4" ht="14.4" hidden="1" outlineLevel="1" collapsed="1">
      <c r="A104" s="55">
        <v>43374</v>
      </c>
      <c r="B104" s="154">
        <v>4</v>
      </c>
      <c r="C104" s="154">
        <v>4</v>
      </c>
      <c r="D104" s="154">
        <v>640</v>
      </c>
    </row>
    <row r="105" spans="1:4" ht="14.4" hidden="1" outlineLevel="1" collapsed="1">
      <c r="A105" s="55">
        <v>43405</v>
      </c>
      <c r="B105" s="154">
        <v>4</v>
      </c>
      <c r="C105" s="154">
        <v>4</v>
      </c>
      <c r="D105" s="154">
        <v>640</v>
      </c>
    </row>
    <row r="106" spans="1:4" ht="14.4" hidden="1" outlineLevel="1" collapsed="1">
      <c r="A106" s="55">
        <v>43435</v>
      </c>
      <c r="B106" s="154">
        <v>4</v>
      </c>
      <c r="C106" s="154">
        <v>4</v>
      </c>
      <c r="D106" s="154">
        <v>625</v>
      </c>
    </row>
    <row r="107" spans="1:4" ht="14.4" hidden="1" outlineLevel="1" collapsed="1">
      <c r="A107" s="55">
        <v>43466</v>
      </c>
      <c r="B107" s="154">
        <v>4</v>
      </c>
      <c r="C107" s="154">
        <v>4</v>
      </c>
      <c r="D107" s="154">
        <v>625</v>
      </c>
    </row>
    <row r="108" spans="1:4" ht="14.4" hidden="1" outlineLevel="1" collapsed="1">
      <c r="A108" s="55">
        <v>43497</v>
      </c>
      <c r="B108" s="154">
        <v>4</v>
      </c>
      <c r="C108" s="154">
        <v>4</v>
      </c>
      <c r="D108" s="154">
        <v>625</v>
      </c>
    </row>
    <row r="109" spans="1:4" ht="14.4" hidden="1" outlineLevel="1" collapsed="1">
      <c r="A109" s="55">
        <v>43525</v>
      </c>
      <c r="B109" s="154">
        <v>4</v>
      </c>
      <c r="C109" s="154">
        <v>4</v>
      </c>
      <c r="D109" s="154">
        <v>621</v>
      </c>
    </row>
    <row r="110" spans="1:4" ht="14.4" hidden="1" outlineLevel="1" collapsed="1">
      <c r="A110" s="55">
        <v>43556</v>
      </c>
      <c r="B110" s="154">
        <v>4</v>
      </c>
      <c r="C110" s="154">
        <v>4</v>
      </c>
      <c r="D110" s="154">
        <v>621</v>
      </c>
    </row>
    <row r="111" spans="1:4" ht="14.4" hidden="1" outlineLevel="1" collapsed="1">
      <c r="A111" s="55">
        <v>43586</v>
      </c>
      <c r="B111" s="154">
        <v>4</v>
      </c>
      <c r="C111" s="154">
        <v>4</v>
      </c>
      <c r="D111" s="154">
        <v>621</v>
      </c>
    </row>
    <row r="112" spans="1:4" ht="14.4" hidden="1" outlineLevel="1" collapsed="1">
      <c r="A112" s="55">
        <v>43617</v>
      </c>
      <c r="B112" s="154">
        <v>4</v>
      </c>
      <c r="C112" s="154">
        <v>4</v>
      </c>
      <c r="D112" s="154">
        <v>619</v>
      </c>
    </row>
    <row r="113" spans="1:4" ht="14.4" hidden="1" outlineLevel="1" collapsed="1">
      <c r="A113" s="55">
        <v>43647</v>
      </c>
      <c r="B113" s="154">
        <v>4</v>
      </c>
      <c r="C113" s="154">
        <v>4</v>
      </c>
      <c r="D113" s="154">
        <v>619</v>
      </c>
    </row>
    <row r="114" spans="1:4" ht="14.4" hidden="1" outlineLevel="1" collapsed="1">
      <c r="A114" s="55">
        <v>43678</v>
      </c>
      <c r="B114" s="154">
        <v>4</v>
      </c>
      <c r="C114" s="154">
        <v>4</v>
      </c>
      <c r="D114" s="154">
        <v>619</v>
      </c>
    </row>
    <row r="115" spans="1:4" ht="14.4" hidden="1" outlineLevel="1" collapsed="1">
      <c r="A115" s="55">
        <v>43709</v>
      </c>
      <c r="B115" s="154">
        <v>4</v>
      </c>
      <c r="C115" s="154">
        <v>4</v>
      </c>
      <c r="D115" s="154">
        <v>618</v>
      </c>
    </row>
    <row r="116" spans="1:4" ht="14.4" hidden="1" outlineLevel="1" collapsed="1">
      <c r="A116" s="55">
        <v>43739</v>
      </c>
      <c r="B116" s="154">
        <v>4</v>
      </c>
      <c r="C116" s="154">
        <v>4</v>
      </c>
      <c r="D116" s="154">
        <v>618</v>
      </c>
    </row>
    <row r="117" spans="1:4" ht="14.4" hidden="1" outlineLevel="1" collapsed="1">
      <c r="A117" s="55">
        <v>43770</v>
      </c>
      <c r="B117" s="154">
        <v>4</v>
      </c>
      <c r="C117" s="154">
        <v>4</v>
      </c>
      <c r="D117" s="154">
        <v>618</v>
      </c>
    </row>
    <row r="118" spans="1:4" ht="14.4" hidden="1" outlineLevel="1" collapsed="1">
      <c r="A118" s="55">
        <v>43800</v>
      </c>
      <c r="B118" s="154">
        <v>4</v>
      </c>
      <c r="C118" s="154">
        <v>4</v>
      </c>
      <c r="D118" s="154">
        <v>593</v>
      </c>
    </row>
    <row r="119" spans="1:4" ht="14.4" hidden="1" outlineLevel="1" collapsed="1">
      <c r="A119" s="55">
        <v>43831</v>
      </c>
      <c r="B119" s="154">
        <v>4</v>
      </c>
      <c r="C119" s="154">
        <v>4</v>
      </c>
      <c r="D119" s="154">
        <v>593</v>
      </c>
    </row>
    <row r="120" spans="1:4" ht="14.4" hidden="1" outlineLevel="1" collapsed="1">
      <c r="A120" s="55">
        <v>43862</v>
      </c>
      <c r="B120" s="154">
        <v>4</v>
      </c>
      <c r="C120" s="154">
        <v>4</v>
      </c>
      <c r="D120" s="154">
        <v>593</v>
      </c>
    </row>
    <row r="121" spans="1:4" ht="14.4" hidden="1" outlineLevel="1" collapsed="1">
      <c r="A121" s="55">
        <v>43891</v>
      </c>
      <c r="B121" s="154">
        <v>4</v>
      </c>
      <c r="C121" s="154">
        <v>4</v>
      </c>
      <c r="D121" s="154">
        <v>588</v>
      </c>
    </row>
    <row r="122" spans="1:4" ht="14.4" hidden="1" outlineLevel="1" collapsed="1">
      <c r="A122" s="55">
        <v>43922</v>
      </c>
      <c r="B122" s="154">
        <v>4</v>
      </c>
      <c r="C122" s="154">
        <v>4</v>
      </c>
      <c r="D122" s="154">
        <v>588</v>
      </c>
    </row>
    <row r="123" spans="1:4" ht="14.4" hidden="1" outlineLevel="1" collapsed="1">
      <c r="A123" s="55">
        <v>43952</v>
      </c>
      <c r="B123" s="154">
        <v>4</v>
      </c>
      <c r="C123" s="154">
        <v>4</v>
      </c>
      <c r="D123" s="154">
        <v>588</v>
      </c>
    </row>
    <row r="124" spans="1:4" ht="14.4" hidden="1" outlineLevel="1" collapsed="1">
      <c r="A124" s="55">
        <v>43983</v>
      </c>
      <c r="B124" s="154">
        <v>4</v>
      </c>
      <c r="C124" s="154">
        <v>4</v>
      </c>
      <c r="D124" s="154">
        <v>569</v>
      </c>
    </row>
    <row r="125" spans="1:4" ht="14.4" hidden="1" outlineLevel="1" collapsed="1">
      <c r="A125" s="55">
        <v>44013</v>
      </c>
      <c r="B125" s="154">
        <v>4</v>
      </c>
      <c r="C125" s="154">
        <v>4</v>
      </c>
      <c r="D125" s="154">
        <v>569</v>
      </c>
    </row>
    <row r="126" spans="1:4" ht="14.4" hidden="1" outlineLevel="1" collapsed="1">
      <c r="A126" s="55">
        <v>44044</v>
      </c>
      <c r="B126" s="154">
        <v>4</v>
      </c>
      <c r="C126" s="154">
        <v>4</v>
      </c>
      <c r="D126" s="154">
        <v>569</v>
      </c>
    </row>
    <row r="127" spans="1:4" ht="14.4" hidden="1" outlineLevel="1" collapsed="1">
      <c r="A127" s="55">
        <v>44075</v>
      </c>
      <c r="B127" s="154">
        <v>4</v>
      </c>
      <c r="C127" s="154">
        <v>4</v>
      </c>
      <c r="D127" s="154">
        <v>556</v>
      </c>
    </row>
    <row r="128" spans="1:4" ht="14.4" hidden="1" outlineLevel="1" collapsed="1">
      <c r="A128" s="55">
        <v>44105</v>
      </c>
      <c r="B128" s="154">
        <v>4</v>
      </c>
      <c r="C128" s="154">
        <v>4</v>
      </c>
      <c r="D128" s="154">
        <v>556</v>
      </c>
    </row>
    <row r="129" spans="1:4" ht="14.4" hidden="1" outlineLevel="1" collapsed="1">
      <c r="A129" s="55">
        <v>44136</v>
      </c>
      <c r="B129" s="154">
        <v>4</v>
      </c>
      <c r="C129" s="154">
        <v>4</v>
      </c>
      <c r="D129" s="154">
        <v>556</v>
      </c>
    </row>
    <row r="130" spans="1:4" ht="14.4" hidden="1" outlineLevel="1" collapsed="1">
      <c r="A130" s="55">
        <v>44166</v>
      </c>
      <c r="B130" s="154">
        <v>4</v>
      </c>
      <c r="C130" s="154">
        <v>4</v>
      </c>
      <c r="D130" s="154">
        <v>546</v>
      </c>
    </row>
    <row r="131" spans="1:4" ht="14.4" hidden="1" outlineLevel="1" collapsed="1">
      <c r="A131" s="55">
        <v>44197</v>
      </c>
      <c r="B131" s="154">
        <v>4</v>
      </c>
      <c r="C131" s="154">
        <v>4</v>
      </c>
      <c r="D131" s="154">
        <v>546</v>
      </c>
    </row>
    <row r="132" spans="1:4" ht="14.4" hidden="1" outlineLevel="1" collapsed="1">
      <c r="A132" s="55">
        <v>44228</v>
      </c>
      <c r="B132" s="154">
        <v>4</v>
      </c>
      <c r="C132" s="154">
        <v>4</v>
      </c>
      <c r="D132" s="154">
        <v>546</v>
      </c>
    </row>
    <row r="133" spans="1:4" ht="14.4" collapsed="1">
      <c r="A133" s="55">
        <v>44256</v>
      </c>
      <c r="B133" s="154">
        <v>4</v>
      </c>
      <c r="C133" s="154">
        <v>4</v>
      </c>
      <c r="D133" s="154">
        <v>546</v>
      </c>
    </row>
    <row r="134" spans="1:4" ht="14.4">
      <c r="A134" s="55">
        <v>44287</v>
      </c>
      <c r="B134" s="154">
        <v>4</v>
      </c>
      <c r="C134" s="154">
        <v>4</v>
      </c>
      <c r="D134" s="154">
        <v>546</v>
      </c>
    </row>
    <row r="135" spans="1:4" ht="14.4">
      <c r="A135" s="55">
        <v>44317</v>
      </c>
      <c r="B135" s="154">
        <v>4</v>
      </c>
      <c r="C135" s="154">
        <v>4</v>
      </c>
      <c r="D135" s="154">
        <v>546</v>
      </c>
    </row>
    <row r="136" spans="1:4" ht="14.4">
      <c r="A136" s="55">
        <v>44348</v>
      </c>
      <c r="B136" s="154">
        <v>4</v>
      </c>
      <c r="C136" s="154">
        <v>4</v>
      </c>
      <c r="D136" s="154">
        <v>529</v>
      </c>
    </row>
    <row r="137" spans="1:4" ht="14.4">
      <c r="A137" s="55">
        <v>44378</v>
      </c>
      <c r="B137" s="154">
        <v>4</v>
      </c>
      <c r="C137" s="154">
        <v>4</v>
      </c>
      <c r="D137" s="154">
        <v>529</v>
      </c>
    </row>
    <row r="138" spans="1:4" ht="14.4">
      <c r="A138" s="55">
        <v>44409</v>
      </c>
      <c r="B138" s="154">
        <v>4</v>
      </c>
      <c r="C138" s="154">
        <v>4</v>
      </c>
      <c r="D138" s="154">
        <v>529</v>
      </c>
    </row>
    <row r="139" spans="1:4" ht="14.4">
      <c r="A139" s="55">
        <v>44440</v>
      </c>
      <c r="B139" s="154">
        <v>4</v>
      </c>
      <c r="C139" s="154">
        <v>4</v>
      </c>
      <c r="D139" s="154">
        <v>527</v>
      </c>
    </row>
    <row r="140" spans="1:4" ht="14.4">
      <c r="A140" s="55">
        <v>44470</v>
      </c>
      <c r="B140" s="154">
        <v>4</v>
      </c>
      <c r="C140" s="154">
        <v>4</v>
      </c>
      <c r="D140" s="154">
        <v>527</v>
      </c>
    </row>
    <row r="141" spans="1:4" ht="14.4">
      <c r="A141" s="55">
        <v>44501</v>
      </c>
      <c r="B141" s="154">
        <v>4</v>
      </c>
      <c r="C141" s="154">
        <v>4</v>
      </c>
      <c r="D141" s="154">
        <v>527</v>
      </c>
    </row>
    <row r="142" spans="1:4" ht="14.4">
      <c r="A142" s="55">
        <v>44531</v>
      </c>
      <c r="B142" s="154">
        <v>4</v>
      </c>
      <c r="C142" s="154">
        <v>4</v>
      </c>
      <c r="D142" s="154">
        <v>525</v>
      </c>
    </row>
    <row r="143" spans="1:4" ht="14.4">
      <c r="A143" s="55">
        <v>44562</v>
      </c>
      <c r="B143" s="154">
        <v>4</v>
      </c>
      <c r="C143" s="154">
        <v>4</v>
      </c>
      <c r="D143" s="154">
        <v>525</v>
      </c>
    </row>
    <row r="144" spans="1:4" ht="14.4">
      <c r="A144" s="55">
        <v>44593</v>
      </c>
      <c r="B144" s="154">
        <v>4</v>
      </c>
      <c r="C144" s="154">
        <v>4</v>
      </c>
      <c r="D144" s="154">
        <v>525</v>
      </c>
    </row>
    <row r="145" spans="1:4" ht="14.4">
      <c r="A145" s="55">
        <v>44621</v>
      </c>
      <c r="B145" s="154">
        <v>4</v>
      </c>
      <c r="C145" s="154">
        <v>4</v>
      </c>
      <c r="D145" s="154">
        <v>513</v>
      </c>
    </row>
  </sheetData>
  <mergeCells count="4">
    <mergeCell ref="B6:B8"/>
    <mergeCell ref="C6:C8"/>
    <mergeCell ref="A6:A8"/>
    <mergeCell ref="D6:D8"/>
  </mergeCells>
  <hyperlinks>
    <hyperlink ref="A1" location="Зміст!A1" display="Зміст"/>
    <hyperlink ref="A3" location="'на звітну дату'!A1" display="Дані про банки, що подають звітність"/>
  </hyperlinks>
  <pageMargins left="0.7" right="0.7" top="0.75" bottom="0.75" header="0.3" footer="0.3"/>
  <pageSetup paperSize="9" orientation="portrait" cellComments="atEnd" horizontalDpi="429496729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Аркуш1">
    <pageSetUpPr fitToPage="1"/>
  </sheetPr>
  <dimension ref="A1:P91"/>
  <sheetViews>
    <sheetView zoomScaleNormal="100" workbookViewId="0">
      <selection activeCell="A2" sqref="A2"/>
    </sheetView>
  </sheetViews>
  <sheetFormatPr defaultRowHeight="14.4"/>
  <cols>
    <col min="1" max="1" width="14.6640625" customWidth="1"/>
    <col min="2" max="2" width="35.88671875" customWidth="1"/>
    <col min="3" max="5" width="14.6640625" customWidth="1"/>
  </cols>
  <sheetData>
    <row r="1" spans="1:16">
      <c r="A1" s="11" t="s">
        <v>132</v>
      </c>
    </row>
    <row r="2" spans="1:16" ht="6" customHeight="1"/>
    <row r="3" spans="1:16">
      <c r="A3" s="116" t="s">
        <v>193</v>
      </c>
      <c r="B3" s="148"/>
      <c r="C3" s="148"/>
      <c r="D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</row>
    <row r="4" spans="1:16">
      <c r="A4" s="147" t="s">
        <v>131</v>
      </c>
    </row>
    <row r="5" spans="1:16">
      <c r="A5" s="20" t="s">
        <v>128</v>
      </c>
    </row>
    <row r="6" spans="1:16">
      <c r="A6" s="265" t="s">
        <v>194</v>
      </c>
      <c r="B6" s="265" t="s">
        <v>195</v>
      </c>
      <c r="C6" s="265" t="s">
        <v>196</v>
      </c>
      <c r="D6" s="266" t="s">
        <v>344</v>
      </c>
      <c r="E6" s="266"/>
    </row>
    <row r="7" spans="1:16" ht="18.75" customHeight="1">
      <c r="A7" s="265"/>
      <c r="B7" s="265"/>
      <c r="C7" s="265"/>
      <c r="D7" s="265" t="s">
        <v>197</v>
      </c>
      <c r="E7" s="267" t="s">
        <v>176</v>
      </c>
    </row>
    <row r="8" spans="1:16">
      <c r="A8" s="265"/>
      <c r="B8" s="265"/>
      <c r="C8" s="265"/>
      <c r="D8" s="265"/>
      <c r="E8" s="265"/>
    </row>
    <row r="9" spans="1:16" s="2" customFormat="1" ht="13.8">
      <c r="A9" s="35">
        <v>1</v>
      </c>
      <c r="B9" s="146">
        <v>2</v>
      </c>
      <c r="C9" s="35">
        <v>3</v>
      </c>
      <c r="D9" s="146">
        <v>4</v>
      </c>
      <c r="E9" s="146">
        <v>5</v>
      </c>
    </row>
    <row r="10" spans="1:16" s="2" customFormat="1">
      <c r="A10" s="163" t="s">
        <v>274</v>
      </c>
      <c r="B10" s="164" t="s">
        <v>202</v>
      </c>
      <c r="C10" s="165">
        <v>322313</v>
      </c>
      <c r="D10" s="165">
        <v>53</v>
      </c>
      <c r="E10" s="165">
        <v>4</v>
      </c>
    </row>
    <row r="11" spans="1:16" s="2" customFormat="1">
      <c r="A11" s="163" t="s">
        <v>275</v>
      </c>
      <c r="B11" s="164" t="s">
        <v>203</v>
      </c>
      <c r="C11" s="165">
        <v>300465</v>
      </c>
      <c r="D11" s="165">
        <v>1506</v>
      </c>
      <c r="E11" s="165">
        <v>74</v>
      </c>
    </row>
    <row r="12" spans="1:16" s="2" customFormat="1">
      <c r="A12" s="163" t="s">
        <v>276</v>
      </c>
      <c r="B12" s="164" t="s">
        <v>223</v>
      </c>
      <c r="C12" s="165">
        <v>300119</v>
      </c>
      <c r="D12" s="165">
        <v>30</v>
      </c>
      <c r="E12" s="165">
        <v>1</v>
      </c>
    </row>
    <row r="13" spans="1:16" s="2" customFormat="1">
      <c r="A13" s="163" t="s">
        <v>277</v>
      </c>
      <c r="B13" s="164" t="s">
        <v>204</v>
      </c>
      <c r="C13" s="165">
        <v>300335</v>
      </c>
      <c r="D13" s="165">
        <v>415</v>
      </c>
      <c r="E13" s="165">
        <v>27</v>
      </c>
    </row>
    <row r="14" spans="1:16" s="2" customFormat="1">
      <c r="A14" s="163" t="s">
        <v>278</v>
      </c>
      <c r="B14" s="164" t="s">
        <v>205</v>
      </c>
      <c r="C14" s="165">
        <v>320940</v>
      </c>
      <c r="D14" s="165">
        <v>3</v>
      </c>
      <c r="E14" s="165">
        <v>0</v>
      </c>
    </row>
    <row r="15" spans="1:16" s="2" customFormat="1">
      <c r="A15" s="163" t="s">
        <v>279</v>
      </c>
      <c r="B15" s="164" t="s">
        <v>271</v>
      </c>
      <c r="C15" s="165">
        <v>305299</v>
      </c>
      <c r="D15" s="165">
        <v>1491</v>
      </c>
      <c r="E15" s="165">
        <v>99</v>
      </c>
    </row>
    <row r="16" spans="1:16" s="2" customFormat="1">
      <c r="A16" s="163" t="s">
        <v>280</v>
      </c>
      <c r="B16" s="164" t="s">
        <v>206</v>
      </c>
      <c r="C16" s="165">
        <v>353100</v>
      </c>
      <c r="D16" s="165">
        <v>19</v>
      </c>
      <c r="E16" s="165">
        <v>0</v>
      </c>
    </row>
    <row r="17" spans="1:5" s="2" customFormat="1">
      <c r="A17" s="163" t="s">
        <v>281</v>
      </c>
      <c r="B17" s="164" t="s">
        <v>207</v>
      </c>
      <c r="C17" s="165">
        <v>339500</v>
      </c>
      <c r="D17" s="165">
        <v>97</v>
      </c>
      <c r="E17" s="165">
        <v>5</v>
      </c>
    </row>
    <row r="18" spans="1:5" s="2" customFormat="1">
      <c r="A18" s="163" t="s">
        <v>282</v>
      </c>
      <c r="B18" s="166" t="s">
        <v>239</v>
      </c>
      <c r="C18" s="165">
        <v>334840</v>
      </c>
      <c r="D18" s="165">
        <v>1</v>
      </c>
      <c r="E18" s="165">
        <v>0</v>
      </c>
    </row>
    <row r="19" spans="1:5" s="2" customFormat="1">
      <c r="A19" s="163" t="s">
        <v>283</v>
      </c>
      <c r="B19" s="164" t="s">
        <v>264</v>
      </c>
      <c r="C19" s="165">
        <v>325365</v>
      </c>
      <c r="D19" s="165">
        <v>81</v>
      </c>
      <c r="E19" s="165">
        <v>5</v>
      </c>
    </row>
    <row r="20" spans="1:5" s="2" customFormat="1">
      <c r="A20" s="163" t="s">
        <v>284</v>
      </c>
      <c r="B20" s="164" t="s">
        <v>270</v>
      </c>
      <c r="C20" s="165">
        <v>325268</v>
      </c>
      <c r="D20" s="165">
        <v>19</v>
      </c>
      <c r="E20" s="165">
        <v>0</v>
      </c>
    </row>
    <row r="21" spans="1:5" s="2" customFormat="1">
      <c r="A21" s="163" t="s">
        <v>285</v>
      </c>
      <c r="B21" s="164" t="s">
        <v>265</v>
      </c>
      <c r="C21" s="165">
        <v>325990</v>
      </c>
      <c r="D21" s="165">
        <v>9</v>
      </c>
      <c r="E21" s="165">
        <v>1</v>
      </c>
    </row>
    <row r="22" spans="1:5" s="2" customFormat="1">
      <c r="A22" s="163" t="s">
        <v>286</v>
      </c>
      <c r="B22" s="164" t="s">
        <v>240</v>
      </c>
      <c r="C22" s="165">
        <v>307770</v>
      </c>
      <c r="D22" s="165">
        <v>237</v>
      </c>
      <c r="E22" s="165">
        <v>11</v>
      </c>
    </row>
    <row r="23" spans="1:5" s="2" customFormat="1">
      <c r="A23" s="163" t="s">
        <v>287</v>
      </c>
      <c r="B23" s="164" t="s">
        <v>208</v>
      </c>
      <c r="C23" s="165">
        <v>313849</v>
      </c>
      <c r="D23" s="165">
        <v>36</v>
      </c>
      <c r="E23" s="165">
        <v>1</v>
      </c>
    </row>
    <row r="24" spans="1:5" s="2" customFormat="1">
      <c r="A24" s="163" t="s">
        <v>288</v>
      </c>
      <c r="B24" s="164" t="s">
        <v>221</v>
      </c>
      <c r="C24" s="165">
        <v>328168</v>
      </c>
      <c r="D24" s="165">
        <v>45</v>
      </c>
      <c r="E24" s="165">
        <v>1</v>
      </c>
    </row>
    <row r="25" spans="1:5" s="2" customFormat="1" ht="15" customHeight="1">
      <c r="A25" s="163" t="s">
        <v>289</v>
      </c>
      <c r="B25" s="164" t="s">
        <v>209</v>
      </c>
      <c r="C25" s="165">
        <v>328209</v>
      </c>
      <c r="D25" s="165">
        <v>79</v>
      </c>
      <c r="E25" s="165">
        <v>5</v>
      </c>
    </row>
    <row r="26" spans="1:5" s="2" customFormat="1">
      <c r="A26" s="163" t="s">
        <v>290</v>
      </c>
      <c r="B26" s="164" t="s">
        <v>224</v>
      </c>
      <c r="C26" s="165">
        <v>331489</v>
      </c>
      <c r="D26" s="165">
        <v>82</v>
      </c>
      <c r="E26" s="165">
        <v>2</v>
      </c>
    </row>
    <row r="27" spans="1:5" s="2" customFormat="1">
      <c r="A27" s="163" t="s">
        <v>291</v>
      </c>
      <c r="B27" s="164" t="s">
        <v>249</v>
      </c>
      <c r="C27" s="165">
        <v>334851</v>
      </c>
      <c r="D27" s="165">
        <v>263</v>
      </c>
      <c r="E27" s="165">
        <v>20</v>
      </c>
    </row>
    <row r="28" spans="1:5" s="2" customFormat="1">
      <c r="A28" s="163" t="s">
        <v>292</v>
      </c>
      <c r="B28" s="164" t="s">
        <v>241</v>
      </c>
      <c r="C28" s="165">
        <v>351607</v>
      </c>
      <c r="D28" s="165">
        <v>18</v>
      </c>
      <c r="E28" s="165">
        <v>13</v>
      </c>
    </row>
    <row r="29" spans="1:5" s="2" customFormat="1">
      <c r="A29" s="163" t="s">
        <v>293</v>
      </c>
      <c r="B29" s="164" t="s">
        <v>250</v>
      </c>
      <c r="C29" s="165">
        <v>351629</v>
      </c>
      <c r="D29" s="165">
        <v>153</v>
      </c>
      <c r="E29" s="165">
        <v>111</v>
      </c>
    </row>
    <row r="30" spans="1:5" s="2" customFormat="1">
      <c r="A30" s="163" t="s">
        <v>294</v>
      </c>
      <c r="B30" s="164" t="s">
        <v>225</v>
      </c>
      <c r="C30" s="165">
        <v>351254</v>
      </c>
      <c r="D30" s="165">
        <v>8</v>
      </c>
      <c r="E30" s="165">
        <v>7</v>
      </c>
    </row>
    <row r="31" spans="1:5" s="2" customFormat="1">
      <c r="A31" s="163" t="s">
        <v>295</v>
      </c>
      <c r="B31" s="164" t="s">
        <v>242</v>
      </c>
      <c r="C31" s="165">
        <v>321723</v>
      </c>
      <c r="D31" s="165">
        <v>1</v>
      </c>
      <c r="E31" s="165">
        <v>0</v>
      </c>
    </row>
    <row r="32" spans="1:5" s="2" customFormat="1">
      <c r="A32" s="163" t="s">
        <v>296</v>
      </c>
      <c r="B32" s="164" t="s">
        <v>226</v>
      </c>
      <c r="C32" s="165">
        <v>353489</v>
      </c>
      <c r="D32" s="165">
        <v>14</v>
      </c>
      <c r="E32" s="165">
        <v>0</v>
      </c>
    </row>
    <row r="33" spans="1:5" s="2" customFormat="1">
      <c r="A33" s="163" t="s">
        <v>297</v>
      </c>
      <c r="B33" s="164" t="s">
        <v>251</v>
      </c>
      <c r="C33" s="165">
        <v>351005</v>
      </c>
      <c r="D33" s="165">
        <v>250</v>
      </c>
      <c r="E33" s="165">
        <v>27</v>
      </c>
    </row>
    <row r="34" spans="1:5" s="2" customFormat="1">
      <c r="A34" s="163" t="s">
        <v>298</v>
      </c>
      <c r="B34" s="164" t="s">
        <v>252</v>
      </c>
      <c r="C34" s="165">
        <v>336310</v>
      </c>
      <c r="D34" s="165">
        <v>82</v>
      </c>
      <c r="E34" s="165">
        <v>6</v>
      </c>
    </row>
    <row r="35" spans="1:5" s="2" customFormat="1">
      <c r="A35" s="163" t="s">
        <v>299</v>
      </c>
      <c r="B35" s="164" t="s">
        <v>227</v>
      </c>
      <c r="C35" s="165">
        <v>312248</v>
      </c>
      <c r="D35" s="165">
        <v>39</v>
      </c>
      <c r="E35" s="165">
        <v>0</v>
      </c>
    </row>
    <row r="36" spans="1:5" s="2" customFormat="1">
      <c r="A36" s="163" t="s">
        <v>300</v>
      </c>
      <c r="B36" s="164" t="s">
        <v>301</v>
      </c>
      <c r="C36" s="165">
        <v>320371</v>
      </c>
      <c r="D36" s="165">
        <v>14</v>
      </c>
      <c r="E36" s="165">
        <v>1</v>
      </c>
    </row>
    <row r="37" spans="1:5" s="2" customFormat="1">
      <c r="A37" s="163" t="s">
        <v>302</v>
      </c>
      <c r="B37" s="164" t="s">
        <v>228</v>
      </c>
      <c r="C37" s="165">
        <v>380838</v>
      </c>
      <c r="D37" s="165">
        <v>45</v>
      </c>
      <c r="E37" s="165">
        <v>3</v>
      </c>
    </row>
    <row r="38" spans="1:5" s="2" customFormat="1">
      <c r="A38" s="163" t="s">
        <v>303</v>
      </c>
      <c r="B38" s="164" t="s">
        <v>266</v>
      </c>
      <c r="C38" s="165">
        <v>300614</v>
      </c>
      <c r="D38" s="165">
        <v>141</v>
      </c>
      <c r="E38" s="165">
        <v>12</v>
      </c>
    </row>
    <row r="39" spans="1:5" s="2" customFormat="1">
      <c r="A39" s="163" t="s">
        <v>304</v>
      </c>
      <c r="B39" s="164" t="s">
        <v>210</v>
      </c>
      <c r="C39" s="165">
        <v>313582</v>
      </c>
      <c r="D39" s="165">
        <v>43</v>
      </c>
      <c r="E39" s="165">
        <v>0</v>
      </c>
    </row>
    <row r="40" spans="1:5" s="2" customFormat="1">
      <c r="A40" s="163" t="s">
        <v>305</v>
      </c>
      <c r="B40" s="164" t="s">
        <v>243</v>
      </c>
      <c r="C40" s="165">
        <v>322539</v>
      </c>
      <c r="D40" s="165">
        <v>19</v>
      </c>
      <c r="E40" s="165">
        <v>1</v>
      </c>
    </row>
    <row r="41" spans="1:5" s="2" customFormat="1">
      <c r="A41" s="163" t="s">
        <v>306</v>
      </c>
      <c r="B41" s="164" t="s">
        <v>211</v>
      </c>
      <c r="C41" s="165">
        <v>322540</v>
      </c>
      <c r="D41" s="165">
        <v>44</v>
      </c>
      <c r="E41" s="165">
        <v>1</v>
      </c>
    </row>
    <row r="42" spans="1:5" s="2" customFormat="1">
      <c r="A42" s="163" t="s">
        <v>307</v>
      </c>
      <c r="B42" s="164" t="s">
        <v>229</v>
      </c>
      <c r="C42" s="165">
        <v>322302</v>
      </c>
      <c r="D42" s="165">
        <v>40</v>
      </c>
      <c r="E42" s="165">
        <v>1</v>
      </c>
    </row>
    <row r="43" spans="1:5" s="2" customFormat="1">
      <c r="A43" s="163" t="s">
        <v>308</v>
      </c>
      <c r="B43" s="164" t="s">
        <v>267</v>
      </c>
      <c r="C43" s="165">
        <v>322001</v>
      </c>
      <c r="D43" s="165">
        <v>14</v>
      </c>
      <c r="E43" s="165">
        <v>1</v>
      </c>
    </row>
    <row r="44" spans="1:5" s="2" customFormat="1">
      <c r="A44" s="163" t="s">
        <v>309</v>
      </c>
      <c r="B44" s="164" t="s">
        <v>212</v>
      </c>
      <c r="C44" s="165">
        <v>300658</v>
      </c>
      <c r="D44" s="165">
        <v>15</v>
      </c>
      <c r="E44" s="165">
        <v>1</v>
      </c>
    </row>
    <row r="45" spans="1:5" s="2" customFormat="1">
      <c r="A45" s="163" t="s">
        <v>310</v>
      </c>
      <c r="B45" s="164" t="s">
        <v>244</v>
      </c>
      <c r="C45" s="165">
        <v>305749</v>
      </c>
      <c r="D45" s="165">
        <v>30</v>
      </c>
      <c r="E45" s="165">
        <v>2</v>
      </c>
    </row>
    <row r="46" spans="1:5" s="2" customFormat="1">
      <c r="A46" s="163" t="s">
        <v>311</v>
      </c>
      <c r="B46" s="164" t="s">
        <v>245</v>
      </c>
      <c r="C46" s="165">
        <v>300346</v>
      </c>
      <c r="D46" s="165">
        <v>198</v>
      </c>
      <c r="E46" s="165">
        <v>20</v>
      </c>
    </row>
    <row r="47" spans="1:5" s="2" customFormat="1">
      <c r="A47" s="163" t="s">
        <v>312</v>
      </c>
      <c r="B47" s="164" t="s">
        <v>213</v>
      </c>
      <c r="C47" s="165">
        <v>320478</v>
      </c>
      <c r="D47" s="165">
        <v>263</v>
      </c>
      <c r="E47" s="165">
        <v>12</v>
      </c>
    </row>
    <row r="48" spans="1:5" s="2" customFormat="1">
      <c r="A48" s="163" t="s">
        <v>313</v>
      </c>
      <c r="B48" s="164" t="s">
        <v>253</v>
      </c>
      <c r="C48" s="165">
        <v>306500</v>
      </c>
      <c r="D48" s="165">
        <v>30</v>
      </c>
      <c r="E48" s="165">
        <v>2</v>
      </c>
    </row>
    <row r="49" spans="1:5" s="2" customFormat="1">
      <c r="A49" s="163" t="s">
        <v>314</v>
      </c>
      <c r="B49" s="164" t="s">
        <v>214</v>
      </c>
      <c r="C49" s="165">
        <v>300647</v>
      </c>
      <c r="D49" s="165">
        <v>5</v>
      </c>
      <c r="E49" s="165">
        <v>0</v>
      </c>
    </row>
    <row r="50" spans="1:5" s="2" customFormat="1">
      <c r="A50" s="163" t="s">
        <v>315</v>
      </c>
      <c r="B50" s="164" t="s">
        <v>230</v>
      </c>
      <c r="C50" s="165">
        <v>300506</v>
      </c>
      <c r="D50" s="165">
        <v>19</v>
      </c>
      <c r="E50" s="165">
        <v>1</v>
      </c>
    </row>
    <row r="51" spans="1:5" s="2" customFormat="1">
      <c r="A51" s="163" t="s">
        <v>316</v>
      </c>
      <c r="B51" s="164" t="s">
        <v>254</v>
      </c>
      <c r="C51" s="165">
        <v>300539</v>
      </c>
      <c r="D51" s="165">
        <v>0</v>
      </c>
      <c r="E51" s="165">
        <v>0</v>
      </c>
    </row>
    <row r="52" spans="1:5" s="2" customFormat="1">
      <c r="A52" s="163" t="s">
        <v>317</v>
      </c>
      <c r="B52" s="164" t="s">
        <v>215</v>
      </c>
      <c r="C52" s="165">
        <v>300528</v>
      </c>
      <c r="D52" s="165">
        <v>86</v>
      </c>
      <c r="E52" s="165">
        <v>7</v>
      </c>
    </row>
    <row r="53" spans="1:5" s="2" customFormat="1">
      <c r="A53" s="163" t="s">
        <v>318</v>
      </c>
      <c r="B53" s="164" t="s">
        <v>231</v>
      </c>
      <c r="C53" s="165">
        <v>300584</v>
      </c>
      <c r="D53" s="165">
        <v>0</v>
      </c>
      <c r="E53" s="165">
        <v>0</v>
      </c>
    </row>
    <row r="54" spans="1:5" s="2" customFormat="1">
      <c r="A54" s="163" t="s">
        <v>319</v>
      </c>
      <c r="B54" s="164" t="s">
        <v>216</v>
      </c>
      <c r="C54" s="165">
        <v>320984</v>
      </c>
      <c r="D54" s="165">
        <v>6</v>
      </c>
      <c r="E54" s="165">
        <v>1</v>
      </c>
    </row>
    <row r="55" spans="1:5" s="2" customFormat="1">
      <c r="A55" s="163" t="s">
        <v>320</v>
      </c>
      <c r="B55" s="164" t="s">
        <v>217</v>
      </c>
      <c r="C55" s="165">
        <v>307123</v>
      </c>
      <c r="D55" s="165">
        <v>38</v>
      </c>
      <c r="E55" s="165">
        <v>4</v>
      </c>
    </row>
    <row r="56" spans="1:5" s="2" customFormat="1">
      <c r="A56" s="163" t="s">
        <v>321</v>
      </c>
      <c r="B56" s="164" t="s">
        <v>255</v>
      </c>
      <c r="C56" s="165">
        <v>380106</v>
      </c>
      <c r="D56" s="165">
        <v>0</v>
      </c>
      <c r="E56" s="165">
        <v>0</v>
      </c>
    </row>
    <row r="57" spans="1:5" s="2" customFormat="1" ht="28.8">
      <c r="A57" s="163" t="s">
        <v>322</v>
      </c>
      <c r="B57" s="164" t="s">
        <v>256</v>
      </c>
      <c r="C57" s="165">
        <v>380883</v>
      </c>
      <c r="D57" s="165">
        <v>0</v>
      </c>
      <c r="E57" s="165">
        <v>0</v>
      </c>
    </row>
    <row r="58" spans="1:5" s="2" customFormat="1" ht="28.8">
      <c r="A58" s="163" t="s">
        <v>323</v>
      </c>
      <c r="B58" s="164" t="s">
        <v>272</v>
      </c>
      <c r="C58" s="165">
        <v>380281</v>
      </c>
      <c r="D58" s="165">
        <v>39</v>
      </c>
      <c r="E58" s="165">
        <v>1</v>
      </c>
    </row>
    <row r="59" spans="1:5" s="2" customFormat="1">
      <c r="A59" s="163" t="s">
        <v>324</v>
      </c>
      <c r="B59" s="164" t="s">
        <v>246</v>
      </c>
      <c r="C59" s="165">
        <v>380418</v>
      </c>
      <c r="D59" s="165">
        <v>17</v>
      </c>
      <c r="E59" s="165">
        <v>2</v>
      </c>
    </row>
    <row r="60" spans="1:5" s="2" customFormat="1">
      <c r="A60" s="163" t="s">
        <v>325</v>
      </c>
      <c r="B60" s="164" t="s">
        <v>247</v>
      </c>
      <c r="C60" s="165">
        <v>307350</v>
      </c>
      <c r="D60" s="165">
        <v>14</v>
      </c>
      <c r="E60" s="165">
        <v>1</v>
      </c>
    </row>
    <row r="61" spans="1:5" s="2" customFormat="1">
      <c r="A61" s="163" t="s">
        <v>326</v>
      </c>
      <c r="B61" s="164" t="s">
        <v>257</v>
      </c>
      <c r="C61" s="165">
        <v>380366</v>
      </c>
      <c r="D61" s="165">
        <v>1</v>
      </c>
      <c r="E61" s="165">
        <v>0</v>
      </c>
    </row>
    <row r="62" spans="1:5" s="2" customFormat="1">
      <c r="A62" s="163" t="s">
        <v>327</v>
      </c>
      <c r="B62" s="164" t="s">
        <v>258</v>
      </c>
      <c r="C62" s="165">
        <v>380441</v>
      </c>
      <c r="D62" s="165">
        <v>0</v>
      </c>
      <c r="E62" s="165">
        <v>0</v>
      </c>
    </row>
    <row r="63" spans="1:5" s="2" customFormat="1">
      <c r="A63" s="163" t="s">
        <v>328</v>
      </c>
      <c r="B63" s="164" t="s">
        <v>218</v>
      </c>
      <c r="C63" s="165">
        <v>380377</v>
      </c>
      <c r="D63" s="165">
        <v>53</v>
      </c>
      <c r="E63" s="165">
        <v>4</v>
      </c>
    </row>
    <row r="64" spans="1:5" s="2" customFormat="1">
      <c r="A64" s="163" t="s">
        <v>329</v>
      </c>
      <c r="B64" s="164" t="s">
        <v>232</v>
      </c>
      <c r="C64" s="165">
        <v>313009</v>
      </c>
      <c r="D64" s="165">
        <v>13</v>
      </c>
      <c r="E64" s="165">
        <v>1</v>
      </c>
    </row>
    <row r="65" spans="1:5" s="2" customFormat="1">
      <c r="A65" s="163" t="s">
        <v>330</v>
      </c>
      <c r="B65" s="164" t="s">
        <v>268</v>
      </c>
      <c r="C65" s="165">
        <v>380526</v>
      </c>
      <c r="D65" s="165">
        <v>31</v>
      </c>
      <c r="E65" s="165">
        <v>2</v>
      </c>
    </row>
    <row r="66" spans="1:5" s="2" customFormat="1">
      <c r="A66" s="163" t="s">
        <v>331</v>
      </c>
      <c r="B66" s="164" t="s">
        <v>259</v>
      </c>
      <c r="C66" s="165">
        <v>380548</v>
      </c>
      <c r="D66" s="165">
        <v>5</v>
      </c>
      <c r="E66" s="165">
        <v>0</v>
      </c>
    </row>
    <row r="67" spans="1:5" s="2" customFormat="1">
      <c r="A67" s="163" t="s">
        <v>332</v>
      </c>
      <c r="B67" s="164" t="s">
        <v>233</v>
      </c>
      <c r="C67" s="165">
        <v>380582</v>
      </c>
      <c r="D67" s="165">
        <v>18</v>
      </c>
      <c r="E67" s="165">
        <v>0</v>
      </c>
    </row>
    <row r="68" spans="1:5" s="2" customFormat="1">
      <c r="A68" s="163" t="s">
        <v>333</v>
      </c>
      <c r="B68" s="164" t="s">
        <v>219</v>
      </c>
      <c r="C68" s="165">
        <v>380634</v>
      </c>
      <c r="D68" s="165">
        <v>112</v>
      </c>
      <c r="E68" s="165">
        <v>7</v>
      </c>
    </row>
    <row r="69" spans="1:5" s="2" customFormat="1">
      <c r="A69" s="163" t="s">
        <v>334</v>
      </c>
      <c r="B69" s="164" t="s">
        <v>260</v>
      </c>
      <c r="C69" s="165">
        <v>380645</v>
      </c>
      <c r="D69" s="165">
        <v>5</v>
      </c>
      <c r="E69" s="165">
        <v>0</v>
      </c>
    </row>
    <row r="70" spans="1:5" s="2" customFormat="1">
      <c r="A70" s="163" t="s">
        <v>335</v>
      </c>
      <c r="B70" s="164" t="s">
        <v>248</v>
      </c>
      <c r="C70" s="165">
        <v>377090</v>
      </c>
      <c r="D70" s="165">
        <v>5</v>
      </c>
      <c r="E70" s="165">
        <v>1</v>
      </c>
    </row>
    <row r="71" spans="1:5" s="2" customFormat="1">
      <c r="A71" s="163" t="s">
        <v>336</v>
      </c>
      <c r="B71" s="164" t="s">
        <v>261</v>
      </c>
      <c r="C71" s="165">
        <v>380731</v>
      </c>
      <c r="D71" s="165">
        <v>0</v>
      </c>
      <c r="E71" s="165">
        <v>0</v>
      </c>
    </row>
    <row r="72" spans="1:5" s="2" customFormat="1">
      <c r="A72" s="163" t="s">
        <v>337</v>
      </c>
      <c r="B72" s="164" t="s">
        <v>262</v>
      </c>
      <c r="C72" s="165">
        <v>380797</v>
      </c>
      <c r="D72" s="165">
        <v>0</v>
      </c>
      <c r="E72" s="165">
        <v>0</v>
      </c>
    </row>
    <row r="73" spans="1:5" s="2" customFormat="1">
      <c r="A73" s="163" t="s">
        <v>338</v>
      </c>
      <c r="B73" s="164" t="s">
        <v>234</v>
      </c>
      <c r="C73" s="165">
        <v>380816</v>
      </c>
      <c r="D73" s="165">
        <v>63</v>
      </c>
      <c r="E73" s="165">
        <v>1</v>
      </c>
    </row>
    <row r="74" spans="1:5" s="2" customFormat="1">
      <c r="A74" s="163" t="s">
        <v>339</v>
      </c>
      <c r="B74" s="164" t="s">
        <v>235</v>
      </c>
      <c r="C74" s="165">
        <v>380894</v>
      </c>
      <c r="D74" s="165">
        <v>0</v>
      </c>
      <c r="E74" s="165">
        <v>0</v>
      </c>
    </row>
    <row r="75" spans="1:5" s="2" customFormat="1">
      <c r="A75" s="163" t="s">
        <v>340</v>
      </c>
      <c r="B75" s="164" t="s">
        <v>222</v>
      </c>
      <c r="C75" s="165">
        <v>380946</v>
      </c>
      <c r="D75" s="165">
        <v>0</v>
      </c>
      <c r="E75" s="165">
        <v>0</v>
      </c>
    </row>
    <row r="76" spans="1:5" s="2" customFormat="1">
      <c r="A76" s="163" t="s">
        <v>341</v>
      </c>
      <c r="B76" s="164" t="s">
        <v>269</v>
      </c>
      <c r="C76" s="165">
        <v>339016</v>
      </c>
      <c r="D76" s="165">
        <v>0</v>
      </c>
      <c r="E76" s="165">
        <v>0</v>
      </c>
    </row>
    <row r="77" spans="1:5" s="2" customFormat="1">
      <c r="A77" s="163" t="s">
        <v>342</v>
      </c>
      <c r="B77" s="167" t="s">
        <v>236</v>
      </c>
      <c r="C77" s="165">
        <v>339050</v>
      </c>
      <c r="D77" s="165">
        <v>37</v>
      </c>
      <c r="E77" s="165">
        <v>2</v>
      </c>
    </row>
    <row r="78" spans="1:5" s="2" customFormat="1">
      <c r="A78" s="163" t="s">
        <v>343</v>
      </c>
      <c r="B78" s="164" t="s">
        <v>263</v>
      </c>
      <c r="C78" s="165">
        <v>339072</v>
      </c>
      <c r="D78" s="165">
        <v>20</v>
      </c>
      <c r="E78" s="165">
        <v>1</v>
      </c>
    </row>
    <row r="79" spans="1:5" s="2" customFormat="1">
      <c r="A79" s="163"/>
      <c r="B79" s="172" t="s">
        <v>345</v>
      </c>
      <c r="C79" s="173"/>
      <c r="D79" s="173">
        <v>6514</v>
      </c>
      <c r="E79" s="173">
        <v>513</v>
      </c>
    </row>
    <row r="80" spans="1:5" s="2" customFormat="1">
      <c r="A80" s="163"/>
      <c r="B80" s="172"/>
      <c r="C80" s="173"/>
      <c r="D80" s="173"/>
      <c r="E80" s="173"/>
    </row>
    <row r="81" spans="1:5" s="2" customFormat="1">
      <c r="A81" s="163"/>
      <c r="B81" s="164"/>
      <c r="C81" s="165"/>
      <c r="D81" s="165"/>
      <c r="E81" s="165"/>
    </row>
    <row r="82" spans="1:5" s="2" customFormat="1">
      <c r="A82" s="163"/>
      <c r="B82" s="164"/>
      <c r="C82" s="165"/>
      <c r="D82" s="165"/>
      <c r="E82" s="165"/>
    </row>
    <row r="83" spans="1:5" s="2" customFormat="1">
      <c r="A83" s="163"/>
      <c r="B83" s="168"/>
      <c r="C83" s="165"/>
      <c r="D83" s="165"/>
      <c r="E83" s="165"/>
    </row>
    <row r="84" spans="1:5" s="2" customFormat="1">
      <c r="A84" s="163"/>
      <c r="B84" s="167"/>
      <c r="C84" s="165"/>
      <c r="D84" s="165"/>
      <c r="E84" s="165"/>
    </row>
    <row r="85" spans="1:5" s="2" customFormat="1">
      <c r="A85" s="163"/>
      <c r="B85" s="164"/>
      <c r="C85" s="165"/>
      <c r="D85" s="165"/>
      <c r="E85" s="165"/>
    </row>
    <row r="86" spans="1:5" s="2" customFormat="1">
      <c r="A86" s="163"/>
      <c r="B86" s="155"/>
      <c r="C86" s="165"/>
      <c r="D86" s="165"/>
      <c r="E86" s="165"/>
    </row>
    <row r="87" spans="1:5" s="2" customFormat="1">
      <c r="A87" s="163"/>
      <c r="B87" s="169"/>
      <c r="C87" s="165"/>
      <c r="D87" s="165"/>
      <c r="E87" s="165"/>
    </row>
    <row r="88" spans="1:5" s="2" customFormat="1">
      <c r="A88" s="163"/>
      <c r="C88" s="165"/>
      <c r="D88" s="165"/>
      <c r="E88" s="165"/>
    </row>
    <row r="89" spans="1:5" s="2" customFormat="1">
      <c r="A89" s="163"/>
      <c r="C89" s="165"/>
      <c r="D89" s="165"/>
      <c r="E89" s="165"/>
    </row>
    <row r="91" spans="1:5">
      <c r="A91" s="156"/>
      <c r="B91" s="157"/>
    </row>
  </sheetData>
  <mergeCells count="6">
    <mergeCell ref="C6:C8"/>
    <mergeCell ref="D6:E6"/>
    <mergeCell ref="D7:D8"/>
    <mergeCell ref="E7:E8"/>
    <mergeCell ref="A6:A8"/>
    <mergeCell ref="B6:B8"/>
  </mergeCells>
  <hyperlinks>
    <hyperlink ref="A1" location="Зміст!A1" display="Зміст"/>
    <hyperlink ref="A3" location="'на звітну дату'!A1" display="Кредити, надані депозитними корпораціями (крім Національного банку України) у розрізі секторів економіки"/>
  </hyperlinks>
  <pageMargins left="0.7" right="0.7" top="0.75" bottom="0.75" header="0.3" footer="0.3"/>
  <pageSetup paperSize="9" scale="92" fitToHeight="0" orientation="portrait" horizontalDpi="4294967293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F145"/>
  <sheetViews>
    <sheetView zoomScaleNormal="100" workbookViewId="0">
      <pane ySplit="2" topLeftCell="A3" activePane="bottomLeft" state="frozen"/>
      <selection pane="bottomLeft" activeCell="A2" sqref="A2"/>
    </sheetView>
  </sheetViews>
  <sheetFormatPr defaultColWidth="9.109375" defaultRowHeight="14.4" outlineLevelRow="1"/>
  <cols>
    <col min="1" max="1" width="8" style="12" customWidth="1"/>
    <col min="2" max="29" width="8.88671875" style="12" customWidth="1"/>
    <col min="30" max="16384" width="9.109375" style="12"/>
  </cols>
  <sheetData>
    <row r="1" spans="1:32">
      <c r="A1" s="11" t="s">
        <v>132</v>
      </c>
    </row>
    <row r="3" spans="1:32" ht="50.25" customHeight="1">
      <c r="A3" s="268" t="s">
        <v>0</v>
      </c>
      <c r="B3" s="268" t="s">
        <v>121</v>
      </c>
      <c r="C3" s="268"/>
      <c r="D3" s="268"/>
      <c r="E3" s="268"/>
      <c r="F3" s="268"/>
      <c r="G3" s="268"/>
      <c r="H3" s="268" t="s">
        <v>122</v>
      </c>
      <c r="I3" s="268"/>
      <c r="J3" s="268"/>
      <c r="K3" s="268"/>
      <c r="L3" s="268"/>
      <c r="M3" s="268"/>
      <c r="N3" s="269" t="s">
        <v>133</v>
      </c>
      <c r="O3" s="269"/>
      <c r="P3" s="269"/>
      <c r="Q3" s="269"/>
      <c r="R3" s="269"/>
      <c r="S3" s="269"/>
      <c r="T3" s="269"/>
      <c r="U3" s="269"/>
      <c r="V3" s="269"/>
      <c r="W3" s="269"/>
      <c r="X3" s="269" t="s">
        <v>134</v>
      </c>
      <c r="Y3" s="269"/>
      <c r="Z3" s="269"/>
      <c r="AA3" s="269"/>
      <c r="AB3" s="269"/>
      <c r="AC3" s="269"/>
    </row>
    <row r="4" spans="1:32" s="14" customFormat="1" ht="56.25" customHeight="1">
      <c r="A4" s="268"/>
      <c r="B4" s="13" t="s">
        <v>135</v>
      </c>
      <c r="C4" s="13" t="s">
        <v>136</v>
      </c>
      <c r="D4" s="13" t="s">
        <v>137</v>
      </c>
      <c r="E4" s="13" t="s">
        <v>138</v>
      </c>
      <c r="F4" s="13" t="s">
        <v>139</v>
      </c>
      <c r="G4" s="13" t="s">
        <v>140</v>
      </c>
      <c r="H4" s="13" t="s">
        <v>141</v>
      </c>
      <c r="I4" s="13" t="s">
        <v>142</v>
      </c>
      <c r="J4" s="13" t="s">
        <v>143</v>
      </c>
      <c r="K4" s="13" t="s">
        <v>144</v>
      </c>
      <c r="L4" s="13" t="s">
        <v>145</v>
      </c>
      <c r="M4" s="13" t="s">
        <v>146</v>
      </c>
      <c r="N4" s="13" t="s">
        <v>147</v>
      </c>
      <c r="O4" s="13" t="s">
        <v>148</v>
      </c>
      <c r="P4" s="13" t="s">
        <v>185</v>
      </c>
      <c r="Q4" s="13" t="s">
        <v>149</v>
      </c>
      <c r="R4" s="13" t="s">
        <v>186</v>
      </c>
      <c r="S4" s="13" t="s">
        <v>150</v>
      </c>
      <c r="T4" s="13" t="s">
        <v>151</v>
      </c>
      <c r="U4" s="13" t="s">
        <v>187</v>
      </c>
      <c r="V4" s="13" t="s">
        <v>152</v>
      </c>
      <c r="W4" s="13" t="s">
        <v>188</v>
      </c>
      <c r="X4" s="13" t="s">
        <v>153</v>
      </c>
      <c r="Y4" s="13" t="s">
        <v>154</v>
      </c>
      <c r="Z4" s="13" t="s">
        <v>155</v>
      </c>
      <c r="AA4" s="13" t="s">
        <v>156</v>
      </c>
      <c r="AB4" s="13" t="s">
        <v>157</v>
      </c>
      <c r="AC4" s="13" t="s">
        <v>158</v>
      </c>
    </row>
    <row r="5" spans="1:32" s="14" customFormat="1" ht="15.6" hidden="1">
      <c r="A5" s="13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32" s="14" customFormat="1" ht="15.6" hidden="1">
      <c r="A6" s="13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</row>
    <row r="7" spans="1:32" s="14" customFormat="1" ht="15.6" hidden="1">
      <c r="A7" s="13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</row>
    <row r="8" spans="1:32" s="14" customFormat="1" ht="15.6" hidden="1">
      <c r="A8" s="13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</row>
    <row r="9" spans="1:32" s="14" customFormat="1" ht="15.6" hidden="1">
      <c r="A9" s="13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</row>
    <row r="10" spans="1:32" s="14" customFormat="1" ht="15.6">
      <c r="A10" s="15">
        <v>1</v>
      </c>
      <c r="B10" s="15">
        <v>2</v>
      </c>
      <c r="C10" s="15">
        <v>3</v>
      </c>
      <c r="D10" s="15">
        <v>4</v>
      </c>
      <c r="E10" s="15">
        <v>5</v>
      </c>
      <c r="F10" s="15">
        <v>6</v>
      </c>
      <c r="G10" s="15">
        <v>7</v>
      </c>
      <c r="H10" s="15">
        <v>8</v>
      </c>
      <c r="I10" s="15">
        <v>9</v>
      </c>
      <c r="J10" s="15">
        <v>10</v>
      </c>
      <c r="K10" s="15">
        <v>11</v>
      </c>
      <c r="L10" s="15">
        <v>12</v>
      </c>
      <c r="M10" s="15">
        <v>13</v>
      </c>
      <c r="N10" s="15">
        <v>14</v>
      </c>
      <c r="O10" s="15">
        <v>15</v>
      </c>
      <c r="P10" s="15">
        <v>16</v>
      </c>
      <c r="Q10" s="15">
        <v>17</v>
      </c>
      <c r="R10" s="15">
        <v>18</v>
      </c>
      <c r="S10" s="15">
        <v>19</v>
      </c>
      <c r="T10" s="15">
        <v>20</v>
      </c>
      <c r="U10" s="15">
        <v>21</v>
      </c>
      <c r="V10" s="15">
        <v>22</v>
      </c>
      <c r="W10" s="15">
        <v>23</v>
      </c>
      <c r="X10" s="15">
        <v>24</v>
      </c>
      <c r="Y10" s="15">
        <v>25</v>
      </c>
      <c r="Z10" s="15">
        <v>26</v>
      </c>
      <c r="AA10" s="15">
        <v>27</v>
      </c>
      <c r="AB10" s="15">
        <v>28</v>
      </c>
      <c r="AC10" s="15">
        <v>29</v>
      </c>
    </row>
    <row r="11" spans="1:32" hidden="1" outlineLevel="1">
      <c r="A11" s="16">
        <v>40544</v>
      </c>
      <c r="B11" s="144">
        <v>500537.89903288998</v>
      </c>
      <c r="C11" s="144">
        <v>309385.97394976998</v>
      </c>
      <c r="D11" s="144">
        <v>191151.92508312</v>
      </c>
      <c r="E11" s="144">
        <v>208667.29829604999</v>
      </c>
      <c r="F11" s="144">
        <v>65520.587202130002</v>
      </c>
      <c r="G11" s="144">
        <v>143146.71109391999</v>
      </c>
      <c r="H11" s="144">
        <v>121107.18508503</v>
      </c>
      <c r="I11" s="144">
        <v>83464.049259689986</v>
      </c>
      <c r="J11" s="144">
        <v>37643.135825339996</v>
      </c>
      <c r="K11" s="144">
        <v>279972.56217647996</v>
      </c>
      <c r="L11" s="144">
        <v>145287.37486241001</v>
      </c>
      <c r="M11" s="144">
        <v>134685.18731406998</v>
      </c>
      <c r="N11" s="144">
        <v>12.7963</v>
      </c>
      <c r="O11" s="144">
        <v>13.557399999999999</v>
      </c>
      <c r="P11" s="144">
        <v>12.9033</v>
      </c>
      <c r="Q11" s="144">
        <v>10.3772</v>
      </c>
      <c r="R11" s="144">
        <v>10.395899999999999</v>
      </c>
      <c r="S11" s="144">
        <v>24.181100000000001</v>
      </c>
      <c r="T11" s="144">
        <v>25.168299999999999</v>
      </c>
      <c r="U11" s="144">
        <v>20.6328</v>
      </c>
      <c r="V11" s="144">
        <v>10.770200000000001</v>
      </c>
      <c r="W11" s="144">
        <v>9.4855999999999998</v>
      </c>
      <c r="X11" s="144">
        <v>4.5614999999999997</v>
      </c>
      <c r="Y11" s="144">
        <v>4.806</v>
      </c>
      <c r="Z11" s="144">
        <v>2.8807</v>
      </c>
      <c r="AA11" s="144">
        <v>9.7477999999999998</v>
      </c>
      <c r="AB11" s="144">
        <v>12.718999999999999</v>
      </c>
      <c r="AC11" s="144">
        <v>6.8338999999999999</v>
      </c>
      <c r="AD11" s="145"/>
      <c r="AE11" s="145"/>
      <c r="AF11" s="145"/>
    </row>
    <row r="12" spans="1:32" hidden="1" outlineLevel="1">
      <c r="A12" s="16">
        <v>40575</v>
      </c>
      <c r="B12" s="144">
        <v>508086.05510087998</v>
      </c>
      <c r="C12" s="144">
        <v>313968.26801483001</v>
      </c>
      <c r="D12" s="144">
        <v>194117.78708605</v>
      </c>
      <c r="E12" s="144">
        <v>208593.76414993999</v>
      </c>
      <c r="F12" s="144">
        <v>66301.530904779996</v>
      </c>
      <c r="G12" s="144">
        <v>142292.23324515999</v>
      </c>
      <c r="H12" s="144">
        <v>117606.33963706999</v>
      </c>
      <c r="I12" s="144">
        <v>79562.503933240005</v>
      </c>
      <c r="J12" s="144">
        <v>38043.835703830002</v>
      </c>
      <c r="K12" s="144">
        <v>285397.97156030993</v>
      </c>
      <c r="L12" s="144">
        <v>149077.04788653</v>
      </c>
      <c r="M12" s="144">
        <v>136320.92367378002</v>
      </c>
      <c r="N12" s="144">
        <v>12.221500000000001</v>
      </c>
      <c r="O12" s="144">
        <v>12.9193</v>
      </c>
      <c r="P12" s="144">
        <v>12.156700000000001</v>
      </c>
      <c r="Q12" s="144">
        <v>9.8960000000000008</v>
      </c>
      <c r="R12" s="144">
        <v>9.8893000000000004</v>
      </c>
      <c r="S12" s="144">
        <v>24.978400000000001</v>
      </c>
      <c r="T12" s="144">
        <v>26.180199999999999</v>
      </c>
      <c r="U12" s="144">
        <v>21.209399999999999</v>
      </c>
      <c r="V12" s="144">
        <v>10.4777</v>
      </c>
      <c r="W12" s="144">
        <v>10.0954</v>
      </c>
      <c r="X12" s="144">
        <v>4.1718000000000002</v>
      </c>
      <c r="Y12" s="144">
        <v>4.5118</v>
      </c>
      <c r="Z12" s="144">
        <v>2.4447000000000001</v>
      </c>
      <c r="AA12" s="144">
        <v>9.3226999999999993</v>
      </c>
      <c r="AB12" s="144">
        <v>12.121499999999999</v>
      </c>
      <c r="AC12" s="144">
        <v>6.8391999999999999</v>
      </c>
      <c r="AD12" s="145"/>
      <c r="AE12" s="145"/>
      <c r="AF12" s="145"/>
    </row>
    <row r="13" spans="1:32" hidden="1" outlineLevel="1">
      <c r="A13" s="16">
        <v>40603</v>
      </c>
      <c r="B13" s="144">
        <v>521970.87662138999</v>
      </c>
      <c r="C13" s="144">
        <v>322150.53139358002</v>
      </c>
      <c r="D13" s="144">
        <v>199820.34522781</v>
      </c>
      <c r="E13" s="144">
        <v>207554.90016433</v>
      </c>
      <c r="F13" s="144">
        <v>66549.159956660005</v>
      </c>
      <c r="G13" s="144">
        <v>141005.74020766999</v>
      </c>
      <c r="H13" s="144">
        <v>123944.58034182999</v>
      </c>
      <c r="I13" s="144">
        <v>86123.157993699991</v>
      </c>
      <c r="J13" s="144">
        <v>37821.42234813</v>
      </c>
      <c r="K13" s="144">
        <v>291137.02653035993</v>
      </c>
      <c r="L13" s="144">
        <v>152642.84679187997</v>
      </c>
      <c r="M13" s="144">
        <v>138494.17973847999</v>
      </c>
      <c r="N13" s="144">
        <v>12.559200000000001</v>
      </c>
      <c r="O13" s="144">
        <v>13.258699999999999</v>
      </c>
      <c r="P13" s="144">
        <v>12.5685</v>
      </c>
      <c r="Q13" s="144">
        <v>10.282500000000001</v>
      </c>
      <c r="R13" s="144">
        <v>10.317500000000001</v>
      </c>
      <c r="S13" s="144">
        <v>28.922999999999998</v>
      </c>
      <c r="T13" s="144">
        <v>29.470199999999998</v>
      </c>
      <c r="U13" s="144">
        <v>23.278600000000001</v>
      </c>
      <c r="V13" s="144">
        <v>11.057600000000001</v>
      </c>
      <c r="W13" s="144">
        <v>9.8153000000000006</v>
      </c>
      <c r="X13" s="144">
        <v>3.7208000000000001</v>
      </c>
      <c r="Y13" s="144">
        <v>3.8469000000000002</v>
      </c>
      <c r="Z13" s="144">
        <v>2.9689000000000001</v>
      </c>
      <c r="AA13" s="144">
        <v>8.8209</v>
      </c>
      <c r="AB13" s="144">
        <v>11.795299999999999</v>
      </c>
      <c r="AC13" s="144">
        <v>6.4291999999999998</v>
      </c>
      <c r="AD13" s="145"/>
      <c r="AE13" s="145"/>
      <c r="AF13" s="145"/>
    </row>
    <row r="14" spans="1:32" hidden="1" outlineLevel="1">
      <c r="A14" s="16">
        <v>40634</v>
      </c>
      <c r="B14" s="144">
        <v>530631.84866253997</v>
      </c>
      <c r="C14" s="144">
        <v>324773.57660129998</v>
      </c>
      <c r="D14" s="144">
        <v>205858.27206123999</v>
      </c>
      <c r="E14" s="144">
        <v>207832.46010314001</v>
      </c>
      <c r="F14" s="144">
        <v>68371.322538499997</v>
      </c>
      <c r="G14" s="144">
        <v>139461.13756464</v>
      </c>
      <c r="H14" s="144">
        <v>130253.98048946001</v>
      </c>
      <c r="I14" s="144">
        <v>88977.541155960003</v>
      </c>
      <c r="J14" s="144">
        <v>41276.439333499999</v>
      </c>
      <c r="K14" s="144">
        <v>293906.25252814993</v>
      </c>
      <c r="L14" s="144">
        <v>153770.80603010004</v>
      </c>
      <c r="M14" s="144">
        <v>140135.44649805001</v>
      </c>
      <c r="N14" s="144">
        <v>12.1976</v>
      </c>
      <c r="O14" s="144">
        <v>13.108000000000001</v>
      </c>
      <c r="P14" s="144">
        <v>12.4663</v>
      </c>
      <c r="Q14" s="144">
        <v>9.9590999999999994</v>
      </c>
      <c r="R14" s="144">
        <v>9.9909999999999997</v>
      </c>
      <c r="S14" s="144">
        <v>28.082000000000001</v>
      </c>
      <c r="T14" s="144">
        <v>28.644300000000001</v>
      </c>
      <c r="U14" s="144">
        <v>22.886399999999998</v>
      </c>
      <c r="V14" s="144">
        <v>12.803000000000001</v>
      </c>
      <c r="W14" s="144">
        <v>12.415900000000001</v>
      </c>
      <c r="X14" s="144">
        <v>3.5206</v>
      </c>
      <c r="Y14" s="144">
        <v>3.6002000000000001</v>
      </c>
      <c r="Z14" s="144">
        <v>2.9487000000000001</v>
      </c>
      <c r="AA14" s="144">
        <v>8.7787000000000006</v>
      </c>
      <c r="AB14" s="144">
        <v>11.473000000000001</v>
      </c>
      <c r="AC14" s="144">
        <v>6.3457999999999997</v>
      </c>
      <c r="AD14" s="145"/>
      <c r="AE14" s="145"/>
      <c r="AF14" s="145"/>
    </row>
    <row r="15" spans="1:32" hidden="1" outlineLevel="1">
      <c r="A15" s="16">
        <v>40664</v>
      </c>
      <c r="B15" s="144">
        <v>537030.85634503001</v>
      </c>
      <c r="C15" s="144">
        <v>330024.02258583001</v>
      </c>
      <c r="D15" s="144">
        <v>207006.8337592</v>
      </c>
      <c r="E15" s="144">
        <v>208070.18089043</v>
      </c>
      <c r="F15" s="144">
        <v>70097.39396971</v>
      </c>
      <c r="G15" s="144">
        <v>137972.78692072001</v>
      </c>
      <c r="H15" s="144">
        <v>127140.09330032</v>
      </c>
      <c r="I15" s="144">
        <v>85454.29912335999</v>
      </c>
      <c r="J15" s="144">
        <v>41685.794176959993</v>
      </c>
      <c r="K15" s="144">
        <v>295288.12861709</v>
      </c>
      <c r="L15" s="144">
        <v>154775.73768525998</v>
      </c>
      <c r="M15" s="144">
        <v>140512.39093182998</v>
      </c>
      <c r="N15" s="144">
        <v>12.411099999999999</v>
      </c>
      <c r="O15" s="144">
        <v>13.323700000000001</v>
      </c>
      <c r="P15" s="144">
        <v>12.730600000000001</v>
      </c>
      <c r="Q15" s="144">
        <v>9.4863999999999997</v>
      </c>
      <c r="R15" s="144">
        <v>9.5137</v>
      </c>
      <c r="S15" s="144">
        <v>28.567499999999999</v>
      </c>
      <c r="T15" s="144">
        <v>29.241800000000001</v>
      </c>
      <c r="U15" s="144">
        <v>23.687200000000001</v>
      </c>
      <c r="V15" s="144">
        <v>12.357100000000001</v>
      </c>
      <c r="W15" s="144">
        <v>11.3108</v>
      </c>
      <c r="X15" s="144">
        <v>3.8359000000000001</v>
      </c>
      <c r="Y15" s="144">
        <v>3.8772000000000002</v>
      </c>
      <c r="Z15" s="144">
        <v>3.5558000000000001</v>
      </c>
      <c r="AA15" s="144">
        <v>8.9588000000000001</v>
      </c>
      <c r="AB15" s="144">
        <v>11.7913</v>
      </c>
      <c r="AC15" s="144">
        <v>6.2615999999999996</v>
      </c>
      <c r="AD15" s="145"/>
      <c r="AE15" s="145"/>
      <c r="AF15" s="145"/>
    </row>
    <row r="16" spans="1:32" hidden="1" outlineLevel="1">
      <c r="A16" s="16">
        <v>40695</v>
      </c>
      <c r="B16" s="144">
        <v>543500.31450221001</v>
      </c>
      <c r="C16" s="144">
        <v>338563.08439173002</v>
      </c>
      <c r="D16" s="144">
        <v>204937.23011048001</v>
      </c>
      <c r="E16" s="144">
        <v>208443.93236713001</v>
      </c>
      <c r="F16" s="144">
        <v>72012.931183010005</v>
      </c>
      <c r="G16" s="144">
        <v>136431.00118411999</v>
      </c>
      <c r="H16" s="144">
        <v>131716.12632602997</v>
      </c>
      <c r="I16" s="144">
        <v>90279.680583449997</v>
      </c>
      <c r="J16" s="144">
        <v>41436.445742580006</v>
      </c>
      <c r="K16" s="144">
        <v>301128.11806675995</v>
      </c>
      <c r="L16" s="144">
        <v>157216.94777877998</v>
      </c>
      <c r="M16" s="144">
        <v>143911.17028798</v>
      </c>
      <c r="N16" s="144">
        <v>13.2037</v>
      </c>
      <c r="O16" s="144">
        <v>14.1929</v>
      </c>
      <c r="P16" s="144">
        <v>13.7523</v>
      </c>
      <c r="Q16" s="144">
        <v>9.9262999999999995</v>
      </c>
      <c r="R16" s="144">
        <v>9.9827999999999992</v>
      </c>
      <c r="S16" s="144">
        <v>29.662800000000001</v>
      </c>
      <c r="T16" s="144">
        <v>30.232500000000002</v>
      </c>
      <c r="U16" s="144">
        <v>25.511600000000001</v>
      </c>
      <c r="V16" s="144">
        <v>11.6265</v>
      </c>
      <c r="W16" s="144">
        <v>11.1022</v>
      </c>
      <c r="X16" s="144">
        <v>4.1605999999999996</v>
      </c>
      <c r="Y16" s="144">
        <v>4.4291999999999998</v>
      </c>
      <c r="Z16" s="144">
        <v>2.8410000000000002</v>
      </c>
      <c r="AA16" s="144">
        <v>8.5554000000000006</v>
      </c>
      <c r="AB16" s="144">
        <v>11.363200000000001</v>
      </c>
      <c r="AC16" s="144">
        <v>6.2244999999999999</v>
      </c>
      <c r="AD16" s="145"/>
      <c r="AE16" s="145"/>
      <c r="AF16" s="145"/>
    </row>
    <row r="17" spans="1:32" hidden="1" outlineLevel="1">
      <c r="A17" s="16">
        <v>40725</v>
      </c>
      <c r="B17" s="144">
        <v>547220.29161554005</v>
      </c>
      <c r="C17" s="144">
        <v>342416.70449649001</v>
      </c>
      <c r="D17" s="144">
        <v>204803.58711905</v>
      </c>
      <c r="E17" s="144">
        <v>208518.95995888999</v>
      </c>
      <c r="F17" s="144">
        <v>74535.689836210004</v>
      </c>
      <c r="G17" s="144">
        <v>133983.27012268</v>
      </c>
      <c r="H17" s="144">
        <v>127483.55210570003</v>
      </c>
      <c r="I17" s="144">
        <v>86279.253528400004</v>
      </c>
      <c r="J17" s="144">
        <v>41204.298577299996</v>
      </c>
      <c r="K17" s="144">
        <v>305278.3486936299</v>
      </c>
      <c r="L17" s="144">
        <v>159913.64006280003</v>
      </c>
      <c r="M17" s="144">
        <v>145364.70863083002</v>
      </c>
      <c r="N17" s="144">
        <v>12.4259</v>
      </c>
      <c r="O17" s="144">
        <v>13.8089</v>
      </c>
      <c r="P17" s="144">
        <v>13.2636</v>
      </c>
      <c r="Q17" s="144">
        <v>9.1035000000000004</v>
      </c>
      <c r="R17" s="144">
        <v>9.1758000000000006</v>
      </c>
      <c r="S17" s="144">
        <v>26.479600000000001</v>
      </c>
      <c r="T17" s="144">
        <v>27.128</v>
      </c>
      <c r="U17" s="144">
        <v>23.2927</v>
      </c>
      <c r="V17" s="144">
        <v>13.821899999999999</v>
      </c>
      <c r="W17" s="144">
        <v>13.6351</v>
      </c>
      <c r="X17" s="144">
        <v>4.1814999999999998</v>
      </c>
      <c r="Y17" s="144">
        <v>4.2538999999999998</v>
      </c>
      <c r="Z17" s="144">
        <v>3.5305</v>
      </c>
      <c r="AA17" s="144">
        <v>8.4095999999999993</v>
      </c>
      <c r="AB17" s="144">
        <v>11.6807</v>
      </c>
      <c r="AC17" s="144">
        <v>5.6684999999999999</v>
      </c>
      <c r="AD17" s="145"/>
      <c r="AE17" s="145"/>
      <c r="AF17" s="145"/>
    </row>
    <row r="18" spans="1:32" hidden="1" outlineLevel="1">
      <c r="A18" s="16">
        <v>40756</v>
      </c>
      <c r="B18" s="144">
        <v>558781.25235713006</v>
      </c>
      <c r="C18" s="144">
        <v>352894.34866625001</v>
      </c>
      <c r="D18" s="144">
        <v>205886.90369087999</v>
      </c>
      <c r="E18" s="144">
        <v>208893.34220113</v>
      </c>
      <c r="F18" s="144">
        <v>78021.151881479993</v>
      </c>
      <c r="G18" s="144">
        <v>130872.19031965001</v>
      </c>
      <c r="H18" s="144">
        <v>134196.4547763</v>
      </c>
      <c r="I18" s="144">
        <v>89015.73217825999</v>
      </c>
      <c r="J18" s="144">
        <v>45180.722598039996</v>
      </c>
      <c r="K18" s="144">
        <v>306598.37155896996</v>
      </c>
      <c r="L18" s="144">
        <v>159237.71261853998</v>
      </c>
      <c r="M18" s="144">
        <v>147360.65894043</v>
      </c>
      <c r="N18" s="144">
        <v>13.189399999999999</v>
      </c>
      <c r="O18" s="144">
        <v>14.5337</v>
      </c>
      <c r="P18" s="144">
        <v>14.2469</v>
      </c>
      <c r="Q18" s="144">
        <v>8.9740000000000002</v>
      </c>
      <c r="R18" s="144">
        <v>9.0147999999999993</v>
      </c>
      <c r="S18" s="144">
        <v>26.093599999999999</v>
      </c>
      <c r="T18" s="144">
        <v>26.635400000000001</v>
      </c>
      <c r="U18" s="144">
        <v>24.0533</v>
      </c>
      <c r="V18" s="144">
        <v>12.2136</v>
      </c>
      <c r="W18" s="144">
        <v>12.0373</v>
      </c>
      <c r="X18" s="144">
        <v>4.8985000000000003</v>
      </c>
      <c r="Y18" s="144">
        <v>5.0486000000000004</v>
      </c>
      <c r="Z18" s="144">
        <v>3.9834999999999998</v>
      </c>
      <c r="AA18" s="144">
        <v>8.1257999999999999</v>
      </c>
      <c r="AB18" s="144">
        <v>11.025600000000001</v>
      </c>
      <c r="AC18" s="144">
        <v>5.8327999999999998</v>
      </c>
      <c r="AD18" s="145"/>
      <c r="AE18" s="145"/>
      <c r="AF18" s="145"/>
    </row>
    <row r="19" spans="1:32" hidden="1" outlineLevel="1">
      <c r="A19" s="16">
        <v>40787</v>
      </c>
      <c r="B19" s="144">
        <v>570112.84586175997</v>
      </c>
      <c r="C19" s="144">
        <v>362878.07919342001</v>
      </c>
      <c r="D19" s="144">
        <v>207234.76666833999</v>
      </c>
      <c r="E19" s="144">
        <v>207400.02004957999</v>
      </c>
      <c r="F19" s="144">
        <v>80661.158222059996</v>
      </c>
      <c r="G19" s="144">
        <v>126738.86182752</v>
      </c>
      <c r="H19" s="144">
        <v>137689.15850681002</v>
      </c>
      <c r="I19" s="144">
        <v>90675.300005140001</v>
      </c>
      <c r="J19" s="144">
        <v>47013.858501670009</v>
      </c>
      <c r="K19" s="144">
        <v>303758.83254487999</v>
      </c>
      <c r="L19" s="144">
        <v>156313.23327564998</v>
      </c>
      <c r="M19" s="144">
        <v>147445.59926922998</v>
      </c>
      <c r="N19" s="144">
        <v>13.3287</v>
      </c>
      <c r="O19" s="144">
        <v>15.128399999999999</v>
      </c>
      <c r="P19" s="144">
        <v>14.8894</v>
      </c>
      <c r="Q19" s="144">
        <v>8.1929999999999996</v>
      </c>
      <c r="R19" s="144">
        <v>8.2119</v>
      </c>
      <c r="S19" s="144">
        <v>24.689499999999999</v>
      </c>
      <c r="T19" s="144">
        <v>25.755199999999999</v>
      </c>
      <c r="U19" s="144">
        <v>24.185300000000002</v>
      </c>
      <c r="V19" s="144">
        <v>13.246700000000001</v>
      </c>
      <c r="W19" s="144">
        <v>13.1439</v>
      </c>
      <c r="X19" s="144">
        <v>5.6623999999999999</v>
      </c>
      <c r="Y19" s="144">
        <v>6.0034999999999998</v>
      </c>
      <c r="Z19" s="144">
        <v>3.6812</v>
      </c>
      <c r="AA19" s="144">
        <v>8.1907999999999994</v>
      </c>
      <c r="AB19" s="144">
        <v>11.010400000000001</v>
      </c>
      <c r="AC19" s="144">
        <v>5.8752000000000004</v>
      </c>
      <c r="AD19" s="145"/>
      <c r="AE19" s="145"/>
      <c r="AF19" s="145"/>
    </row>
    <row r="20" spans="1:32" hidden="1" outlineLevel="1">
      <c r="A20" s="16">
        <v>40817</v>
      </c>
      <c r="B20" s="144">
        <v>576836.73344134004</v>
      </c>
      <c r="C20" s="144">
        <v>368645.62785701</v>
      </c>
      <c r="D20" s="144">
        <v>208191.10558433001</v>
      </c>
      <c r="E20" s="144">
        <v>207074.87518443001</v>
      </c>
      <c r="F20" s="144">
        <v>83165.345275069994</v>
      </c>
      <c r="G20" s="144">
        <v>123909.52990936</v>
      </c>
      <c r="H20" s="144">
        <v>144695.56917658003</v>
      </c>
      <c r="I20" s="144">
        <v>94187.980707359995</v>
      </c>
      <c r="J20" s="144">
        <v>50507.588469219991</v>
      </c>
      <c r="K20" s="144">
        <v>306159.58985722001</v>
      </c>
      <c r="L20" s="144">
        <v>156046.08065045002</v>
      </c>
      <c r="M20" s="144">
        <v>150113.50920677002</v>
      </c>
      <c r="N20" s="144">
        <v>14.855</v>
      </c>
      <c r="O20" s="144">
        <v>17.927800000000001</v>
      </c>
      <c r="P20" s="144">
        <v>18.222300000000001</v>
      </c>
      <c r="Q20" s="144">
        <v>8.2719000000000005</v>
      </c>
      <c r="R20" s="144">
        <v>8.3168000000000006</v>
      </c>
      <c r="S20" s="144">
        <v>24.753</v>
      </c>
      <c r="T20" s="144">
        <v>26.513999999999999</v>
      </c>
      <c r="U20" s="144">
        <v>24.888999999999999</v>
      </c>
      <c r="V20" s="144">
        <v>12.645200000000001</v>
      </c>
      <c r="W20" s="144">
        <v>12.589</v>
      </c>
      <c r="X20" s="144">
        <v>9.1475000000000009</v>
      </c>
      <c r="Y20" s="144">
        <v>9.9535999999999998</v>
      </c>
      <c r="Z20" s="144">
        <v>4.2887000000000004</v>
      </c>
      <c r="AA20" s="144">
        <v>8.0692000000000004</v>
      </c>
      <c r="AB20" s="144">
        <v>11.377700000000001</v>
      </c>
      <c r="AC20" s="144">
        <v>5.5831</v>
      </c>
      <c r="AD20" s="145"/>
      <c r="AE20" s="145"/>
      <c r="AF20" s="145"/>
    </row>
    <row r="21" spans="1:32" hidden="1" outlineLevel="1">
      <c r="A21" s="16">
        <v>40848</v>
      </c>
      <c r="B21" s="144">
        <v>573704.51108764997</v>
      </c>
      <c r="C21" s="144">
        <v>367069.78574746998</v>
      </c>
      <c r="D21" s="144">
        <v>206634.72534018001</v>
      </c>
      <c r="E21" s="144">
        <v>204558.00116762001</v>
      </c>
      <c r="F21" s="144">
        <v>85195.416307139996</v>
      </c>
      <c r="G21" s="144">
        <v>119362.58486048</v>
      </c>
      <c r="H21" s="144">
        <v>136177.39524109999</v>
      </c>
      <c r="I21" s="144">
        <v>87844.524542160012</v>
      </c>
      <c r="J21" s="144">
        <v>48332.870698939994</v>
      </c>
      <c r="K21" s="144">
        <v>305936.81145688001</v>
      </c>
      <c r="L21" s="144">
        <v>156534.51920034998</v>
      </c>
      <c r="M21" s="144">
        <v>149402.29225653</v>
      </c>
      <c r="N21" s="144">
        <v>15.089399999999999</v>
      </c>
      <c r="O21" s="144">
        <v>18.3063</v>
      </c>
      <c r="P21" s="144">
        <v>18.6052</v>
      </c>
      <c r="Q21" s="144">
        <v>8.1998999999999995</v>
      </c>
      <c r="R21" s="144">
        <v>8.2386999999999997</v>
      </c>
      <c r="S21" s="144">
        <v>24.598500000000001</v>
      </c>
      <c r="T21" s="144">
        <v>24.8508</v>
      </c>
      <c r="U21" s="144">
        <v>22.830200000000001</v>
      </c>
      <c r="V21" s="144">
        <v>12.586</v>
      </c>
      <c r="W21" s="144">
        <v>11.9177</v>
      </c>
      <c r="X21" s="144">
        <v>9.2623999999999995</v>
      </c>
      <c r="Y21" s="144">
        <v>10.5905</v>
      </c>
      <c r="Z21" s="144">
        <v>2.8088000000000002</v>
      </c>
      <c r="AA21" s="144">
        <v>10.041600000000001</v>
      </c>
      <c r="AB21" s="144">
        <v>13.8476</v>
      </c>
      <c r="AC21" s="144">
        <v>6.5054999999999996</v>
      </c>
      <c r="AD21" s="145"/>
      <c r="AE21" s="145"/>
      <c r="AF21" s="145"/>
    </row>
    <row r="22" spans="1:32" hidden="1" outlineLevel="1">
      <c r="A22" s="16">
        <v>40878</v>
      </c>
      <c r="B22" s="144">
        <v>575544.79626338999</v>
      </c>
      <c r="C22" s="144">
        <v>369763.17646014999</v>
      </c>
      <c r="D22" s="144">
        <v>205781.61980324</v>
      </c>
      <c r="E22" s="144">
        <v>201224.0481445</v>
      </c>
      <c r="F22" s="144">
        <v>86675.057657330006</v>
      </c>
      <c r="G22" s="144">
        <v>114548.99048717</v>
      </c>
      <c r="H22" s="144">
        <v>153119.74787902003</v>
      </c>
      <c r="I22" s="144">
        <v>101435.03722649001</v>
      </c>
      <c r="J22" s="144">
        <v>51684.71065252999</v>
      </c>
      <c r="K22" s="144">
        <v>310390.45642404997</v>
      </c>
      <c r="L22" s="144">
        <v>160530.06904173997</v>
      </c>
      <c r="M22" s="144">
        <v>149860.38738231</v>
      </c>
      <c r="N22" s="144">
        <v>14.4413</v>
      </c>
      <c r="O22" s="144">
        <v>17.046399999999998</v>
      </c>
      <c r="P22" s="144">
        <v>17.0275</v>
      </c>
      <c r="Q22" s="144">
        <v>8.4914000000000005</v>
      </c>
      <c r="R22" s="144">
        <v>8.5055999999999994</v>
      </c>
      <c r="S22" s="144">
        <v>25.398700000000002</v>
      </c>
      <c r="T22" s="144">
        <v>25.619700000000002</v>
      </c>
      <c r="U22" s="144">
        <v>23.200500000000002</v>
      </c>
      <c r="V22" s="144">
        <v>11.9923</v>
      </c>
      <c r="W22" s="144">
        <v>10.2401</v>
      </c>
      <c r="X22" s="144">
        <v>8.0772999999999993</v>
      </c>
      <c r="Y22" s="144">
        <v>9.0190000000000001</v>
      </c>
      <c r="Z22" s="144">
        <v>4.1048999999999998</v>
      </c>
      <c r="AA22" s="144">
        <v>11.5753</v>
      </c>
      <c r="AB22" s="144">
        <v>15.998900000000001</v>
      </c>
      <c r="AC22" s="144">
        <v>6.7344999999999997</v>
      </c>
      <c r="AD22" s="145"/>
      <c r="AE22" s="145"/>
      <c r="AF22" s="145"/>
    </row>
    <row r="23" spans="1:32" hidden="1" outlineLevel="1">
      <c r="A23" s="16">
        <v>40909</v>
      </c>
      <c r="B23" s="144">
        <v>570736.24471839005</v>
      </c>
      <c r="C23" s="144">
        <v>363273.32644407998</v>
      </c>
      <c r="D23" s="144">
        <v>207462.91827431001</v>
      </c>
      <c r="E23" s="144">
        <v>200026.80467406</v>
      </c>
      <c r="F23" s="144">
        <v>87449.023249250007</v>
      </c>
      <c r="G23" s="144">
        <v>112577.78142481</v>
      </c>
      <c r="H23" s="144">
        <v>146863.23494354001</v>
      </c>
      <c r="I23" s="144">
        <v>96559.576272999999</v>
      </c>
      <c r="J23" s="144">
        <v>50303.658670539997</v>
      </c>
      <c r="K23" s="144">
        <v>317620.03698406997</v>
      </c>
      <c r="L23" s="144">
        <v>164657.22999244</v>
      </c>
      <c r="M23" s="144">
        <v>152962.80699163</v>
      </c>
      <c r="N23" s="144">
        <v>13.1653</v>
      </c>
      <c r="O23" s="144">
        <v>15.2767</v>
      </c>
      <c r="P23" s="144">
        <v>14.912000000000001</v>
      </c>
      <c r="Q23" s="144">
        <v>8.5745000000000005</v>
      </c>
      <c r="R23" s="144">
        <v>8.5822000000000003</v>
      </c>
      <c r="S23" s="144">
        <v>26.389600000000002</v>
      </c>
      <c r="T23" s="144">
        <v>26.772200000000002</v>
      </c>
      <c r="U23" s="144">
        <v>24.274000000000001</v>
      </c>
      <c r="V23" s="144">
        <v>10.818899999999999</v>
      </c>
      <c r="W23" s="144">
        <v>10.308400000000001</v>
      </c>
      <c r="X23" s="144">
        <v>7.2770000000000001</v>
      </c>
      <c r="Y23" s="144">
        <v>7.8224999999999998</v>
      </c>
      <c r="Z23" s="144">
        <v>3.2334999999999998</v>
      </c>
      <c r="AA23" s="144">
        <v>11.359500000000001</v>
      </c>
      <c r="AB23" s="144">
        <v>15.5778</v>
      </c>
      <c r="AC23" s="144">
        <v>6.8174999999999999</v>
      </c>
      <c r="AD23" s="145"/>
      <c r="AE23" s="145"/>
      <c r="AF23" s="145"/>
    </row>
    <row r="24" spans="1:32" hidden="1" outlineLevel="1">
      <c r="A24" s="16">
        <v>40940</v>
      </c>
      <c r="B24" s="144">
        <v>575736.97581693996</v>
      </c>
      <c r="C24" s="144">
        <v>365264.90538703999</v>
      </c>
      <c r="D24" s="144">
        <v>210472.07042989999</v>
      </c>
      <c r="E24" s="144">
        <v>197881.19983937001</v>
      </c>
      <c r="F24" s="144">
        <v>87963.506733410002</v>
      </c>
      <c r="G24" s="144">
        <v>109917.69310596</v>
      </c>
      <c r="H24" s="144">
        <v>142491.05375701</v>
      </c>
      <c r="I24" s="144">
        <v>91655.277878330016</v>
      </c>
      <c r="J24" s="144">
        <v>50835.775878679997</v>
      </c>
      <c r="K24" s="144">
        <v>324713.27948247007</v>
      </c>
      <c r="L24" s="144">
        <v>169502.79201696999</v>
      </c>
      <c r="M24" s="144">
        <v>155210.48746550005</v>
      </c>
      <c r="N24" s="144">
        <v>12.757218377303492</v>
      </c>
      <c r="O24" s="144">
        <v>15.0123</v>
      </c>
      <c r="P24" s="144">
        <v>14.481400000000001</v>
      </c>
      <c r="Q24" s="144">
        <v>8.1538555830251696</v>
      </c>
      <c r="R24" s="144">
        <v>8.1775447025231642</v>
      </c>
      <c r="S24" s="144">
        <v>27.015499999999999</v>
      </c>
      <c r="T24" s="144">
        <v>27.419699999999999</v>
      </c>
      <c r="U24" s="144">
        <v>26.781199999999998</v>
      </c>
      <c r="V24" s="144">
        <v>11.019299999999999</v>
      </c>
      <c r="W24" s="144">
        <v>10.3569</v>
      </c>
      <c r="X24" s="144">
        <v>7.9402999999999997</v>
      </c>
      <c r="Y24" s="144">
        <v>8.4144000000000005</v>
      </c>
      <c r="Z24" s="144">
        <v>4.9611999999999998</v>
      </c>
      <c r="AA24" s="144">
        <v>11.393000000000001</v>
      </c>
      <c r="AB24" s="144">
        <v>15.268800000000001</v>
      </c>
      <c r="AC24" s="144">
        <v>6.9611000000000001</v>
      </c>
      <c r="AD24" s="145"/>
      <c r="AE24" s="145"/>
      <c r="AF24" s="145"/>
    </row>
    <row r="25" spans="1:32" hidden="1" outlineLevel="1">
      <c r="A25" s="16">
        <v>40969</v>
      </c>
      <c r="B25" s="144">
        <v>578031.73188780004</v>
      </c>
      <c r="C25" s="144">
        <v>367501.52234900999</v>
      </c>
      <c r="D25" s="144">
        <v>210530.20953878999</v>
      </c>
      <c r="E25" s="144">
        <v>194794.84527103</v>
      </c>
      <c r="F25" s="144">
        <v>88746.674622150007</v>
      </c>
      <c r="G25" s="144">
        <v>106048.17064888</v>
      </c>
      <c r="H25" s="144">
        <v>145300.91748041997</v>
      </c>
      <c r="I25" s="144">
        <v>95831.238574019997</v>
      </c>
      <c r="J25" s="144">
        <v>49469.678906399997</v>
      </c>
      <c r="K25" s="144">
        <v>330308.04907669005</v>
      </c>
      <c r="L25" s="144">
        <v>174615.03602378001</v>
      </c>
      <c r="M25" s="144">
        <v>155693.01305290998</v>
      </c>
      <c r="N25" s="144">
        <v>12.8086</v>
      </c>
      <c r="O25" s="144">
        <v>14.811999999999999</v>
      </c>
      <c r="P25" s="144">
        <v>14.347799999999999</v>
      </c>
      <c r="Q25" s="144">
        <v>7.7576000000000001</v>
      </c>
      <c r="R25" s="144">
        <v>7.7710999999999997</v>
      </c>
      <c r="S25" s="144">
        <v>27.2058</v>
      </c>
      <c r="T25" s="144">
        <v>27.5031</v>
      </c>
      <c r="U25" s="144">
        <v>26.482099999999999</v>
      </c>
      <c r="V25" s="144">
        <v>11.543900000000001</v>
      </c>
      <c r="W25" s="144">
        <v>10.9427</v>
      </c>
      <c r="X25" s="144">
        <v>6.2835000000000001</v>
      </c>
      <c r="Y25" s="144">
        <v>7.1508000000000003</v>
      </c>
      <c r="Z25" s="144">
        <v>2.3858000000000001</v>
      </c>
      <c r="AA25" s="144">
        <v>11.2639</v>
      </c>
      <c r="AB25" s="144">
        <v>15.1038</v>
      </c>
      <c r="AC25" s="144">
        <v>6.6246</v>
      </c>
      <c r="AD25" s="145"/>
      <c r="AE25" s="145"/>
      <c r="AF25" s="145"/>
    </row>
    <row r="26" spans="1:32" hidden="1" outlineLevel="1">
      <c r="A26" s="16">
        <v>41000</v>
      </c>
      <c r="B26" s="144">
        <v>582688.27668914001</v>
      </c>
      <c r="C26" s="144">
        <v>370388.48103769001</v>
      </c>
      <c r="D26" s="144">
        <v>212299.79565145</v>
      </c>
      <c r="E26" s="144">
        <v>193697.97171565</v>
      </c>
      <c r="F26" s="144">
        <v>89786.705796619994</v>
      </c>
      <c r="G26" s="144">
        <v>103911.26591903</v>
      </c>
      <c r="H26" s="144">
        <v>143083.92726674004</v>
      </c>
      <c r="I26" s="144">
        <v>93827.452102819996</v>
      </c>
      <c r="J26" s="144">
        <v>49256.475163919997</v>
      </c>
      <c r="K26" s="144">
        <v>336672.83731729002</v>
      </c>
      <c r="L26" s="144">
        <v>180039.82267605999</v>
      </c>
      <c r="M26" s="144">
        <v>156633.01464122999</v>
      </c>
      <c r="N26" s="144">
        <v>12.5707</v>
      </c>
      <c r="O26" s="144">
        <v>14.327999999999999</v>
      </c>
      <c r="P26" s="144">
        <v>13.701700000000001</v>
      </c>
      <c r="Q26" s="144">
        <v>7.8460999999999999</v>
      </c>
      <c r="R26" s="144">
        <v>7.8459000000000003</v>
      </c>
      <c r="S26" s="144">
        <v>26.8995</v>
      </c>
      <c r="T26" s="144">
        <v>27.334399999999999</v>
      </c>
      <c r="U26" s="144">
        <v>25.974499999999999</v>
      </c>
      <c r="V26" s="144">
        <v>10.9564</v>
      </c>
      <c r="W26" s="144">
        <v>10.400399999999999</v>
      </c>
      <c r="X26" s="144">
        <v>6.0804999999999998</v>
      </c>
      <c r="Y26" s="144">
        <v>6.68</v>
      </c>
      <c r="Z26" s="144">
        <v>3.3014999999999999</v>
      </c>
      <c r="AA26" s="144">
        <v>11.102399999999999</v>
      </c>
      <c r="AB26" s="144">
        <v>14.8072</v>
      </c>
      <c r="AC26" s="144">
        <v>6.5994999999999999</v>
      </c>
      <c r="AD26" s="145"/>
      <c r="AE26" s="145"/>
      <c r="AF26" s="145"/>
    </row>
    <row r="27" spans="1:32" hidden="1" outlineLevel="1">
      <c r="A27" s="16">
        <v>41030</v>
      </c>
      <c r="B27" s="144">
        <v>580538.05249398004</v>
      </c>
      <c r="C27" s="144">
        <v>373411.98592635</v>
      </c>
      <c r="D27" s="144">
        <v>207126.06656763001</v>
      </c>
      <c r="E27" s="144">
        <v>192081.64592928</v>
      </c>
      <c r="F27" s="144">
        <v>90838.512501570003</v>
      </c>
      <c r="G27" s="144">
        <v>101243.13342771</v>
      </c>
      <c r="H27" s="144">
        <v>140741.23590927001</v>
      </c>
      <c r="I27" s="144">
        <v>92235.999468130001</v>
      </c>
      <c r="J27" s="144">
        <v>48505.23644113999</v>
      </c>
      <c r="K27" s="144">
        <v>336956.22068628005</v>
      </c>
      <c r="L27" s="144">
        <v>180479.40820074003</v>
      </c>
      <c r="M27" s="144">
        <v>156476.81248554002</v>
      </c>
      <c r="N27" s="144">
        <v>12.7593</v>
      </c>
      <c r="O27" s="144">
        <v>14.374000000000001</v>
      </c>
      <c r="P27" s="144">
        <v>13.760999999999999</v>
      </c>
      <c r="Q27" s="144">
        <v>7.8723000000000001</v>
      </c>
      <c r="R27" s="144">
        <v>7.8986000000000001</v>
      </c>
      <c r="S27" s="144">
        <v>26.988299999999999</v>
      </c>
      <c r="T27" s="144">
        <v>27.305299999999999</v>
      </c>
      <c r="U27" s="144">
        <v>25.847899999999999</v>
      </c>
      <c r="V27" s="144">
        <v>10.476900000000001</v>
      </c>
      <c r="W27" s="144">
        <v>9.8185000000000002</v>
      </c>
      <c r="X27" s="144">
        <v>6.6515000000000004</v>
      </c>
      <c r="Y27" s="144">
        <v>7.0255000000000001</v>
      </c>
      <c r="Z27" s="144">
        <v>3.7730000000000001</v>
      </c>
      <c r="AA27" s="144">
        <v>10.962999999999999</v>
      </c>
      <c r="AB27" s="144">
        <v>14.7659</v>
      </c>
      <c r="AC27" s="144">
        <v>6.6372</v>
      </c>
      <c r="AD27" s="145"/>
      <c r="AE27" s="145"/>
      <c r="AF27" s="145"/>
    </row>
    <row r="28" spans="1:32" hidden="1" outlineLevel="1">
      <c r="A28" s="16">
        <v>41061</v>
      </c>
      <c r="B28" s="144">
        <v>585926.22026562004</v>
      </c>
      <c r="C28" s="144">
        <v>380472.04354583001</v>
      </c>
      <c r="D28" s="144">
        <v>205454.17671979</v>
      </c>
      <c r="E28" s="144">
        <v>189687.03654068001</v>
      </c>
      <c r="F28" s="144">
        <v>91354.168878199998</v>
      </c>
      <c r="G28" s="144">
        <v>98332.867662479999</v>
      </c>
      <c r="H28" s="144">
        <v>140963.44807462007</v>
      </c>
      <c r="I28" s="144">
        <v>93106.503165830014</v>
      </c>
      <c r="J28" s="144">
        <v>47856.944908789999</v>
      </c>
      <c r="K28" s="144">
        <v>342449.30567423999</v>
      </c>
      <c r="L28" s="144">
        <v>183021.74607579</v>
      </c>
      <c r="M28" s="144">
        <v>159427.55959845</v>
      </c>
      <c r="N28" s="144">
        <v>14.5563</v>
      </c>
      <c r="O28" s="144">
        <v>17.295999999999999</v>
      </c>
      <c r="P28" s="144">
        <v>17.089099999999998</v>
      </c>
      <c r="Q28" s="144">
        <v>8.6271000000000004</v>
      </c>
      <c r="R28" s="144">
        <v>8.6484000000000005</v>
      </c>
      <c r="S28" s="144">
        <v>25.472200000000001</v>
      </c>
      <c r="T28" s="144">
        <v>26.530899999999999</v>
      </c>
      <c r="U28" s="144">
        <v>25.446300000000001</v>
      </c>
      <c r="V28" s="144">
        <v>12.1213</v>
      </c>
      <c r="W28" s="144">
        <v>11.577299999999999</v>
      </c>
      <c r="X28" s="144">
        <v>9.2502999999999993</v>
      </c>
      <c r="Y28" s="144">
        <v>10.5337</v>
      </c>
      <c r="Z28" s="144">
        <v>3.1524999999999999</v>
      </c>
      <c r="AA28" s="144">
        <v>10.869199999999999</v>
      </c>
      <c r="AB28" s="144">
        <v>15.0016</v>
      </c>
      <c r="AC28" s="144">
        <v>6.7714999999999996</v>
      </c>
      <c r="AD28" s="145"/>
      <c r="AE28" s="145"/>
      <c r="AF28" s="145"/>
    </row>
    <row r="29" spans="1:32" hidden="1" outlineLevel="1">
      <c r="A29" s="16">
        <v>41091</v>
      </c>
      <c r="B29" s="144">
        <v>584689.02120871004</v>
      </c>
      <c r="C29" s="144">
        <v>378411.59216007998</v>
      </c>
      <c r="D29" s="144">
        <v>206277.42904863</v>
      </c>
      <c r="E29" s="144">
        <v>189760.07035219</v>
      </c>
      <c r="F29" s="144">
        <v>93021.501394539999</v>
      </c>
      <c r="G29" s="144">
        <v>96738.568957650001</v>
      </c>
      <c r="H29" s="144">
        <v>149800.85346786003</v>
      </c>
      <c r="I29" s="144">
        <v>97708.599598029978</v>
      </c>
      <c r="J29" s="144">
        <v>52092.25386982999</v>
      </c>
      <c r="K29" s="144">
        <v>345507.61157651996</v>
      </c>
      <c r="L29" s="144">
        <v>182646.21637665</v>
      </c>
      <c r="M29" s="144">
        <v>162861.39519986999</v>
      </c>
      <c r="N29" s="144">
        <v>15.476900000000001</v>
      </c>
      <c r="O29" s="144">
        <v>18.954699999999999</v>
      </c>
      <c r="P29" s="144">
        <v>19.0624</v>
      </c>
      <c r="Q29" s="144">
        <v>8.4365000000000006</v>
      </c>
      <c r="R29" s="144">
        <v>8.4476999999999993</v>
      </c>
      <c r="S29" s="144">
        <v>27.522300000000001</v>
      </c>
      <c r="T29" s="144">
        <v>27.707799999999999</v>
      </c>
      <c r="U29" s="144">
        <v>27.1083</v>
      </c>
      <c r="V29" s="144">
        <v>11.3803</v>
      </c>
      <c r="W29" s="144">
        <v>10.254200000000001</v>
      </c>
      <c r="X29" s="144">
        <v>10.519600000000001</v>
      </c>
      <c r="Y29" s="144">
        <v>11.672000000000001</v>
      </c>
      <c r="Z29" s="144">
        <v>3.2298</v>
      </c>
      <c r="AA29" s="144">
        <v>11.335599999999999</v>
      </c>
      <c r="AB29" s="144">
        <v>15.8644</v>
      </c>
      <c r="AC29" s="144">
        <v>6.9404000000000003</v>
      </c>
      <c r="AD29" s="145"/>
      <c r="AE29" s="145"/>
      <c r="AF29" s="145"/>
    </row>
    <row r="30" spans="1:32" hidden="1" outlineLevel="1">
      <c r="A30" s="16">
        <v>41122</v>
      </c>
      <c r="B30" s="144">
        <v>589631.54967374995</v>
      </c>
      <c r="C30" s="144">
        <v>382585.21404892002</v>
      </c>
      <c r="D30" s="144">
        <v>207046.33562483001</v>
      </c>
      <c r="E30" s="144">
        <v>189431.10177601001</v>
      </c>
      <c r="F30" s="144">
        <v>95376.856732090004</v>
      </c>
      <c r="G30" s="144">
        <v>94054.245043920004</v>
      </c>
      <c r="H30" s="144">
        <v>150194.17498626997</v>
      </c>
      <c r="I30" s="144">
        <v>97862.865365310019</v>
      </c>
      <c r="J30" s="144">
        <v>52331.309620960004</v>
      </c>
      <c r="K30" s="144">
        <v>349978.1677855</v>
      </c>
      <c r="L30" s="144">
        <v>182983.64761451998</v>
      </c>
      <c r="M30" s="144">
        <v>166994.52017098002</v>
      </c>
      <c r="N30" s="144">
        <v>15.3986</v>
      </c>
      <c r="O30" s="144">
        <v>19.469200000000001</v>
      </c>
      <c r="P30" s="144">
        <v>19.593399999999999</v>
      </c>
      <c r="Q30" s="144">
        <v>8.5538000000000007</v>
      </c>
      <c r="R30" s="144">
        <v>8.5721000000000007</v>
      </c>
      <c r="S30" s="144">
        <v>27.086500000000001</v>
      </c>
      <c r="T30" s="144">
        <v>27.272600000000001</v>
      </c>
      <c r="U30" s="144">
        <v>25.296800000000001</v>
      </c>
      <c r="V30" s="144">
        <v>11.8504</v>
      </c>
      <c r="W30" s="144">
        <v>11.2172</v>
      </c>
      <c r="X30" s="144">
        <v>12.4064</v>
      </c>
      <c r="Y30" s="144">
        <v>13.5802</v>
      </c>
      <c r="Z30" s="144">
        <v>3.246</v>
      </c>
      <c r="AA30" s="144">
        <v>11.8514</v>
      </c>
      <c r="AB30" s="144">
        <v>16.709599999999998</v>
      </c>
      <c r="AC30" s="144">
        <v>7.0708000000000002</v>
      </c>
      <c r="AD30" s="145"/>
      <c r="AE30" s="145"/>
      <c r="AF30" s="145"/>
    </row>
    <row r="31" spans="1:32" hidden="1" outlineLevel="1">
      <c r="A31" s="16">
        <v>41153</v>
      </c>
      <c r="B31" s="144">
        <v>595393.60229368997</v>
      </c>
      <c r="C31" s="144">
        <v>386594.91689301003</v>
      </c>
      <c r="D31" s="144">
        <v>208798.68540068</v>
      </c>
      <c r="E31" s="144">
        <v>189063.25229378999</v>
      </c>
      <c r="F31" s="144">
        <v>96947.076058449995</v>
      </c>
      <c r="G31" s="144">
        <v>92116.176235339997</v>
      </c>
      <c r="H31" s="144">
        <v>151199.69737291004</v>
      </c>
      <c r="I31" s="144">
        <v>100015.68127385003</v>
      </c>
      <c r="J31" s="144">
        <v>51184.016099059998</v>
      </c>
      <c r="K31" s="144">
        <v>354391.4666610001</v>
      </c>
      <c r="L31" s="144">
        <v>181866.09508901997</v>
      </c>
      <c r="M31" s="144">
        <v>172525.37157198001</v>
      </c>
      <c r="N31" s="144">
        <v>14.901</v>
      </c>
      <c r="O31" s="144">
        <v>18.273700000000002</v>
      </c>
      <c r="P31" s="144">
        <v>17.950199999999999</v>
      </c>
      <c r="Q31" s="144">
        <v>8.3021999999999991</v>
      </c>
      <c r="R31" s="144">
        <v>8.3079999999999998</v>
      </c>
      <c r="S31" s="144">
        <v>27.9863</v>
      </c>
      <c r="T31" s="144">
        <v>28.209599999999998</v>
      </c>
      <c r="U31" s="144">
        <v>27.325800000000001</v>
      </c>
      <c r="V31" s="144">
        <v>11.895799999999999</v>
      </c>
      <c r="W31" s="144">
        <v>11.410399999999999</v>
      </c>
      <c r="X31" s="144">
        <v>11.037599999999999</v>
      </c>
      <c r="Y31" s="144">
        <v>12.084199999999999</v>
      </c>
      <c r="Z31" s="144">
        <v>3.3176000000000001</v>
      </c>
      <c r="AA31" s="144">
        <v>12.0526</v>
      </c>
      <c r="AB31" s="144">
        <v>17.817</v>
      </c>
      <c r="AC31" s="144">
        <v>7.2435999999999998</v>
      </c>
      <c r="AD31" s="145"/>
      <c r="AE31" s="145"/>
      <c r="AF31" s="145"/>
    </row>
    <row r="32" spans="1:32" hidden="1" outlineLevel="1">
      <c r="A32" s="16">
        <v>41183</v>
      </c>
      <c r="B32" s="144">
        <v>601162.43244384998</v>
      </c>
      <c r="C32" s="144">
        <v>389132.16724580002</v>
      </c>
      <c r="D32" s="144">
        <v>212030.26519805001</v>
      </c>
      <c r="E32" s="144">
        <v>190068.41973955001</v>
      </c>
      <c r="F32" s="144">
        <v>99611.81297128</v>
      </c>
      <c r="G32" s="144">
        <v>90456.606768269994</v>
      </c>
      <c r="H32" s="144">
        <v>153519.54436772008</v>
      </c>
      <c r="I32" s="144">
        <v>100400.87918782001</v>
      </c>
      <c r="J32" s="144">
        <v>53118.665179900003</v>
      </c>
      <c r="K32" s="144">
        <v>356078.80583287007</v>
      </c>
      <c r="L32" s="144">
        <v>179110.74106260997</v>
      </c>
      <c r="M32" s="144">
        <v>176968.06477026001</v>
      </c>
      <c r="N32" s="144">
        <v>16.186599999999999</v>
      </c>
      <c r="O32" s="144">
        <v>20.9556</v>
      </c>
      <c r="P32" s="144">
        <v>21.0639</v>
      </c>
      <c r="Q32" s="144">
        <v>8.3567</v>
      </c>
      <c r="R32" s="144">
        <v>8.3684999999999992</v>
      </c>
      <c r="S32" s="144">
        <v>27.969000000000001</v>
      </c>
      <c r="T32" s="144">
        <v>28.492899999999999</v>
      </c>
      <c r="U32" s="144">
        <v>27.889099999999999</v>
      </c>
      <c r="V32" s="144">
        <v>13.4893</v>
      </c>
      <c r="W32" s="144">
        <v>13.501200000000001</v>
      </c>
      <c r="X32" s="144">
        <v>15.4964</v>
      </c>
      <c r="Y32" s="144">
        <v>17.427399999999999</v>
      </c>
      <c r="Z32" s="144">
        <v>3.6294</v>
      </c>
      <c r="AA32" s="144">
        <v>12.592000000000001</v>
      </c>
      <c r="AB32" s="144">
        <v>18.807200000000002</v>
      </c>
      <c r="AC32" s="144">
        <v>7.4776999999999996</v>
      </c>
      <c r="AD32" s="145"/>
      <c r="AE32" s="145"/>
      <c r="AF32" s="145"/>
    </row>
    <row r="33" spans="1:32" hidden="1" outlineLevel="1">
      <c r="A33" s="16">
        <v>41214</v>
      </c>
      <c r="B33" s="144">
        <v>610528.39838097</v>
      </c>
      <c r="C33" s="144">
        <v>390950.59021172998</v>
      </c>
      <c r="D33" s="144">
        <v>219577.80816923999</v>
      </c>
      <c r="E33" s="144">
        <v>188938.71011282</v>
      </c>
      <c r="F33" s="144">
        <v>101328.64399544999</v>
      </c>
      <c r="G33" s="144">
        <v>87610.066117370006</v>
      </c>
      <c r="H33" s="144">
        <v>151726.67853519996</v>
      </c>
      <c r="I33" s="144">
        <v>101568.47832674001</v>
      </c>
      <c r="J33" s="144">
        <v>50158.200208459995</v>
      </c>
      <c r="K33" s="144">
        <v>361752.17053514003</v>
      </c>
      <c r="L33" s="144">
        <v>180591.85698414</v>
      </c>
      <c r="M33" s="144">
        <v>181160.313551</v>
      </c>
      <c r="N33" s="144">
        <v>17.603400000000001</v>
      </c>
      <c r="O33" s="144">
        <v>22.465299999999999</v>
      </c>
      <c r="P33" s="144">
        <v>22.6158</v>
      </c>
      <c r="Q33" s="144">
        <v>8.7829999999999995</v>
      </c>
      <c r="R33" s="144">
        <v>8.8078000000000003</v>
      </c>
      <c r="S33" s="144">
        <v>29.107900000000001</v>
      </c>
      <c r="T33" s="144">
        <v>29.3184</v>
      </c>
      <c r="U33" s="144">
        <v>29.0123</v>
      </c>
      <c r="V33" s="144">
        <v>12.032</v>
      </c>
      <c r="W33" s="144">
        <v>11.6272</v>
      </c>
      <c r="X33" s="144">
        <v>17.1371</v>
      </c>
      <c r="Y33" s="144">
        <v>18.728000000000002</v>
      </c>
      <c r="Z33" s="144">
        <v>3.1044</v>
      </c>
      <c r="AA33" s="144">
        <v>13.153700000000001</v>
      </c>
      <c r="AB33" s="144">
        <v>19.629000000000001</v>
      </c>
      <c r="AC33" s="144">
        <v>7.5148999999999999</v>
      </c>
      <c r="AD33" s="145"/>
      <c r="AE33" s="145"/>
      <c r="AF33" s="145"/>
    </row>
    <row r="34" spans="1:32" hidden="1" outlineLevel="1">
      <c r="A34" s="16">
        <v>41244</v>
      </c>
      <c r="B34" s="144">
        <v>605425.03467742004</v>
      </c>
      <c r="C34" s="144">
        <v>393147.39799196</v>
      </c>
      <c r="D34" s="144">
        <v>212277.63668545999</v>
      </c>
      <c r="E34" s="144">
        <v>187629.27294518001</v>
      </c>
      <c r="F34" s="144">
        <v>102689.66195751</v>
      </c>
      <c r="G34" s="144">
        <v>84939.610987670007</v>
      </c>
      <c r="H34" s="144">
        <v>173319.22252192005</v>
      </c>
      <c r="I34" s="144">
        <v>112643.8473237</v>
      </c>
      <c r="J34" s="144">
        <v>60675.375198220005</v>
      </c>
      <c r="K34" s="144">
        <v>369264.15257233003</v>
      </c>
      <c r="L34" s="144">
        <v>186771.63240707997</v>
      </c>
      <c r="M34" s="144">
        <v>182492.52016525</v>
      </c>
      <c r="N34" s="144">
        <v>14.8096</v>
      </c>
      <c r="O34" s="144">
        <v>17.200199999999999</v>
      </c>
      <c r="P34" s="144">
        <v>16.593800000000002</v>
      </c>
      <c r="Q34" s="144">
        <v>9.3491999999999997</v>
      </c>
      <c r="R34" s="144">
        <v>9.3909000000000002</v>
      </c>
      <c r="S34" s="144">
        <v>27.790600000000001</v>
      </c>
      <c r="T34" s="144">
        <v>27.944600000000001</v>
      </c>
      <c r="U34" s="144">
        <v>26.656600000000001</v>
      </c>
      <c r="V34" s="144">
        <v>11.3558</v>
      </c>
      <c r="W34" s="144">
        <v>10.9306</v>
      </c>
      <c r="X34" s="144">
        <v>9.2597000000000005</v>
      </c>
      <c r="Y34" s="144">
        <v>11.830299999999999</v>
      </c>
      <c r="Z34" s="144">
        <v>1.8857999999999999</v>
      </c>
      <c r="AA34" s="144">
        <v>13.5854</v>
      </c>
      <c r="AB34" s="144">
        <v>19.467600000000001</v>
      </c>
      <c r="AC34" s="144">
        <v>7.4025999999999996</v>
      </c>
      <c r="AD34" s="145"/>
      <c r="AE34" s="145"/>
      <c r="AF34" s="145"/>
    </row>
    <row r="35" spans="1:32" hidden="1" outlineLevel="1">
      <c r="A35" s="16">
        <v>41275</v>
      </c>
      <c r="B35" s="144">
        <v>606946.82086106006</v>
      </c>
      <c r="C35" s="144">
        <v>393150.28435685998</v>
      </c>
      <c r="D35" s="144">
        <v>213796.53650419999</v>
      </c>
      <c r="E35" s="144">
        <v>188269.0879474</v>
      </c>
      <c r="F35" s="144">
        <v>104336.21203330001</v>
      </c>
      <c r="G35" s="144">
        <v>83932.875914100005</v>
      </c>
      <c r="H35" s="144">
        <v>175124.29846096996</v>
      </c>
      <c r="I35" s="144">
        <v>114287.41245445999</v>
      </c>
      <c r="J35" s="144">
        <v>60836.886006509994</v>
      </c>
      <c r="K35" s="144">
        <v>377816.51884768996</v>
      </c>
      <c r="L35" s="144">
        <v>192635.16794809996</v>
      </c>
      <c r="M35" s="144">
        <v>185181.35089959</v>
      </c>
      <c r="N35" s="144">
        <v>13.7677</v>
      </c>
      <c r="O35" s="144">
        <v>16.323499999999999</v>
      </c>
      <c r="P35" s="144">
        <v>15.4032</v>
      </c>
      <c r="Q35" s="144">
        <v>8.9286999999999992</v>
      </c>
      <c r="R35" s="144">
        <v>8.9375999999999998</v>
      </c>
      <c r="S35" s="144">
        <v>27.925699999999999</v>
      </c>
      <c r="T35" s="144">
        <v>28.057400000000001</v>
      </c>
      <c r="U35" s="144">
        <v>26.985600000000002</v>
      </c>
      <c r="V35" s="144">
        <v>10.8743</v>
      </c>
      <c r="W35" s="144">
        <v>10.470599999999999</v>
      </c>
      <c r="X35" s="144">
        <v>7.7473999999999998</v>
      </c>
      <c r="Y35" s="144">
        <v>8.3853000000000009</v>
      </c>
      <c r="Z35" s="144">
        <v>3.2629999999999999</v>
      </c>
      <c r="AA35" s="144">
        <v>14.215</v>
      </c>
      <c r="AB35" s="144">
        <v>19.9527</v>
      </c>
      <c r="AC35" s="144">
        <v>7.3606999999999996</v>
      </c>
      <c r="AD35" s="145"/>
      <c r="AE35" s="145"/>
      <c r="AF35" s="145"/>
    </row>
    <row r="36" spans="1:32" hidden="1" outlineLevel="1">
      <c r="A36" s="16">
        <v>41306</v>
      </c>
      <c r="B36" s="144">
        <v>612640.52881277003</v>
      </c>
      <c r="C36" s="144">
        <v>398209.10585897003</v>
      </c>
      <c r="D36" s="144">
        <v>214431.42295380001</v>
      </c>
      <c r="E36" s="144">
        <v>188218.71779396001</v>
      </c>
      <c r="F36" s="144">
        <v>105231.23140788999</v>
      </c>
      <c r="G36" s="144">
        <v>82987.486386069999</v>
      </c>
      <c r="H36" s="144">
        <v>172900.26536098996</v>
      </c>
      <c r="I36" s="144">
        <v>112369.1999408</v>
      </c>
      <c r="J36" s="144">
        <v>60531.065420190003</v>
      </c>
      <c r="K36" s="144">
        <v>384767.57521123008</v>
      </c>
      <c r="L36" s="144">
        <v>201069.83344529005</v>
      </c>
      <c r="M36" s="144">
        <v>183697.74176593998</v>
      </c>
      <c r="N36" s="144">
        <v>13.1495</v>
      </c>
      <c r="O36" s="144">
        <v>15.397399999999999</v>
      </c>
      <c r="P36" s="144">
        <v>14.459899999999999</v>
      </c>
      <c r="Q36" s="144">
        <v>9.1953999999999994</v>
      </c>
      <c r="R36" s="144">
        <v>9.2114999999999991</v>
      </c>
      <c r="S36" s="144">
        <v>28.951499999999999</v>
      </c>
      <c r="T36" s="144">
        <v>29.093299999999999</v>
      </c>
      <c r="U36" s="144">
        <v>28.446999999999999</v>
      </c>
      <c r="V36" s="144">
        <v>11.7454</v>
      </c>
      <c r="W36" s="144">
        <v>10.5565</v>
      </c>
      <c r="X36" s="144">
        <v>6.3856999999999999</v>
      </c>
      <c r="Y36" s="144">
        <v>6.8921000000000001</v>
      </c>
      <c r="Z36" s="144">
        <v>2.9033000000000002</v>
      </c>
      <c r="AA36" s="144">
        <v>13.4163</v>
      </c>
      <c r="AB36" s="144">
        <v>18.439800000000002</v>
      </c>
      <c r="AC36" s="144">
        <v>7.2282000000000002</v>
      </c>
      <c r="AD36" s="145"/>
      <c r="AE36" s="145"/>
      <c r="AF36" s="145"/>
    </row>
    <row r="37" spans="1:32" hidden="1" outlineLevel="1">
      <c r="A37" s="16">
        <v>41334</v>
      </c>
      <c r="B37" s="144">
        <v>613186.38013913995</v>
      </c>
      <c r="C37" s="144">
        <v>392005.28878330998</v>
      </c>
      <c r="D37" s="144">
        <v>221181.09135582999</v>
      </c>
      <c r="E37" s="144">
        <v>188405.94733159</v>
      </c>
      <c r="F37" s="144">
        <v>106447.87087478</v>
      </c>
      <c r="G37" s="144">
        <v>81958.076456809998</v>
      </c>
      <c r="H37" s="144">
        <v>173262.74269054006</v>
      </c>
      <c r="I37" s="144">
        <v>114181.80233377</v>
      </c>
      <c r="J37" s="144">
        <v>59080.940356769999</v>
      </c>
      <c r="K37" s="144">
        <v>390185.27680947998</v>
      </c>
      <c r="L37" s="144">
        <v>208028.12761377997</v>
      </c>
      <c r="M37" s="144">
        <v>182157.14919570004</v>
      </c>
      <c r="N37" s="144">
        <v>13.5219</v>
      </c>
      <c r="O37" s="144">
        <v>15.505100000000001</v>
      </c>
      <c r="P37" s="144">
        <v>14.6142</v>
      </c>
      <c r="Q37" s="144">
        <v>9.9809999999999999</v>
      </c>
      <c r="R37" s="144">
        <v>9.9857999999999993</v>
      </c>
      <c r="S37" s="144">
        <v>29.851800000000001</v>
      </c>
      <c r="T37" s="144">
        <v>30.054200000000002</v>
      </c>
      <c r="U37" s="144">
        <v>29.018699999999999</v>
      </c>
      <c r="V37" s="144">
        <v>13.012600000000001</v>
      </c>
      <c r="W37" s="144">
        <v>12.977600000000001</v>
      </c>
      <c r="X37" s="144">
        <v>6.1543000000000001</v>
      </c>
      <c r="Y37" s="144">
        <v>6.7812999999999999</v>
      </c>
      <c r="Z37" s="144">
        <v>3.4426000000000001</v>
      </c>
      <c r="AA37" s="144">
        <v>13.054600000000001</v>
      </c>
      <c r="AB37" s="144">
        <v>17.546199999999999</v>
      </c>
      <c r="AC37" s="144">
        <v>6.8766999999999996</v>
      </c>
      <c r="AD37" s="145"/>
      <c r="AE37" s="145"/>
      <c r="AF37" s="145"/>
    </row>
    <row r="38" spans="1:32" hidden="1" outlineLevel="1">
      <c r="A38" s="16">
        <v>41365</v>
      </c>
      <c r="B38" s="144">
        <v>616827.55643394997</v>
      </c>
      <c r="C38" s="144">
        <v>392799.73073139001</v>
      </c>
      <c r="D38" s="144">
        <v>224027.82570255999</v>
      </c>
      <c r="E38" s="144">
        <v>190054.71670998001</v>
      </c>
      <c r="F38" s="144">
        <v>109440.24494357999</v>
      </c>
      <c r="G38" s="144">
        <v>80614.471766400005</v>
      </c>
      <c r="H38" s="144">
        <v>175776.95583613002</v>
      </c>
      <c r="I38" s="144">
        <v>117096.21924987997</v>
      </c>
      <c r="J38" s="144">
        <v>58680.736586250001</v>
      </c>
      <c r="K38" s="144">
        <v>399055.34452651005</v>
      </c>
      <c r="L38" s="144">
        <v>216997.60953497002</v>
      </c>
      <c r="M38" s="144">
        <v>182057.73499154003</v>
      </c>
      <c r="N38" s="144">
        <v>13.010999999999999</v>
      </c>
      <c r="O38" s="144">
        <v>14.6393</v>
      </c>
      <c r="P38" s="144">
        <v>13.8749</v>
      </c>
      <c r="Q38" s="144">
        <v>9.9796999999999993</v>
      </c>
      <c r="R38" s="144">
        <v>10.015499999999999</v>
      </c>
      <c r="S38" s="144">
        <v>29.200099999999999</v>
      </c>
      <c r="T38" s="144">
        <v>29.389399999999998</v>
      </c>
      <c r="U38" s="144">
        <v>27.0593</v>
      </c>
      <c r="V38" s="144">
        <v>12.473599999999999</v>
      </c>
      <c r="W38" s="144">
        <v>12.376099999999999</v>
      </c>
      <c r="X38" s="144">
        <v>6.1784999999999997</v>
      </c>
      <c r="Y38" s="144">
        <v>6.9862000000000002</v>
      </c>
      <c r="Z38" s="144">
        <v>2.73</v>
      </c>
      <c r="AA38" s="144">
        <v>12.9178</v>
      </c>
      <c r="AB38" s="144">
        <v>17.237300000000001</v>
      </c>
      <c r="AC38" s="144">
        <v>6.7920999999999996</v>
      </c>
      <c r="AD38" s="145"/>
      <c r="AE38" s="145"/>
      <c r="AF38" s="145"/>
    </row>
    <row r="39" spans="1:32" hidden="1" outlineLevel="1">
      <c r="A39" s="16">
        <v>41395</v>
      </c>
      <c r="B39" s="144">
        <v>616281.19987582997</v>
      </c>
      <c r="C39" s="144">
        <v>392237.55728975998</v>
      </c>
      <c r="D39" s="144">
        <v>224043.64258607</v>
      </c>
      <c r="E39" s="144">
        <v>190824.43566223001</v>
      </c>
      <c r="F39" s="144">
        <v>111560.0892183</v>
      </c>
      <c r="G39" s="144">
        <v>79264.346443930001</v>
      </c>
      <c r="H39" s="144">
        <v>176234.59671504001</v>
      </c>
      <c r="I39" s="144">
        <v>118225.73225793001</v>
      </c>
      <c r="J39" s="144">
        <v>58008.864457110001</v>
      </c>
      <c r="K39" s="144">
        <v>402598.71294273989</v>
      </c>
      <c r="L39" s="144">
        <v>220554.19758962997</v>
      </c>
      <c r="M39" s="144">
        <v>182044.51535311001</v>
      </c>
      <c r="N39" s="144">
        <v>13.1684</v>
      </c>
      <c r="O39" s="144">
        <v>15.1266</v>
      </c>
      <c r="P39" s="144">
        <v>14.1624</v>
      </c>
      <c r="Q39" s="144">
        <v>9.3412000000000006</v>
      </c>
      <c r="R39" s="144">
        <v>9.3889999999999993</v>
      </c>
      <c r="S39" s="144">
        <v>25.998799999999999</v>
      </c>
      <c r="T39" s="144">
        <v>26.075700000000001</v>
      </c>
      <c r="U39" s="144">
        <v>24.6251</v>
      </c>
      <c r="V39" s="144">
        <v>13.9391</v>
      </c>
      <c r="W39" s="144">
        <v>14.0464</v>
      </c>
      <c r="X39" s="144">
        <v>6.1942000000000004</v>
      </c>
      <c r="Y39" s="144">
        <v>6.5709</v>
      </c>
      <c r="Z39" s="144">
        <v>4.4791999999999996</v>
      </c>
      <c r="AA39" s="144">
        <v>12.660600000000001</v>
      </c>
      <c r="AB39" s="144">
        <v>16.994399999999999</v>
      </c>
      <c r="AC39" s="144">
        <v>6.8251999999999997</v>
      </c>
      <c r="AD39" s="145"/>
      <c r="AE39" s="145"/>
      <c r="AF39" s="145"/>
    </row>
    <row r="40" spans="1:32" hidden="1" outlineLevel="1">
      <c r="A40" s="16">
        <v>41426</v>
      </c>
      <c r="B40" s="144">
        <v>623098.01464552002</v>
      </c>
      <c r="C40" s="144">
        <v>397963.39776548999</v>
      </c>
      <c r="D40" s="144">
        <v>225134.61688002999</v>
      </c>
      <c r="E40" s="144">
        <v>189983.61115414</v>
      </c>
      <c r="F40" s="144">
        <v>112164.29151328999</v>
      </c>
      <c r="G40" s="144">
        <v>77819.319640849993</v>
      </c>
      <c r="H40" s="144">
        <v>170630.08823119002</v>
      </c>
      <c r="I40" s="144">
        <v>114245.88267241999</v>
      </c>
      <c r="J40" s="144">
        <v>56384.205558770002</v>
      </c>
      <c r="K40" s="144">
        <v>414384.42205154995</v>
      </c>
      <c r="L40" s="144">
        <v>231443.83544872995</v>
      </c>
      <c r="M40" s="144">
        <v>182940.58660282003</v>
      </c>
      <c r="N40" s="144">
        <v>12.770899999999999</v>
      </c>
      <c r="O40" s="144">
        <v>14.491899999999999</v>
      </c>
      <c r="P40" s="144">
        <v>13.6875</v>
      </c>
      <c r="Q40" s="144">
        <v>9.8673999999999999</v>
      </c>
      <c r="R40" s="144">
        <v>9.8961000000000006</v>
      </c>
      <c r="S40" s="144">
        <v>27.235700000000001</v>
      </c>
      <c r="T40" s="144">
        <v>27.419799999999999</v>
      </c>
      <c r="U40" s="144">
        <v>27.244299999999999</v>
      </c>
      <c r="V40" s="144">
        <v>13.0665</v>
      </c>
      <c r="W40" s="144">
        <v>13.068</v>
      </c>
      <c r="X40" s="144">
        <v>6.1894999999999998</v>
      </c>
      <c r="Y40" s="144">
        <v>6.6578999999999997</v>
      </c>
      <c r="Z40" s="144">
        <v>4.0884999999999998</v>
      </c>
      <c r="AA40" s="144">
        <v>11.4268</v>
      </c>
      <c r="AB40" s="144">
        <v>15.5421</v>
      </c>
      <c r="AC40" s="144">
        <v>6.2796000000000003</v>
      </c>
      <c r="AD40" s="145"/>
      <c r="AE40" s="145"/>
      <c r="AF40" s="145"/>
    </row>
    <row r="41" spans="1:32" hidden="1" outlineLevel="1">
      <c r="A41" s="16">
        <v>41456</v>
      </c>
      <c r="B41" s="144">
        <v>628187.52155170997</v>
      </c>
      <c r="C41" s="144">
        <v>399491.93463918002</v>
      </c>
      <c r="D41" s="144">
        <v>228695.58691253001</v>
      </c>
      <c r="E41" s="144">
        <v>190785.05832556999</v>
      </c>
      <c r="F41" s="144">
        <v>114646.58356817</v>
      </c>
      <c r="G41" s="144">
        <v>76138.474757400007</v>
      </c>
      <c r="H41" s="144">
        <v>178498.6960419</v>
      </c>
      <c r="I41" s="144">
        <v>120790.19163022001</v>
      </c>
      <c r="J41" s="144">
        <v>57708.504411679998</v>
      </c>
      <c r="K41" s="144">
        <v>418707.98600195011</v>
      </c>
      <c r="L41" s="144">
        <v>234369.23215592001</v>
      </c>
      <c r="M41" s="144">
        <v>184338.75384603004</v>
      </c>
      <c r="N41" s="144">
        <v>12.837300000000001</v>
      </c>
      <c r="O41" s="144">
        <v>14.912100000000001</v>
      </c>
      <c r="P41" s="144">
        <v>14.087300000000001</v>
      </c>
      <c r="Q41" s="144">
        <v>9.3697999999999997</v>
      </c>
      <c r="R41" s="144">
        <v>9.4049999999999994</v>
      </c>
      <c r="S41" s="144">
        <v>27.530899999999999</v>
      </c>
      <c r="T41" s="144">
        <v>27.666799999999999</v>
      </c>
      <c r="U41" s="144">
        <v>27.8734</v>
      </c>
      <c r="V41" s="144">
        <v>13.703900000000001</v>
      </c>
      <c r="W41" s="144">
        <v>13.1569</v>
      </c>
      <c r="X41" s="144">
        <v>5.2442000000000002</v>
      </c>
      <c r="Y41" s="144">
        <v>5.6910999999999996</v>
      </c>
      <c r="Z41" s="144">
        <v>3.3281000000000001</v>
      </c>
      <c r="AA41" s="144">
        <v>11.440099999999999</v>
      </c>
      <c r="AB41" s="144">
        <v>15.530200000000001</v>
      </c>
      <c r="AC41" s="144">
        <v>6.4488000000000003</v>
      </c>
      <c r="AD41" s="145"/>
      <c r="AE41" s="145"/>
      <c r="AF41" s="145"/>
    </row>
    <row r="42" spans="1:32" hidden="1" outlineLevel="1">
      <c r="A42" s="16">
        <v>41487</v>
      </c>
      <c r="B42" s="144">
        <v>635247.58474645996</v>
      </c>
      <c r="C42" s="144">
        <v>405927.34820234001</v>
      </c>
      <c r="D42" s="144">
        <v>229320.23654412001</v>
      </c>
      <c r="E42" s="144">
        <v>192970.18827561001</v>
      </c>
      <c r="F42" s="144">
        <v>117619.92857511</v>
      </c>
      <c r="G42" s="144">
        <v>75350.259700499999</v>
      </c>
      <c r="H42" s="144">
        <v>177899.26172092996</v>
      </c>
      <c r="I42" s="144">
        <v>121502.28885359</v>
      </c>
      <c r="J42" s="144">
        <v>56396.972867340002</v>
      </c>
      <c r="K42" s="144">
        <v>422979.66445584007</v>
      </c>
      <c r="L42" s="144">
        <v>237641.82687294</v>
      </c>
      <c r="M42" s="144">
        <v>185337.83758290001</v>
      </c>
      <c r="N42" s="144">
        <v>12.6204</v>
      </c>
      <c r="O42" s="144">
        <v>14.2797</v>
      </c>
      <c r="P42" s="144">
        <v>13.581</v>
      </c>
      <c r="Q42" s="144">
        <v>9.8181999999999992</v>
      </c>
      <c r="R42" s="144">
        <v>9.8363999999999994</v>
      </c>
      <c r="S42" s="144">
        <v>26.785699999999999</v>
      </c>
      <c r="T42" s="144">
        <v>26.896999999999998</v>
      </c>
      <c r="U42" s="144">
        <v>26.974299999999999</v>
      </c>
      <c r="V42" s="144">
        <v>13.087</v>
      </c>
      <c r="W42" s="144">
        <v>12.775399999999999</v>
      </c>
      <c r="X42" s="144">
        <v>6.0347</v>
      </c>
      <c r="Y42" s="144">
        <v>6.3067000000000002</v>
      </c>
      <c r="Z42" s="144">
        <v>3.4735999999999998</v>
      </c>
      <c r="AA42" s="144">
        <v>11.7521</v>
      </c>
      <c r="AB42" s="144">
        <v>15.6442</v>
      </c>
      <c r="AC42" s="144">
        <v>6.4705000000000004</v>
      </c>
      <c r="AD42" s="145"/>
      <c r="AE42" s="145"/>
      <c r="AF42" s="145"/>
    </row>
    <row r="43" spans="1:32" hidden="1" outlineLevel="1">
      <c r="A43" s="16">
        <v>41518</v>
      </c>
      <c r="B43" s="144">
        <v>647273.88087458001</v>
      </c>
      <c r="C43" s="144">
        <v>416780.16825296002</v>
      </c>
      <c r="D43" s="144">
        <v>230493.71262162001</v>
      </c>
      <c r="E43" s="144">
        <v>193270.27496344</v>
      </c>
      <c r="F43" s="144">
        <v>119708.25433228</v>
      </c>
      <c r="G43" s="144">
        <v>73562.020631160005</v>
      </c>
      <c r="H43" s="144">
        <v>184488.52965036</v>
      </c>
      <c r="I43" s="144">
        <v>125115.48955981</v>
      </c>
      <c r="J43" s="144">
        <v>59373.040090549985</v>
      </c>
      <c r="K43" s="144">
        <v>429599.50984735996</v>
      </c>
      <c r="L43" s="144">
        <v>242608.63880843</v>
      </c>
      <c r="M43" s="144">
        <v>186990.87103893002</v>
      </c>
      <c r="N43" s="144">
        <v>12.842499999999999</v>
      </c>
      <c r="O43" s="144">
        <v>14.3653</v>
      </c>
      <c r="P43" s="144">
        <v>13.6723</v>
      </c>
      <c r="Q43" s="144">
        <v>9.6228999999999996</v>
      </c>
      <c r="R43" s="144">
        <v>9.6465999999999994</v>
      </c>
      <c r="S43" s="144">
        <v>26.049499999999998</v>
      </c>
      <c r="T43" s="144">
        <v>26.444099999999999</v>
      </c>
      <c r="U43" s="144">
        <v>26.7272</v>
      </c>
      <c r="V43" s="144">
        <v>10.706799999999999</v>
      </c>
      <c r="W43" s="144">
        <v>10.335599999999999</v>
      </c>
      <c r="X43" s="144">
        <v>6.5982000000000003</v>
      </c>
      <c r="Y43" s="144">
        <v>6.9355000000000002</v>
      </c>
      <c r="Z43" s="144">
        <v>4.0125999999999999</v>
      </c>
      <c r="AA43" s="144">
        <v>11.7951</v>
      </c>
      <c r="AB43" s="144">
        <v>16.026800000000001</v>
      </c>
      <c r="AC43" s="144">
        <v>6.5187999999999997</v>
      </c>
      <c r="AD43" s="145"/>
      <c r="AE43" s="145"/>
      <c r="AF43" s="145"/>
    </row>
    <row r="44" spans="1:32" hidden="1" outlineLevel="1">
      <c r="A44" s="16">
        <v>41548</v>
      </c>
      <c r="B44" s="144">
        <v>655289.35005309002</v>
      </c>
      <c r="C44" s="144">
        <v>422878.10166198999</v>
      </c>
      <c r="D44" s="144">
        <v>232411.2483911</v>
      </c>
      <c r="E44" s="144">
        <v>194228.04084743999</v>
      </c>
      <c r="F44" s="144">
        <v>121724.2914692</v>
      </c>
      <c r="G44" s="144">
        <v>72503.749378239998</v>
      </c>
      <c r="H44" s="144">
        <v>179631.72389935007</v>
      </c>
      <c r="I44" s="144">
        <v>122811.85997803</v>
      </c>
      <c r="J44" s="144">
        <v>56819.863921320008</v>
      </c>
      <c r="K44" s="144">
        <v>435004.04546326998</v>
      </c>
      <c r="L44" s="144">
        <v>248720.21152213999</v>
      </c>
      <c r="M44" s="144">
        <v>186283.83394112997</v>
      </c>
      <c r="N44" s="144">
        <v>12.8005</v>
      </c>
      <c r="O44" s="144">
        <v>14.429</v>
      </c>
      <c r="P44" s="144">
        <v>14.1145</v>
      </c>
      <c r="Q44" s="144">
        <v>8.9315999999999995</v>
      </c>
      <c r="R44" s="144">
        <v>8.9532000000000007</v>
      </c>
      <c r="S44" s="144">
        <v>26.5639</v>
      </c>
      <c r="T44" s="144">
        <v>26.68</v>
      </c>
      <c r="U44" s="144">
        <v>26.73</v>
      </c>
      <c r="V44" s="144">
        <v>13.7944</v>
      </c>
      <c r="W44" s="144">
        <v>12.8657</v>
      </c>
      <c r="X44" s="144">
        <v>5.7206000000000001</v>
      </c>
      <c r="Y44" s="144">
        <v>6.1071</v>
      </c>
      <c r="Z44" s="144">
        <v>3.8248000000000002</v>
      </c>
      <c r="AA44" s="144">
        <v>12.335599999999999</v>
      </c>
      <c r="AB44" s="144">
        <v>16.1922</v>
      </c>
      <c r="AC44" s="144">
        <v>6.7759999999999998</v>
      </c>
      <c r="AD44" s="145"/>
      <c r="AE44" s="145"/>
      <c r="AF44" s="145"/>
    </row>
    <row r="45" spans="1:32" hidden="1" outlineLevel="1">
      <c r="A45" s="16">
        <v>41579</v>
      </c>
      <c r="B45" s="144">
        <v>669620.60662860004</v>
      </c>
      <c r="C45" s="144">
        <v>436342.35297141998</v>
      </c>
      <c r="D45" s="144">
        <v>233278.25365718</v>
      </c>
      <c r="E45" s="144">
        <v>192729.40015614999</v>
      </c>
      <c r="F45" s="144">
        <v>123109.85768152001</v>
      </c>
      <c r="G45" s="144">
        <v>69619.542474629998</v>
      </c>
      <c r="H45" s="144">
        <v>179590.15803049001</v>
      </c>
      <c r="I45" s="144">
        <v>122303.97823223997</v>
      </c>
      <c r="J45" s="144">
        <v>57286.179798249999</v>
      </c>
      <c r="K45" s="144">
        <v>440143.39587338001</v>
      </c>
      <c r="L45" s="144">
        <v>254597.74009430004</v>
      </c>
      <c r="M45" s="144">
        <v>185545.65577908</v>
      </c>
      <c r="N45" s="144">
        <v>13.989100000000001</v>
      </c>
      <c r="O45" s="144">
        <v>15.9773</v>
      </c>
      <c r="P45" s="144">
        <v>15.7784</v>
      </c>
      <c r="Q45" s="144">
        <v>8.6725999999999992</v>
      </c>
      <c r="R45" s="144">
        <v>8.6974999999999998</v>
      </c>
      <c r="S45" s="144">
        <v>27.735900000000001</v>
      </c>
      <c r="T45" s="144">
        <v>27.863800000000001</v>
      </c>
      <c r="U45" s="144">
        <v>28.322500000000002</v>
      </c>
      <c r="V45" s="144">
        <v>10.3514</v>
      </c>
      <c r="W45" s="144">
        <v>10.094900000000001</v>
      </c>
      <c r="X45" s="144">
        <v>6.3307000000000002</v>
      </c>
      <c r="Y45" s="144">
        <v>6.5606999999999998</v>
      </c>
      <c r="Z45" s="144">
        <v>4.6372</v>
      </c>
      <c r="AA45" s="144">
        <v>12.0067</v>
      </c>
      <c r="AB45" s="144">
        <v>16.196899999999999</v>
      </c>
      <c r="AC45" s="144">
        <v>6.5354000000000001</v>
      </c>
      <c r="AD45" s="145"/>
      <c r="AE45" s="145"/>
      <c r="AF45" s="145"/>
    </row>
    <row r="46" spans="1:32" hidden="1" outlineLevel="1">
      <c r="A46" s="16">
        <v>41609</v>
      </c>
      <c r="B46" s="144">
        <v>691902.84164614999</v>
      </c>
      <c r="C46" s="144">
        <v>454214.57989699999</v>
      </c>
      <c r="D46" s="144">
        <v>237688.26174915</v>
      </c>
      <c r="E46" s="144">
        <v>193529.08842438</v>
      </c>
      <c r="F46" s="144">
        <v>125681.01846707</v>
      </c>
      <c r="G46" s="144">
        <v>67848.069957309999</v>
      </c>
      <c r="H46" s="144">
        <v>195159.68340818991</v>
      </c>
      <c r="I46" s="144">
        <v>138241.56196188999</v>
      </c>
      <c r="J46" s="144">
        <v>56918.121446299992</v>
      </c>
      <c r="K46" s="144">
        <v>441951.18552858994</v>
      </c>
      <c r="L46" s="144">
        <v>257828.95895524003</v>
      </c>
      <c r="M46" s="144">
        <v>184122.22657334997</v>
      </c>
      <c r="N46" s="144">
        <v>14.1279</v>
      </c>
      <c r="O46" s="144">
        <v>16.8398</v>
      </c>
      <c r="P46" s="144">
        <v>16.585899999999999</v>
      </c>
      <c r="Q46" s="144">
        <v>8.8026999999999997</v>
      </c>
      <c r="R46" s="144">
        <v>8.8274000000000008</v>
      </c>
      <c r="S46" s="144">
        <v>25.959900000000001</v>
      </c>
      <c r="T46" s="144">
        <v>26.0929</v>
      </c>
      <c r="U46" s="144">
        <v>25.860499999999998</v>
      </c>
      <c r="V46" s="144">
        <v>11.7408</v>
      </c>
      <c r="W46" s="144">
        <v>11.6516</v>
      </c>
      <c r="X46" s="144">
        <v>9.8370999999999995</v>
      </c>
      <c r="Y46" s="144">
        <v>10.552099999999999</v>
      </c>
      <c r="Z46" s="144">
        <v>4.6047000000000002</v>
      </c>
      <c r="AA46" s="144">
        <v>12.7818</v>
      </c>
      <c r="AB46" s="144">
        <v>17.484999999999999</v>
      </c>
      <c r="AC46" s="144">
        <v>6.9846000000000004</v>
      </c>
      <c r="AD46" s="145"/>
      <c r="AE46" s="145"/>
      <c r="AF46" s="145"/>
    </row>
    <row r="47" spans="1:32" hidden="1" outlineLevel="1">
      <c r="A47" s="16">
        <v>41640</v>
      </c>
      <c r="B47" s="144">
        <v>684194.24848784006</v>
      </c>
      <c r="C47" s="144">
        <v>451304.41446566</v>
      </c>
      <c r="D47" s="144">
        <v>232889.83402218</v>
      </c>
      <c r="E47" s="144">
        <v>192479.22731011</v>
      </c>
      <c r="F47" s="144">
        <v>125879.8528642</v>
      </c>
      <c r="G47" s="144">
        <v>66599.374445909998</v>
      </c>
      <c r="H47" s="144">
        <v>186537.33097599997</v>
      </c>
      <c r="I47" s="144">
        <v>131169.58961403003</v>
      </c>
      <c r="J47" s="144">
        <v>55367.741361970002</v>
      </c>
      <c r="K47" s="144">
        <v>437561.73881755007</v>
      </c>
      <c r="L47" s="144">
        <v>256361.44520234002</v>
      </c>
      <c r="M47" s="144">
        <v>181200.29361520999</v>
      </c>
      <c r="N47" s="144">
        <v>12.924300000000001</v>
      </c>
      <c r="O47" s="144">
        <v>14.3886</v>
      </c>
      <c r="P47" s="144">
        <v>13.833500000000001</v>
      </c>
      <c r="Q47" s="144">
        <v>8.5891999999999999</v>
      </c>
      <c r="R47" s="144">
        <v>8.6309000000000005</v>
      </c>
      <c r="S47" s="144">
        <v>26.7258</v>
      </c>
      <c r="T47" s="144">
        <v>26.795500000000001</v>
      </c>
      <c r="U47" s="144">
        <v>26.903600000000001</v>
      </c>
      <c r="V47" s="144">
        <v>10.628500000000001</v>
      </c>
      <c r="W47" s="144">
        <v>9.6319999999999997</v>
      </c>
      <c r="X47" s="144">
        <v>8.1034000000000006</v>
      </c>
      <c r="Y47" s="144">
        <v>8.7735000000000003</v>
      </c>
      <c r="Z47" s="144">
        <v>3.8336000000000001</v>
      </c>
      <c r="AA47" s="144">
        <v>12.978199999999999</v>
      </c>
      <c r="AB47" s="144">
        <v>17.321400000000001</v>
      </c>
      <c r="AC47" s="144">
        <v>6.8570000000000002</v>
      </c>
      <c r="AD47" s="145"/>
      <c r="AE47" s="145"/>
      <c r="AF47" s="145"/>
    </row>
    <row r="48" spans="1:32" hidden="1" outlineLevel="1">
      <c r="A48" s="16">
        <v>41671</v>
      </c>
      <c r="B48" s="144">
        <v>740093.99047296995</v>
      </c>
      <c r="C48" s="144">
        <v>440829.89599271002</v>
      </c>
      <c r="D48" s="144">
        <v>299264.09448025998</v>
      </c>
      <c r="E48" s="144">
        <v>208613.27761277001</v>
      </c>
      <c r="F48" s="144">
        <v>126880.04822565</v>
      </c>
      <c r="G48" s="144">
        <v>81733.229387119994</v>
      </c>
      <c r="H48" s="144">
        <v>197129.93176649002</v>
      </c>
      <c r="I48" s="144">
        <v>130705.30002348003</v>
      </c>
      <c r="J48" s="144">
        <v>66424.631743010003</v>
      </c>
      <c r="K48" s="144">
        <v>449027.87247846008</v>
      </c>
      <c r="L48" s="144">
        <v>236817.91992394999</v>
      </c>
      <c r="M48" s="144">
        <v>212209.95255451003</v>
      </c>
      <c r="N48" s="144">
        <v>15.232100000000001</v>
      </c>
      <c r="O48" s="144">
        <v>18.9772</v>
      </c>
      <c r="P48" s="144">
        <v>19.2087</v>
      </c>
      <c r="Q48" s="144">
        <v>8.9741999999999997</v>
      </c>
      <c r="R48" s="144">
        <v>8.9821000000000009</v>
      </c>
      <c r="S48" s="144">
        <v>28.5852</v>
      </c>
      <c r="T48" s="144">
        <v>28.669799999999999</v>
      </c>
      <c r="U48" s="144">
        <v>28.838999999999999</v>
      </c>
      <c r="V48" s="144">
        <v>13.9701</v>
      </c>
      <c r="W48" s="144">
        <v>10.192</v>
      </c>
      <c r="X48" s="144">
        <v>11.6007</v>
      </c>
      <c r="Y48" s="144">
        <v>12.8248</v>
      </c>
      <c r="Z48" s="144">
        <v>4.5644999999999998</v>
      </c>
      <c r="AA48" s="144">
        <v>12.2981</v>
      </c>
      <c r="AB48" s="144">
        <v>17.236999999999998</v>
      </c>
      <c r="AC48" s="144">
        <v>7.0368000000000004</v>
      </c>
      <c r="AD48" s="145"/>
      <c r="AE48" s="145"/>
      <c r="AF48" s="145"/>
    </row>
    <row r="49" spans="1:32" hidden="1" outlineLevel="1">
      <c r="A49" s="16">
        <v>41699</v>
      </c>
      <c r="B49" s="144">
        <v>761498.15030583995</v>
      </c>
      <c r="C49" s="144">
        <v>436572.54262056999</v>
      </c>
      <c r="D49" s="144">
        <v>324925.60768527002</v>
      </c>
      <c r="E49" s="144">
        <v>212965.36353812</v>
      </c>
      <c r="F49" s="144">
        <v>125107.55669754</v>
      </c>
      <c r="G49" s="144">
        <v>87857.80684058</v>
      </c>
      <c r="H49" s="144">
        <v>194056.02284381993</v>
      </c>
      <c r="I49" s="144">
        <v>127555.35921602999</v>
      </c>
      <c r="J49" s="144">
        <v>66500.663627789996</v>
      </c>
      <c r="K49" s="144">
        <v>442726.87010608992</v>
      </c>
      <c r="L49" s="144">
        <v>224532.97849349998</v>
      </c>
      <c r="M49" s="144">
        <v>218193.89161259</v>
      </c>
      <c r="N49" s="144">
        <v>15.594900000000001</v>
      </c>
      <c r="O49" s="144">
        <v>19.065300000000001</v>
      </c>
      <c r="P49" s="144">
        <v>19.223500000000001</v>
      </c>
      <c r="Q49" s="144">
        <v>8.5843000000000007</v>
      </c>
      <c r="R49" s="144">
        <v>8.6042000000000005</v>
      </c>
      <c r="S49" s="144">
        <v>27.5245</v>
      </c>
      <c r="T49" s="144">
        <v>27.589300000000001</v>
      </c>
      <c r="U49" s="144">
        <v>27.939699999999998</v>
      </c>
      <c r="V49" s="144">
        <v>14.462400000000001</v>
      </c>
      <c r="W49" s="144">
        <v>12.0914</v>
      </c>
      <c r="X49" s="144">
        <v>8.8165999999999993</v>
      </c>
      <c r="Y49" s="144">
        <v>9.4392999999999994</v>
      </c>
      <c r="Z49" s="144">
        <v>4.5186000000000002</v>
      </c>
      <c r="AA49" s="144">
        <v>13.5875</v>
      </c>
      <c r="AB49" s="144">
        <v>18.4207</v>
      </c>
      <c r="AC49" s="144">
        <v>7.5632000000000001</v>
      </c>
      <c r="AD49" s="145"/>
      <c r="AE49" s="145"/>
      <c r="AF49" s="145"/>
    </row>
    <row r="50" spans="1:32" hidden="1" outlineLevel="1">
      <c r="A50" s="16">
        <v>41730</v>
      </c>
      <c r="B50" s="144">
        <v>769631.56897188001</v>
      </c>
      <c r="C50" s="144">
        <v>435146.42002363002</v>
      </c>
      <c r="D50" s="144">
        <v>334485.14894824999</v>
      </c>
      <c r="E50" s="144">
        <v>213379.18544698</v>
      </c>
      <c r="F50" s="144">
        <v>123833.06569115</v>
      </c>
      <c r="G50" s="144">
        <v>89546.119755830005</v>
      </c>
      <c r="H50" s="144">
        <v>196364.07765344999</v>
      </c>
      <c r="I50" s="144">
        <v>128556.72852366</v>
      </c>
      <c r="J50" s="144">
        <v>67807.349129790004</v>
      </c>
      <c r="K50" s="144">
        <v>440533.5185262899</v>
      </c>
      <c r="L50" s="144">
        <v>224482.76547352999</v>
      </c>
      <c r="M50" s="144">
        <v>216050.75305276</v>
      </c>
      <c r="N50" s="144">
        <v>14.5444</v>
      </c>
      <c r="O50" s="144">
        <v>17.055</v>
      </c>
      <c r="P50" s="144">
        <v>17.0062</v>
      </c>
      <c r="Q50" s="144">
        <v>9.5132999999999992</v>
      </c>
      <c r="R50" s="144">
        <v>9.5436999999999994</v>
      </c>
      <c r="S50" s="144">
        <v>25.810600000000001</v>
      </c>
      <c r="T50" s="144">
        <v>26.464200000000002</v>
      </c>
      <c r="U50" s="144">
        <v>25.8856</v>
      </c>
      <c r="V50" s="144">
        <v>10.213800000000001</v>
      </c>
      <c r="W50" s="144">
        <v>9.6127000000000002</v>
      </c>
      <c r="X50" s="144">
        <v>8.5684000000000005</v>
      </c>
      <c r="Y50" s="144">
        <v>9.6415000000000006</v>
      </c>
      <c r="Z50" s="144">
        <v>4.4885000000000002</v>
      </c>
      <c r="AA50" s="144">
        <v>13.803900000000001</v>
      </c>
      <c r="AB50" s="144">
        <v>19.0916</v>
      </c>
      <c r="AC50" s="144">
        <v>7.8631000000000002</v>
      </c>
      <c r="AD50" s="145"/>
      <c r="AE50" s="145"/>
      <c r="AF50" s="145"/>
    </row>
    <row r="51" spans="1:32" hidden="1" outlineLevel="1">
      <c r="A51" s="16">
        <v>41760</v>
      </c>
      <c r="B51" s="144">
        <v>768214.03510823997</v>
      </c>
      <c r="C51" s="144">
        <v>428301.58147460001</v>
      </c>
      <c r="D51" s="144">
        <v>339912.45363364002</v>
      </c>
      <c r="E51" s="144">
        <v>211828.44217867</v>
      </c>
      <c r="F51" s="144">
        <v>120628.748439</v>
      </c>
      <c r="G51" s="144">
        <v>91199.693739669994</v>
      </c>
      <c r="H51" s="144">
        <v>199787.18565281999</v>
      </c>
      <c r="I51" s="144">
        <v>131515.93488643001</v>
      </c>
      <c r="J51" s="144">
        <v>68271.250766390003</v>
      </c>
      <c r="K51" s="144">
        <v>428613.16888368007</v>
      </c>
      <c r="L51" s="144">
        <v>218553.01366952001</v>
      </c>
      <c r="M51" s="144">
        <v>210060.15521415998</v>
      </c>
      <c r="N51" s="144">
        <v>14.5321</v>
      </c>
      <c r="O51" s="144">
        <v>17.589600000000001</v>
      </c>
      <c r="P51" s="144">
        <v>17.101099999999999</v>
      </c>
      <c r="Q51" s="144">
        <v>9.1713000000000005</v>
      </c>
      <c r="R51" s="144">
        <v>9.1874000000000002</v>
      </c>
      <c r="S51" s="144">
        <v>26.916499999999999</v>
      </c>
      <c r="T51" s="144">
        <v>27.030899999999999</v>
      </c>
      <c r="U51" s="144">
        <v>26.635200000000001</v>
      </c>
      <c r="V51" s="144">
        <v>12.528</v>
      </c>
      <c r="W51" s="144">
        <v>11.262600000000001</v>
      </c>
      <c r="X51" s="144">
        <v>8.7936999999999994</v>
      </c>
      <c r="Y51" s="144">
        <v>9.7447999999999997</v>
      </c>
      <c r="Z51" s="144">
        <v>4.8051000000000004</v>
      </c>
      <c r="AA51" s="144">
        <v>14.019500000000001</v>
      </c>
      <c r="AB51" s="144">
        <v>18.944099999999999</v>
      </c>
      <c r="AC51" s="144">
        <v>7.9867999999999997</v>
      </c>
      <c r="AD51" s="145"/>
      <c r="AE51" s="145"/>
      <c r="AF51" s="145"/>
    </row>
    <row r="52" spans="1:32" hidden="1" outlineLevel="1">
      <c r="A52" s="16">
        <v>41791</v>
      </c>
      <c r="B52" s="144">
        <v>747574.67594224995</v>
      </c>
      <c r="C52" s="144">
        <v>415860.67624554998</v>
      </c>
      <c r="D52" s="144">
        <v>331713.99969670002</v>
      </c>
      <c r="E52" s="144">
        <v>205154.28762875</v>
      </c>
      <c r="F52" s="144">
        <v>118767.32617502</v>
      </c>
      <c r="G52" s="144">
        <v>86386.961453729993</v>
      </c>
      <c r="H52" s="144">
        <v>192982.20653174998</v>
      </c>
      <c r="I52" s="144">
        <v>124250.43384575001</v>
      </c>
      <c r="J52" s="144">
        <v>68731.772685999997</v>
      </c>
      <c r="K52" s="144">
        <v>427801.59001057001</v>
      </c>
      <c r="L52" s="144">
        <v>226226.91619243997</v>
      </c>
      <c r="M52" s="144">
        <v>201574.67381812999</v>
      </c>
      <c r="N52" s="144">
        <v>14.2408</v>
      </c>
      <c r="O52" s="144">
        <v>17.056799999999999</v>
      </c>
      <c r="P52" s="144">
        <v>16.660900000000002</v>
      </c>
      <c r="Q52" s="144">
        <v>9.5276999999999994</v>
      </c>
      <c r="R52" s="144">
        <v>9.5525000000000002</v>
      </c>
      <c r="S52" s="144">
        <v>22.9651</v>
      </c>
      <c r="T52" s="144">
        <v>23.047999999999998</v>
      </c>
      <c r="U52" s="144">
        <v>21.717199999999998</v>
      </c>
      <c r="V52" s="144">
        <v>12.789099999999999</v>
      </c>
      <c r="W52" s="144">
        <v>12.088800000000001</v>
      </c>
      <c r="X52" s="144">
        <v>8.9596999999999998</v>
      </c>
      <c r="Y52" s="144">
        <v>9.9164999999999992</v>
      </c>
      <c r="Z52" s="144">
        <v>5.1832000000000003</v>
      </c>
      <c r="AA52" s="144">
        <v>14.145300000000001</v>
      </c>
      <c r="AB52" s="144">
        <v>18.93</v>
      </c>
      <c r="AC52" s="144">
        <v>8.1380999999999997</v>
      </c>
      <c r="AD52" s="145"/>
      <c r="AE52" s="145"/>
      <c r="AF52" s="145"/>
    </row>
    <row r="53" spans="1:32" hidden="1" outlineLevel="1">
      <c r="A53" s="16">
        <v>41821</v>
      </c>
      <c r="B53" s="144">
        <v>748115.96045560995</v>
      </c>
      <c r="C53" s="144">
        <v>412646.40045978001</v>
      </c>
      <c r="D53" s="144">
        <v>335469.55999583</v>
      </c>
      <c r="E53" s="144">
        <v>204652.17070717001</v>
      </c>
      <c r="F53" s="144">
        <v>117507.61797743</v>
      </c>
      <c r="G53" s="144">
        <v>87144.552729739997</v>
      </c>
      <c r="H53" s="144">
        <v>194761.22011708</v>
      </c>
      <c r="I53" s="144">
        <v>126229.71580313001</v>
      </c>
      <c r="J53" s="144">
        <v>68531.504313949976</v>
      </c>
      <c r="K53" s="144">
        <v>425138.37270084006</v>
      </c>
      <c r="L53" s="144">
        <v>225060.08451161004</v>
      </c>
      <c r="M53" s="144">
        <v>200078.28818922996</v>
      </c>
      <c r="N53" s="144">
        <v>13.598699999999999</v>
      </c>
      <c r="O53" s="144">
        <v>15.788399999999999</v>
      </c>
      <c r="P53" s="144">
        <v>15.360200000000001</v>
      </c>
      <c r="Q53" s="144">
        <v>8.9351000000000003</v>
      </c>
      <c r="R53" s="144">
        <v>8.9709000000000003</v>
      </c>
      <c r="S53" s="144">
        <v>23.752099999999999</v>
      </c>
      <c r="T53" s="144">
        <v>23.810500000000001</v>
      </c>
      <c r="U53" s="144">
        <v>22.389299999999999</v>
      </c>
      <c r="V53" s="144">
        <v>11.9795</v>
      </c>
      <c r="W53" s="144">
        <v>7.2382999999999997</v>
      </c>
      <c r="X53" s="144">
        <v>8.0687999999999995</v>
      </c>
      <c r="Y53" s="144">
        <v>8.8427000000000007</v>
      </c>
      <c r="Z53" s="144">
        <v>4.7405999999999997</v>
      </c>
      <c r="AA53" s="144">
        <v>13.8139</v>
      </c>
      <c r="AB53" s="144">
        <v>18.695900000000002</v>
      </c>
      <c r="AC53" s="144">
        <v>7.8018999999999998</v>
      </c>
      <c r="AD53" s="145"/>
      <c r="AE53" s="145"/>
      <c r="AF53" s="145"/>
    </row>
    <row r="54" spans="1:32" hidden="1" outlineLevel="1">
      <c r="A54" s="16">
        <v>41852</v>
      </c>
      <c r="B54" s="144">
        <v>782932.26541234995</v>
      </c>
      <c r="C54" s="144">
        <v>413391.82767337002</v>
      </c>
      <c r="D54" s="144">
        <v>369540.43773897999</v>
      </c>
      <c r="E54" s="144">
        <v>215109.20412422001</v>
      </c>
      <c r="F54" s="144">
        <v>117301.45970485</v>
      </c>
      <c r="G54" s="144">
        <v>97807.744419370007</v>
      </c>
      <c r="H54" s="144">
        <v>206867.54556841002</v>
      </c>
      <c r="I54" s="144">
        <v>131614.66462302001</v>
      </c>
      <c r="J54" s="144">
        <v>75252.880945390003</v>
      </c>
      <c r="K54" s="144">
        <v>438263.67022214999</v>
      </c>
      <c r="L54" s="144">
        <v>220980.5382979</v>
      </c>
      <c r="M54" s="144">
        <v>217283.13192425002</v>
      </c>
      <c r="N54" s="144">
        <v>13.3079</v>
      </c>
      <c r="O54" s="144">
        <v>16.337199999999999</v>
      </c>
      <c r="P54" s="144">
        <v>15.598800000000001</v>
      </c>
      <c r="Q54" s="144">
        <v>8.9481000000000002</v>
      </c>
      <c r="R54" s="144">
        <v>8.9619</v>
      </c>
      <c r="S54" s="144">
        <v>28.683800000000002</v>
      </c>
      <c r="T54" s="144">
        <v>28.781400000000001</v>
      </c>
      <c r="U54" s="144">
        <v>29.619</v>
      </c>
      <c r="V54" s="144">
        <v>15.5967</v>
      </c>
      <c r="W54" s="144">
        <v>10.3742</v>
      </c>
      <c r="X54" s="144">
        <v>7.8148999999999997</v>
      </c>
      <c r="Y54" s="144">
        <v>8.6056000000000008</v>
      </c>
      <c r="Z54" s="144">
        <v>3.9119999999999999</v>
      </c>
      <c r="AA54" s="144">
        <v>13.0829</v>
      </c>
      <c r="AB54" s="144">
        <v>18.290299999999998</v>
      </c>
      <c r="AC54" s="144">
        <v>7.8259999999999996</v>
      </c>
      <c r="AD54" s="145"/>
      <c r="AE54" s="145"/>
      <c r="AF54" s="145"/>
    </row>
    <row r="55" spans="1:32" hidden="1" outlineLevel="1" collapsed="1">
      <c r="A55" s="16">
        <v>41883</v>
      </c>
      <c r="B55" s="144">
        <v>756858.02188717003</v>
      </c>
      <c r="C55" s="144">
        <v>413282.60604293999</v>
      </c>
      <c r="D55" s="144">
        <v>343575.41584422998</v>
      </c>
      <c r="E55" s="144">
        <v>207799.35824261</v>
      </c>
      <c r="F55" s="144">
        <v>116562.98607557001</v>
      </c>
      <c r="G55" s="144">
        <v>91236.372167039997</v>
      </c>
      <c r="H55" s="144">
        <v>218295.42600474009</v>
      </c>
      <c r="I55" s="144">
        <v>149706.53576759002</v>
      </c>
      <c r="J55" s="144">
        <v>68588.890237150001</v>
      </c>
      <c r="K55" s="144">
        <v>410029.48555735016</v>
      </c>
      <c r="L55" s="144">
        <v>212693.25209957996</v>
      </c>
      <c r="M55" s="144">
        <v>197336.23345776999</v>
      </c>
      <c r="N55" s="144">
        <v>14.5792</v>
      </c>
      <c r="O55" s="144">
        <v>16.011600000000001</v>
      </c>
      <c r="P55" s="144">
        <v>15.3141</v>
      </c>
      <c r="Q55" s="144">
        <v>9.4710999999999999</v>
      </c>
      <c r="R55" s="144">
        <v>9.5142000000000007</v>
      </c>
      <c r="S55" s="144">
        <v>28.116800000000001</v>
      </c>
      <c r="T55" s="144">
        <v>28.197500000000002</v>
      </c>
      <c r="U55" s="144">
        <v>28.9649</v>
      </c>
      <c r="V55" s="144">
        <v>14.887600000000001</v>
      </c>
      <c r="W55" s="144">
        <v>9.8297000000000008</v>
      </c>
      <c r="X55" s="144">
        <v>7.8879999999999999</v>
      </c>
      <c r="Y55" s="144">
        <v>8.2448999999999995</v>
      </c>
      <c r="Z55" s="144">
        <v>5.6026999999999996</v>
      </c>
      <c r="AA55" s="144">
        <v>12.670500000000001</v>
      </c>
      <c r="AB55" s="144">
        <v>18.354900000000001</v>
      </c>
      <c r="AC55" s="144">
        <v>7.62</v>
      </c>
      <c r="AD55" s="145"/>
      <c r="AE55" s="145"/>
      <c r="AF55" s="145"/>
    </row>
    <row r="56" spans="1:32" hidden="1" outlineLevel="1" collapsed="1">
      <c r="A56" s="16">
        <v>41913</v>
      </c>
      <c r="B56" s="144">
        <v>752455.44743189996</v>
      </c>
      <c r="C56" s="144">
        <v>416000.49463949999</v>
      </c>
      <c r="D56" s="144">
        <v>336454.95279240003</v>
      </c>
      <c r="E56" s="144">
        <v>204818.69370336001</v>
      </c>
      <c r="F56" s="144">
        <v>115145.76556928</v>
      </c>
      <c r="G56" s="144">
        <v>89672.928134079993</v>
      </c>
      <c r="H56" s="144">
        <v>200774.43128047002</v>
      </c>
      <c r="I56" s="144">
        <v>131258.16505185998</v>
      </c>
      <c r="J56" s="144">
        <v>69516.266228609995</v>
      </c>
      <c r="K56" s="144">
        <v>401547.78789000993</v>
      </c>
      <c r="L56" s="144">
        <v>210425.51910591999</v>
      </c>
      <c r="M56" s="144">
        <v>191122.26878409</v>
      </c>
      <c r="N56" s="144">
        <v>13.597799999999999</v>
      </c>
      <c r="O56" s="144">
        <v>15.948600000000001</v>
      </c>
      <c r="P56" s="144">
        <v>15.5411</v>
      </c>
      <c r="Q56" s="144">
        <v>8.8154000000000003</v>
      </c>
      <c r="R56" s="144">
        <v>8.8255999999999997</v>
      </c>
      <c r="S56" s="144">
        <v>28.2559</v>
      </c>
      <c r="T56" s="144">
        <v>28.3901</v>
      </c>
      <c r="U56" s="144">
        <v>29.498799999999999</v>
      </c>
      <c r="V56" s="144">
        <v>19.310400000000001</v>
      </c>
      <c r="W56" s="144">
        <v>13.253</v>
      </c>
      <c r="X56" s="144">
        <v>7.9157000000000002</v>
      </c>
      <c r="Y56" s="144">
        <v>8.4986999999999995</v>
      </c>
      <c r="Z56" s="144">
        <v>4.3170999999999999</v>
      </c>
      <c r="AA56" s="144">
        <v>13.2418</v>
      </c>
      <c r="AB56" s="144">
        <v>18.295300000000001</v>
      </c>
      <c r="AC56" s="144">
        <v>7.9077999999999999</v>
      </c>
      <c r="AD56" s="145"/>
      <c r="AE56" s="145"/>
      <c r="AF56" s="145"/>
    </row>
    <row r="57" spans="1:32" hidden="1" outlineLevel="1" collapsed="1">
      <c r="A57" s="16">
        <v>41944</v>
      </c>
      <c r="B57" s="144">
        <v>769413.75686273002</v>
      </c>
      <c r="C57" s="144">
        <v>409805.49628447997</v>
      </c>
      <c r="D57" s="144">
        <v>359608.26057824999</v>
      </c>
      <c r="E57" s="144">
        <v>211621.22735808999</v>
      </c>
      <c r="F57" s="144">
        <v>112271.05244143</v>
      </c>
      <c r="G57" s="144">
        <v>99350.174916660006</v>
      </c>
      <c r="H57" s="144">
        <v>207926.58440129008</v>
      </c>
      <c r="I57" s="144">
        <v>129137.48322984998</v>
      </c>
      <c r="J57" s="144">
        <v>78789.101171440008</v>
      </c>
      <c r="K57" s="144">
        <v>419473.41178976005</v>
      </c>
      <c r="L57" s="144">
        <v>206035.81147339998</v>
      </c>
      <c r="M57" s="144">
        <v>213437.60031635995</v>
      </c>
      <c r="N57" s="144">
        <v>14.153700000000001</v>
      </c>
      <c r="O57" s="144">
        <v>16.653700000000001</v>
      </c>
      <c r="P57" s="144">
        <v>16.040400000000002</v>
      </c>
      <c r="Q57" s="144">
        <v>8.4643999999999995</v>
      </c>
      <c r="R57" s="144">
        <v>8.4797999999999991</v>
      </c>
      <c r="S57" s="144">
        <v>27.833200000000001</v>
      </c>
      <c r="T57" s="144">
        <v>28.1295</v>
      </c>
      <c r="U57" s="144">
        <v>28.848700000000001</v>
      </c>
      <c r="V57" s="144">
        <v>10.8833</v>
      </c>
      <c r="W57" s="144">
        <v>6.8723000000000001</v>
      </c>
      <c r="X57" s="144">
        <v>7.8320999999999996</v>
      </c>
      <c r="Y57" s="144">
        <v>8.1936999999999998</v>
      </c>
      <c r="Z57" s="144">
        <v>5.6669999999999998</v>
      </c>
      <c r="AA57" s="144">
        <v>12.753500000000001</v>
      </c>
      <c r="AB57" s="144">
        <v>18.613499999999998</v>
      </c>
      <c r="AC57" s="144">
        <v>7.7567000000000004</v>
      </c>
      <c r="AD57" s="145"/>
      <c r="AE57" s="145"/>
      <c r="AF57" s="145"/>
    </row>
    <row r="58" spans="1:32" hidden="1" outlineLevel="1" collapsed="1">
      <c r="A58" s="16">
        <v>41974</v>
      </c>
      <c r="B58" s="144">
        <v>778840.96029554005</v>
      </c>
      <c r="C58" s="144">
        <v>412939.27281390002</v>
      </c>
      <c r="D58" s="144">
        <v>365901.68748164002</v>
      </c>
      <c r="E58" s="144">
        <v>211214.97879940001</v>
      </c>
      <c r="F58" s="144">
        <v>110074.94183505001</v>
      </c>
      <c r="G58" s="144">
        <v>101140.03696435</v>
      </c>
      <c r="H58" s="144">
        <v>218724.39275888001</v>
      </c>
      <c r="I58" s="144">
        <v>136722.04662949999</v>
      </c>
      <c r="J58" s="144">
        <v>82002.346129380006</v>
      </c>
      <c r="K58" s="144">
        <v>418134.5514663299</v>
      </c>
      <c r="L58" s="144">
        <v>200859.34588110002</v>
      </c>
      <c r="M58" s="144">
        <v>217275.20558523003</v>
      </c>
      <c r="N58" s="144">
        <v>14.5284</v>
      </c>
      <c r="O58" s="144">
        <v>16.8644</v>
      </c>
      <c r="P58" s="144">
        <v>16.497900000000001</v>
      </c>
      <c r="Q58" s="144">
        <v>9.1495999999999995</v>
      </c>
      <c r="R58" s="144">
        <v>9.1766000000000005</v>
      </c>
      <c r="S58" s="144">
        <v>27.876300000000001</v>
      </c>
      <c r="T58" s="144">
        <v>27.947299999999998</v>
      </c>
      <c r="U58" s="144">
        <v>28.215399999999999</v>
      </c>
      <c r="V58" s="144">
        <v>13.2971</v>
      </c>
      <c r="W58" s="144">
        <v>9.8217999999999996</v>
      </c>
      <c r="X58" s="144">
        <v>7.6616999999999997</v>
      </c>
      <c r="Y58" s="144">
        <v>7.9539999999999997</v>
      </c>
      <c r="Z58" s="144">
        <v>5.1957000000000004</v>
      </c>
      <c r="AA58" s="144">
        <v>12.383699999999999</v>
      </c>
      <c r="AB58" s="144">
        <v>17.073799999999999</v>
      </c>
      <c r="AC58" s="144">
        <v>7.8296000000000001</v>
      </c>
      <c r="AD58" s="145"/>
      <c r="AE58" s="145"/>
      <c r="AF58" s="145"/>
    </row>
    <row r="59" spans="1:32" hidden="1" outlineLevel="1" collapsed="1">
      <c r="A59" s="16">
        <v>42005</v>
      </c>
      <c r="B59" s="144">
        <v>778154.08546475996</v>
      </c>
      <c r="C59" s="144">
        <v>411106.00523334998</v>
      </c>
      <c r="D59" s="144">
        <v>367048.08023140999</v>
      </c>
      <c r="E59" s="144">
        <v>211841.6593193</v>
      </c>
      <c r="F59" s="144">
        <v>109426.94380738</v>
      </c>
      <c r="G59" s="144">
        <v>102414.71551192</v>
      </c>
      <c r="H59" s="144">
        <v>216940.39162762999</v>
      </c>
      <c r="I59" s="144">
        <v>136600.34013940001</v>
      </c>
      <c r="J59" s="144">
        <v>80340.05148822999</v>
      </c>
      <c r="K59" s="144">
        <v>410376.58803545003</v>
      </c>
      <c r="L59" s="144">
        <v>196136.92152367003</v>
      </c>
      <c r="M59" s="144">
        <v>214239.66651178003</v>
      </c>
      <c r="N59" s="144">
        <v>14.3965</v>
      </c>
      <c r="O59" s="144">
        <v>17.052600000000002</v>
      </c>
      <c r="P59" s="144">
        <v>16.5077</v>
      </c>
      <c r="Q59" s="144">
        <v>8.4606999999999992</v>
      </c>
      <c r="R59" s="144">
        <v>8.4745000000000008</v>
      </c>
      <c r="S59" s="144">
        <v>27.260999999999999</v>
      </c>
      <c r="T59" s="144">
        <v>27.643899999999999</v>
      </c>
      <c r="U59" s="144">
        <v>27.600200000000001</v>
      </c>
      <c r="V59" s="144">
        <v>12.0624</v>
      </c>
      <c r="W59" s="144">
        <v>11.315099999999999</v>
      </c>
      <c r="X59" s="144">
        <v>6.0303000000000004</v>
      </c>
      <c r="Y59" s="144">
        <v>6.0698999999999996</v>
      </c>
      <c r="Z59" s="144">
        <v>5.6573000000000002</v>
      </c>
      <c r="AA59" s="144">
        <v>12.5425</v>
      </c>
      <c r="AB59" s="144">
        <v>17.241499999999998</v>
      </c>
      <c r="AC59" s="144">
        <v>8.0576000000000008</v>
      </c>
      <c r="AD59" s="145"/>
      <c r="AE59" s="145"/>
      <c r="AF59" s="145"/>
    </row>
    <row r="60" spans="1:32" hidden="1" outlineLevel="1" collapsed="1">
      <c r="A60" s="16">
        <v>42036</v>
      </c>
      <c r="B60" s="144">
        <v>1017550.66037137</v>
      </c>
      <c r="C60" s="144">
        <v>403278.44158871</v>
      </c>
      <c r="D60" s="144">
        <v>614272.21878265997</v>
      </c>
      <c r="E60" s="144">
        <v>281189.56427849998</v>
      </c>
      <c r="F60" s="144">
        <v>108491.38470136</v>
      </c>
      <c r="G60" s="144">
        <v>172698.17957713999</v>
      </c>
      <c r="H60" s="144">
        <v>276891.81056388991</v>
      </c>
      <c r="I60" s="144">
        <v>138600.66982375999</v>
      </c>
      <c r="J60" s="144">
        <v>138291.14074013001</v>
      </c>
      <c r="K60" s="144">
        <v>536222.9710163601</v>
      </c>
      <c r="L60" s="144">
        <v>188544.88948506996</v>
      </c>
      <c r="M60" s="144">
        <v>347678.08153129008</v>
      </c>
      <c r="N60" s="144">
        <v>14.8124</v>
      </c>
      <c r="O60" s="144">
        <v>18.714600000000001</v>
      </c>
      <c r="P60" s="144">
        <v>18.424900000000001</v>
      </c>
      <c r="Q60" s="144">
        <v>8.7472999999999992</v>
      </c>
      <c r="R60" s="144">
        <v>8.7544000000000004</v>
      </c>
      <c r="S60" s="144">
        <v>26.189699999999998</v>
      </c>
      <c r="T60" s="144">
        <v>26.339200000000002</v>
      </c>
      <c r="U60" s="144">
        <v>25.277699999999999</v>
      </c>
      <c r="V60" s="144">
        <v>14.4377</v>
      </c>
      <c r="W60" s="144">
        <v>10.3765</v>
      </c>
      <c r="X60" s="144">
        <v>6.9762000000000004</v>
      </c>
      <c r="Y60" s="144">
        <v>7.3208000000000002</v>
      </c>
      <c r="Z60" s="144">
        <v>5.3757999999999999</v>
      </c>
      <c r="AA60" s="144">
        <v>10.9223</v>
      </c>
      <c r="AB60" s="144">
        <v>16.5655</v>
      </c>
      <c r="AC60" s="144">
        <v>7.5208000000000004</v>
      </c>
      <c r="AD60" s="145"/>
      <c r="AE60" s="145"/>
      <c r="AF60" s="145"/>
    </row>
    <row r="61" spans="1:32" hidden="1" outlineLevel="1" collapsed="1">
      <c r="A61" s="16">
        <v>42064</v>
      </c>
      <c r="B61" s="144">
        <v>900508.71092691994</v>
      </c>
      <c r="C61" s="144">
        <v>390574.26554314001</v>
      </c>
      <c r="D61" s="144">
        <v>509934.44538378</v>
      </c>
      <c r="E61" s="144">
        <v>249381.13861657999</v>
      </c>
      <c r="F61" s="144">
        <v>107471.18982604</v>
      </c>
      <c r="G61" s="144">
        <v>141909.94879053999</v>
      </c>
      <c r="H61" s="144">
        <v>246459.22523960003</v>
      </c>
      <c r="I61" s="144">
        <v>137853.64334774</v>
      </c>
      <c r="J61" s="144">
        <v>108605.58189185997</v>
      </c>
      <c r="K61" s="144">
        <v>455240.14519513992</v>
      </c>
      <c r="L61" s="144">
        <v>181551.27971673998</v>
      </c>
      <c r="M61" s="144">
        <v>273688.86547840002</v>
      </c>
      <c r="N61" s="144">
        <v>15.782299999999999</v>
      </c>
      <c r="O61" s="144">
        <v>23.369599999999998</v>
      </c>
      <c r="P61" s="144">
        <v>23.705200000000001</v>
      </c>
      <c r="Q61" s="144">
        <v>7.2922000000000002</v>
      </c>
      <c r="R61" s="144">
        <v>7.3007999999999997</v>
      </c>
      <c r="S61" s="144">
        <v>26.045500000000001</v>
      </c>
      <c r="T61" s="144">
        <v>26.1736</v>
      </c>
      <c r="U61" s="144">
        <v>24.716000000000001</v>
      </c>
      <c r="V61" s="144">
        <v>15.105600000000001</v>
      </c>
      <c r="W61" s="144">
        <v>11.9482</v>
      </c>
      <c r="X61" s="144">
        <v>10.036</v>
      </c>
      <c r="Y61" s="144">
        <v>11.1668</v>
      </c>
      <c r="Z61" s="144">
        <v>4.5392999999999999</v>
      </c>
      <c r="AA61" s="144">
        <v>12.0143</v>
      </c>
      <c r="AB61" s="144">
        <v>17.665400000000002</v>
      </c>
      <c r="AC61" s="144">
        <v>7.8662000000000001</v>
      </c>
      <c r="AD61" s="145"/>
      <c r="AE61" s="145"/>
      <c r="AF61" s="145"/>
    </row>
    <row r="62" spans="1:32" hidden="1" outlineLevel="1" collapsed="1">
      <c r="A62" s="16">
        <v>42095</v>
      </c>
      <c r="B62" s="144">
        <v>841940.10239265999</v>
      </c>
      <c r="C62" s="144">
        <v>389739.58106373</v>
      </c>
      <c r="D62" s="144">
        <v>452200.52132892999</v>
      </c>
      <c r="E62" s="144">
        <v>233481.34146975001</v>
      </c>
      <c r="F62" s="144">
        <v>107283.62114473</v>
      </c>
      <c r="G62" s="144">
        <v>126197.72032502</v>
      </c>
      <c r="H62" s="144">
        <v>231329.52875325998</v>
      </c>
      <c r="I62" s="144">
        <v>136386.61036741995</v>
      </c>
      <c r="J62" s="144">
        <v>94942.918385839992</v>
      </c>
      <c r="K62" s="144">
        <v>427472.23432669992</v>
      </c>
      <c r="L62" s="144">
        <v>186474.08205731004</v>
      </c>
      <c r="M62" s="144">
        <v>240998.15226938998</v>
      </c>
      <c r="N62" s="144">
        <v>18.2818</v>
      </c>
      <c r="O62" s="144">
        <v>23.755800000000001</v>
      </c>
      <c r="P62" s="144">
        <v>23.725000000000001</v>
      </c>
      <c r="Q62" s="144">
        <v>8.9238</v>
      </c>
      <c r="R62" s="144">
        <v>8.9382000000000001</v>
      </c>
      <c r="S62" s="144">
        <v>26.942399999999999</v>
      </c>
      <c r="T62" s="144">
        <v>27.0349</v>
      </c>
      <c r="U62" s="144">
        <v>25.725300000000001</v>
      </c>
      <c r="V62" s="144">
        <v>14.5549</v>
      </c>
      <c r="W62" s="144">
        <v>10.8367</v>
      </c>
      <c r="X62" s="144">
        <v>12.9002</v>
      </c>
      <c r="Y62" s="144">
        <v>14.0806</v>
      </c>
      <c r="Z62" s="144">
        <v>4.1124999999999998</v>
      </c>
      <c r="AA62" s="144">
        <v>13.945600000000001</v>
      </c>
      <c r="AB62" s="144">
        <v>19.8902</v>
      </c>
      <c r="AC62" s="144">
        <v>8.9253999999999998</v>
      </c>
      <c r="AD62" s="145"/>
      <c r="AE62" s="145"/>
      <c r="AF62" s="145"/>
    </row>
    <row r="63" spans="1:32" hidden="1" outlineLevel="1" collapsed="1">
      <c r="A63" s="16">
        <v>42125</v>
      </c>
      <c r="B63" s="144">
        <v>812316.84233600996</v>
      </c>
      <c r="C63" s="144">
        <v>370956.62926329998</v>
      </c>
      <c r="D63" s="144">
        <v>441360.21307270997</v>
      </c>
      <c r="E63" s="144">
        <v>204156.69154251</v>
      </c>
      <c r="F63" s="144">
        <v>103196.34308041001</v>
      </c>
      <c r="G63" s="144">
        <v>100960.3484621</v>
      </c>
      <c r="H63" s="144">
        <v>231882.91404358996</v>
      </c>
      <c r="I63" s="144">
        <v>137964.08452504</v>
      </c>
      <c r="J63" s="144">
        <v>93918.829518550017</v>
      </c>
      <c r="K63" s="144">
        <v>412281.57122872997</v>
      </c>
      <c r="L63" s="144">
        <v>183131.94891775001</v>
      </c>
      <c r="M63" s="144">
        <v>229149.62231098002</v>
      </c>
      <c r="N63" s="144">
        <v>18.165299999999998</v>
      </c>
      <c r="O63" s="144">
        <v>23.412299999999998</v>
      </c>
      <c r="P63" s="144">
        <v>23.1755</v>
      </c>
      <c r="Q63" s="144">
        <v>9.6951999999999998</v>
      </c>
      <c r="R63" s="144">
        <v>9.7407000000000004</v>
      </c>
      <c r="S63" s="144">
        <v>28.003399999999999</v>
      </c>
      <c r="T63" s="144">
        <v>28.332599999999999</v>
      </c>
      <c r="U63" s="144">
        <v>27.358499999999999</v>
      </c>
      <c r="V63" s="144">
        <v>14.6469</v>
      </c>
      <c r="W63" s="144">
        <v>13.3454</v>
      </c>
      <c r="X63" s="144">
        <v>13.789099999999999</v>
      </c>
      <c r="Y63" s="144">
        <v>14.541</v>
      </c>
      <c r="Z63" s="144">
        <v>5.1531000000000002</v>
      </c>
      <c r="AA63" s="144">
        <v>14.126099999999999</v>
      </c>
      <c r="AB63" s="144">
        <v>19.338000000000001</v>
      </c>
      <c r="AC63" s="144">
        <v>8.9116</v>
      </c>
      <c r="AD63" s="145"/>
      <c r="AE63" s="145"/>
      <c r="AF63" s="145"/>
    </row>
    <row r="64" spans="1:32" hidden="1" outlineLevel="1" collapsed="1">
      <c r="A64" s="16">
        <v>42156</v>
      </c>
      <c r="B64" s="144">
        <v>811459.42346132</v>
      </c>
      <c r="C64" s="144">
        <v>370436.99355930998</v>
      </c>
      <c r="D64" s="144">
        <v>441022.42990201002</v>
      </c>
      <c r="E64" s="144">
        <v>203277.46851703001</v>
      </c>
      <c r="F64" s="144">
        <v>102735.25714977</v>
      </c>
      <c r="G64" s="144">
        <v>100542.21136726</v>
      </c>
      <c r="H64" s="144">
        <v>240037.79178308998</v>
      </c>
      <c r="I64" s="144">
        <v>145978.72998241999</v>
      </c>
      <c r="J64" s="144">
        <v>94059.061800670024</v>
      </c>
      <c r="K64" s="144">
        <v>411167.14658430009</v>
      </c>
      <c r="L64" s="144">
        <v>186261.81290393003</v>
      </c>
      <c r="M64" s="144">
        <v>224905.33368037001</v>
      </c>
      <c r="N64" s="144">
        <v>17.5503</v>
      </c>
      <c r="O64" s="144">
        <v>22.152100000000001</v>
      </c>
      <c r="P64" s="144">
        <v>21.622800000000002</v>
      </c>
      <c r="Q64" s="144">
        <v>9.2640999999999991</v>
      </c>
      <c r="R64" s="144">
        <v>9.2942999999999998</v>
      </c>
      <c r="S64" s="144">
        <v>28.3596</v>
      </c>
      <c r="T64" s="144">
        <v>28.482399999999998</v>
      </c>
      <c r="U64" s="144">
        <v>27.067799999999998</v>
      </c>
      <c r="V64" s="144">
        <v>14.6417</v>
      </c>
      <c r="W64" s="144">
        <v>9.3661999999999992</v>
      </c>
      <c r="X64" s="144">
        <v>13.5656</v>
      </c>
      <c r="Y64" s="144">
        <v>14.2666</v>
      </c>
      <c r="Z64" s="144">
        <v>4.8023999999999996</v>
      </c>
      <c r="AA64" s="144">
        <v>13.1341</v>
      </c>
      <c r="AB64" s="144">
        <v>18.644200000000001</v>
      </c>
      <c r="AC64" s="144">
        <v>7.9626999999999999</v>
      </c>
      <c r="AD64" s="145"/>
      <c r="AE64" s="145"/>
      <c r="AF64" s="145"/>
    </row>
    <row r="65" spans="1:32" hidden="1" outlineLevel="1" collapsed="1">
      <c r="A65" s="16">
        <v>42186</v>
      </c>
      <c r="B65" s="144">
        <v>821709.46116627997</v>
      </c>
      <c r="C65" s="144">
        <v>369784.78991237999</v>
      </c>
      <c r="D65" s="144">
        <v>451924.67125389999</v>
      </c>
      <c r="E65" s="144">
        <v>203322.46218857</v>
      </c>
      <c r="F65" s="144">
        <v>101221.19511814001</v>
      </c>
      <c r="G65" s="144">
        <v>102101.26707043</v>
      </c>
      <c r="H65" s="144">
        <v>243235.07591857997</v>
      </c>
      <c r="I65" s="144">
        <v>148591.38227212999</v>
      </c>
      <c r="J65" s="144">
        <v>94643.693646450003</v>
      </c>
      <c r="K65" s="144">
        <v>403887.21152046998</v>
      </c>
      <c r="L65" s="144">
        <v>181663.12178412999</v>
      </c>
      <c r="M65" s="144">
        <v>222224.08973633999</v>
      </c>
      <c r="N65" s="144">
        <v>17.555399999999999</v>
      </c>
      <c r="O65" s="144">
        <v>21.512599999999999</v>
      </c>
      <c r="P65" s="144">
        <v>20.839300000000001</v>
      </c>
      <c r="Q65" s="144">
        <v>8.5173000000000005</v>
      </c>
      <c r="R65" s="144">
        <v>8.5239999999999991</v>
      </c>
      <c r="S65" s="144">
        <v>28.763999999999999</v>
      </c>
      <c r="T65" s="144">
        <v>28.917100000000001</v>
      </c>
      <c r="U65" s="144">
        <v>27.861599999999999</v>
      </c>
      <c r="V65" s="144">
        <v>16.0595</v>
      </c>
      <c r="W65" s="144">
        <v>12.505699999999999</v>
      </c>
      <c r="X65" s="144">
        <v>13.252000000000001</v>
      </c>
      <c r="Y65" s="144">
        <v>13.952400000000001</v>
      </c>
      <c r="Z65" s="144">
        <v>4.5479000000000003</v>
      </c>
      <c r="AA65" s="144">
        <v>12.501200000000001</v>
      </c>
      <c r="AB65" s="144">
        <v>17.806999999999999</v>
      </c>
      <c r="AC65" s="144">
        <v>7.4682000000000004</v>
      </c>
      <c r="AD65" s="145"/>
      <c r="AE65" s="145"/>
      <c r="AF65" s="145"/>
    </row>
    <row r="66" spans="1:32" hidden="1" outlineLevel="1" collapsed="1">
      <c r="A66" s="16">
        <v>42217</v>
      </c>
      <c r="B66" s="144">
        <v>813482.57033859997</v>
      </c>
      <c r="C66" s="144">
        <v>374798.71693524998</v>
      </c>
      <c r="D66" s="144">
        <v>438683.85340334999</v>
      </c>
      <c r="E66" s="144">
        <v>200333.83497376999</v>
      </c>
      <c r="F66" s="144">
        <v>101043.46197888</v>
      </c>
      <c r="G66" s="144">
        <v>99290.37299489</v>
      </c>
      <c r="H66" s="144">
        <v>237764.66415164003</v>
      </c>
      <c r="I66" s="144">
        <v>149037.41439094002</v>
      </c>
      <c r="J66" s="144">
        <v>88727.249760700011</v>
      </c>
      <c r="K66" s="144">
        <v>397033.59114749008</v>
      </c>
      <c r="L66" s="144">
        <v>180848.39651989998</v>
      </c>
      <c r="M66" s="144">
        <v>216185.19462758998</v>
      </c>
      <c r="N66" s="144">
        <v>17.416699999999999</v>
      </c>
      <c r="O66" s="144">
        <v>21.5945</v>
      </c>
      <c r="P66" s="144">
        <v>20.8188</v>
      </c>
      <c r="Q66" s="144">
        <v>8.5152999999999999</v>
      </c>
      <c r="R66" s="144">
        <v>8.5505999999999993</v>
      </c>
      <c r="S66" s="144">
        <v>29.186299999999999</v>
      </c>
      <c r="T66" s="144">
        <v>29.251999999999999</v>
      </c>
      <c r="U66" s="144">
        <v>28.1038</v>
      </c>
      <c r="V66" s="144">
        <v>20.485900000000001</v>
      </c>
      <c r="W66" s="144">
        <v>13.2415</v>
      </c>
      <c r="X66" s="144">
        <v>12.122999999999999</v>
      </c>
      <c r="Y66" s="144">
        <v>12.805199999999999</v>
      </c>
      <c r="Z66" s="144">
        <v>3.6808000000000001</v>
      </c>
      <c r="AA66" s="144">
        <v>12.0288</v>
      </c>
      <c r="AB66" s="144">
        <v>17.39</v>
      </c>
      <c r="AC66" s="144">
        <v>7.1317000000000004</v>
      </c>
      <c r="AD66" s="145"/>
      <c r="AE66" s="145"/>
      <c r="AF66" s="145"/>
    </row>
    <row r="67" spans="1:32" hidden="1" outlineLevel="1" collapsed="1">
      <c r="A67" s="16">
        <v>42248</v>
      </c>
      <c r="B67" s="144">
        <v>791846.17255016998</v>
      </c>
      <c r="C67" s="144">
        <v>363955.23142804002</v>
      </c>
      <c r="D67" s="144">
        <v>427890.94112213003</v>
      </c>
      <c r="E67" s="144">
        <v>173520.12698736999</v>
      </c>
      <c r="F67" s="144">
        <v>82677.837224649993</v>
      </c>
      <c r="G67" s="144">
        <v>90842.28976272</v>
      </c>
      <c r="H67" s="144">
        <v>247677.82984767997</v>
      </c>
      <c r="I67" s="144">
        <v>153684.58603588998</v>
      </c>
      <c r="J67" s="144">
        <v>93993.243811789987</v>
      </c>
      <c r="K67" s="144">
        <v>382118.18605366</v>
      </c>
      <c r="L67" s="144">
        <v>177449.43758177001</v>
      </c>
      <c r="M67" s="144">
        <v>204668.74847188999</v>
      </c>
      <c r="N67" s="144">
        <v>17.989899999999999</v>
      </c>
      <c r="O67" s="144">
        <v>21.6569</v>
      </c>
      <c r="P67" s="144">
        <v>20.680099999999999</v>
      </c>
      <c r="Q67" s="144">
        <v>10.331799999999999</v>
      </c>
      <c r="R67" s="144">
        <v>10.430300000000001</v>
      </c>
      <c r="S67" s="144">
        <v>29.322099999999999</v>
      </c>
      <c r="T67" s="144">
        <v>29.407</v>
      </c>
      <c r="U67" s="144">
        <v>28.347899999999999</v>
      </c>
      <c r="V67" s="144">
        <v>16.272300000000001</v>
      </c>
      <c r="W67" s="144">
        <v>7.8226000000000004</v>
      </c>
      <c r="X67" s="144">
        <v>12.2712</v>
      </c>
      <c r="Y67" s="144">
        <v>12.7096</v>
      </c>
      <c r="Z67" s="144">
        <v>4.4843000000000002</v>
      </c>
      <c r="AA67" s="144">
        <v>11.499599999999999</v>
      </c>
      <c r="AB67" s="144">
        <v>17.523900000000001</v>
      </c>
      <c r="AC67" s="144">
        <v>6.8193000000000001</v>
      </c>
      <c r="AD67" s="145"/>
      <c r="AE67" s="145"/>
      <c r="AF67" s="145"/>
    </row>
    <row r="68" spans="1:32" hidden="1" outlineLevel="1" collapsed="1">
      <c r="A68" s="16">
        <v>42278</v>
      </c>
      <c r="B68" s="144">
        <v>817375.28602589003</v>
      </c>
      <c r="C68" s="144">
        <v>365737.44979296002</v>
      </c>
      <c r="D68" s="144">
        <v>451637.83623293001</v>
      </c>
      <c r="E68" s="144">
        <v>177547.67318851</v>
      </c>
      <c r="F68" s="144">
        <v>82296.419658960003</v>
      </c>
      <c r="G68" s="144">
        <v>95251.253529549998</v>
      </c>
      <c r="H68" s="144">
        <v>250266.77045242998</v>
      </c>
      <c r="I68" s="144">
        <v>155864.24437202001</v>
      </c>
      <c r="J68" s="144">
        <v>94402.526080409996</v>
      </c>
      <c r="K68" s="144">
        <v>399534.38061346998</v>
      </c>
      <c r="L68" s="144">
        <v>182882.35218800997</v>
      </c>
      <c r="M68" s="144">
        <v>216652.02842545998</v>
      </c>
      <c r="N68" s="144">
        <v>17.3718</v>
      </c>
      <c r="O68" s="144">
        <v>21.274100000000001</v>
      </c>
      <c r="P68" s="144">
        <v>20.3521</v>
      </c>
      <c r="Q68" s="144">
        <v>8.7603000000000009</v>
      </c>
      <c r="R68" s="144">
        <v>8.8104999999999993</v>
      </c>
      <c r="S68" s="144">
        <v>30.367000000000001</v>
      </c>
      <c r="T68" s="144">
        <v>30.587599999999998</v>
      </c>
      <c r="U68" s="144">
        <v>29.3797</v>
      </c>
      <c r="V68" s="144">
        <v>11.6973</v>
      </c>
      <c r="W68" s="144">
        <v>8.5983000000000001</v>
      </c>
      <c r="X68" s="144">
        <v>11.8207</v>
      </c>
      <c r="Y68" s="144">
        <v>12.269</v>
      </c>
      <c r="Z68" s="144">
        <v>4.1623000000000001</v>
      </c>
      <c r="AA68" s="144">
        <v>11.713800000000001</v>
      </c>
      <c r="AB68" s="144">
        <v>17.085100000000001</v>
      </c>
      <c r="AC68" s="144">
        <v>6.7378</v>
      </c>
      <c r="AD68" s="145"/>
      <c r="AE68" s="145"/>
      <c r="AF68" s="145"/>
    </row>
    <row r="69" spans="1:32" hidden="1" outlineLevel="1" collapsed="1">
      <c r="A69" s="16">
        <v>42309</v>
      </c>
      <c r="B69" s="144">
        <v>836026.13112697995</v>
      </c>
      <c r="C69" s="144">
        <v>365676.43233395001</v>
      </c>
      <c r="D69" s="144">
        <v>470349.69879302999</v>
      </c>
      <c r="E69" s="144">
        <v>182527.15290583001</v>
      </c>
      <c r="F69" s="144">
        <v>82452.835950670007</v>
      </c>
      <c r="G69" s="144">
        <v>100074.31695516</v>
      </c>
      <c r="H69" s="144">
        <v>255562.41793809997</v>
      </c>
      <c r="I69" s="144">
        <v>155896.78392744003</v>
      </c>
      <c r="J69" s="144">
        <v>99665.634010659996</v>
      </c>
      <c r="K69" s="144">
        <v>405080.00204863009</v>
      </c>
      <c r="L69" s="144">
        <v>184074.05624431995</v>
      </c>
      <c r="M69" s="144">
        <v>221005.94580430994</v>
      </c>
      <c r="N69" s="144">
        <v>17.114000000000001</v>
      </c>
      <c r="O69" s="144">
        <v>21.223400000000002</v>
      </c>
      <c r="P69" s="144">
        <v>20.197700000000001</v>
      </c>
      <c r="Q69" s="144">
        <v>9.3893000000000004</v>
      </c>
      <c r="R69" s="144">
        <v>9.4074000000000009</v>
      </c>
      <c r="S69" s="144">
        <v>30.191600000000001</v>
      </c>
      <c r="T69" s="144">
        <v>30.320599999999999</v>
      </c>
      <c r="U69" s="144">
        <v>29.450399999999998</v>
      </c>
      <c r="V69" s="144">
        <v>13.863</v>
      </c>
      <c r="W69" s="144">
        <v>7.3395000000000001</v>
      </c>
      <c r="X69" s="144">
        <v>11.3507</v>
      </c>
      <c r="Y69" s="144">
        <v>11.669600000000001</v>
      </c>
      <c r="Z69" s="144">
        <v>5.1444999999999999</v>
      </c>
      <c r="AA69" s="144">
        <v>11.342599999999999</v>
      </c>
      <c r="AB69" s="144">
        <v>16.8188</v>
      </c>
      <c r="AC69" s="144">
        <v>6.5016999999999996</v>
      </c>
      <c r="AD69" s="145"/>
      <c r="AE69" s="145"/>
      <c r="AF69" s="145"/>
    </row>
    <row r="70" spans="1:32" hidden="1" outlineLevel="1" collapsed="1">
      <c r="A70" s="16">
        <v>42339</v>
      </c>
      <c r="B70" s="144">
        <v>787795.15709313995</v>
      </c>
      <c r="C70" s="144">
        <v>338621.02937339002</v>
      </c>
      <c r="D70" s="144">
        <v>449174.12771974999</v>
      </c>
      <c r="E70" s="144">
        <v>174868.68097669</v>
      </c>
      <c r="F70" s="144">
        <v>80051.165590529999</v>
      </c>
      <c r="G70" s="144">
        <v>94817.515386159997</v>
      </c>
      <c r="H70" s="144">
        <v>265447.56507448002</v>
      </c>
      <c r="I70" s="144">
        <v>169079.92680220999</v>
      </c>
      <c r="J70" s="144">
        <v>96367.638272269978</v>
      </c>
      <c r="K70" s="144">
        <v>410895.48524955002</v>
      </c>
      <c r="L70" s="144">
        <v>198876.49731332995</v>
      </c>
      <c r="M70" s="144">
        <v>212018.98793622002</v>
      </c>
      <c r="N70" s="144">
        <v>17.671800000000001</v>
      </c>
      <c r="O70" s="144">
        <v>20.757999999999999</v>
      </c>
      <c r="P70" s="144">
        <v>19.9359</v>
      </c>
      <c r="Q70" s="144">
        <v>8.9541000000000004</v>
      </c>
      <c r="R70" s="144">
        <v>9.0070999999999994</v>
      </c>
      <c r="S70" s="144">
        <v>27.375699999999998</v>
      </c>
      <c r="T70" s="144">
        <v>27.493099999999998</v>
      </c>
      <c r="U70" s="144">
        <v>26.062899999999999</v>
      </c>
      <c r="V70" s="144">
        <v>11.179500000000001</v>
      </c>
      <c r="W70" s="144">
        <v>8.4047000000000001</v>
      </c>
      <c r="X70" s="144">
        <v>10.2547</v>
      </c>
      <c r="Y70" s="144">
        <v>10.6616</v>
      </c>
      <c r="Z70" s="144">
        <v>4.3422000000000001</v>
      </c>
      <c r="AA70" s="144">
        <v>11.269600000000001</v>
      </c>
      <c r="AB70" s="144">
        <v>16.6995</v>
      </c>
      <c r="AC70" s="144">
        <v>6.4715999999999996</v>
      </c>
      <c r="AD70" s="145"/>
      <c r="AE70" s="145"/>
      <c r="AF70" s="145"/>
    </row>
    <row r="71" spans="1:32" hidden="1" outlineLevel="1" collapsed="1">
      <c r="A71" s="16">
        <v>42370</v>
      </c>
      <c r="B71" s="144">
        <v>808208.21965617</v>
      </c>
      <c r="C71" s="144">
        <v>338257.35469120002</v>
      </c>
      <c r="D71" s="144">
        <v>469950.86496496998</v>
      </c>
      <c r="E71" s="144">
        <v>178440.11103090999</v>
      </c>
      <c r="F71" s="144">
        <v>79814.796657600004</v>
      </c>
      <c r="G71" s="144">
        <v>98625.314373310001</v>
      </c>
      <c r="H71" s="144">
        <v>273812.59953176999</v>
      </c>
      <c r="I71" s="144">
        <v>171818.41022809001</v>
      </c>
      <c r="J71" s="144">
        <v>101994.18930367999</v>
      </c>
      <c r="K71" s="144">
        <v>414018.13332985004</v>
      </c>
      <c r="L71" s="144">
        <v>190883.90399077002</v>
      </c>
      <c r="M71" s="144">
        <v>223134.22933907999</v>
      </c>
      <c r="N71" s="144">
        <v>16.739000000000001</v>
      </c>
      <c r="O71" s="144">
        <v>20.380700000000001</v>
      </c>
      <c r="P71" s="144">
        <v>19.421800000000001</v>
      </c>
      <c r="Q71" s="144">
        <v>8.8394999999999992</v>
      </c>
      <c r="R71" s="144">
        <v>8.9186999999999994</v>
      </c>
      <c r="S71" s="144">
        <v>31.176600000000001</v>
      </c>
      <c r="T71" s="144">
        <v>31.327100000000002</v>
      </c>
      <c r="U71" s="144">
        <v>30.777100000000001</v>
      </c>
      <c r="V71" s="144">
        <v>14.793799999999999</v>
      </c>
      <c r="W71" s="144">
        <v>10.283899999999999</v>
      </c>
      <c r="X71" s="144">
        <v>9.7041000000000004</v>
      </c>
      <c r="Y71" s="144">
        <v>9.9990000000000006</v>
      </c>
      <c r="Z71" s="144">
        <v>3.9933999999999998</v>
      </c>
      <c r="AA71" s="144">
        <v>10.516299999999999</v>
      </c>
      <c r="AB71" s="144">
        <v>15.6126</v>
      </c>
      <c r="AC71" s="144">
        <v>6.0003000000000002</v>
      </c>
      <c r="AD71" s="145"/>
      <c r="AE71" s="145"/>
      <c r="AF71" s="145"/>
    </row>
    <row r="72" spans="1:32" hidden="1" outlineLevel="1" collapsed="1">
      <c r="A72" s="16">
        <v>42401</v>
      </c>
      <c r="B72" s="144">
        <v>841972.82575248997</v>
      </c>
      <c r="C72" s="144">
        <v>341574.32453217998</v>
      </c>
      <c r="D72" s="144">
        <v>500398.50122030999</v>
      </c>
      <c r="E72" s="144">
        <v>184457.79975616999</v>
      </c>
      <c r="F72" s="144">
        <v>80000.269801989998</v>
      </c>
      <c r="G72" s="144">
        <v>104457.52995418001</v>
      </c>
      <c r="H72" s="144">
        <v>281817.83501232002</v>
      </c>
      <c r="I72" s="144">
        <v>171815.98721478999</v>
      </c>
      <c r="J72" s="144">
        <v>110001.84779753</v>
      </c>
      <c r="K72" s="144">
        <v>429165.72573353001</v>
      </c>
      <c r="L72" s="144">
        <v>190389.27050881</v>
      </c>
      <c r="M72" s="144">
        <v>238776.45522472</v>
      </c>
      <c r="N72" s="144">
        <v>16.395199999999999</v>
      </c>
      <c r="O72" s="144">
        <v>20.249400000000001</v>
      </c>
      <c r="P72" s="144">
        <v>19.1965</v>
      </c>
      <c r="Q72" s="144">
        <v>8.7035999999999998</v>
      </c>
      <c r="R72" s="144">
        <v>8.7515000000000001</v>
      </c>
      <c r="S72" s="144">
        <v>29.511199999999999</v>
      </c>
      <c r="T72" s="144">
        <v>29.6374</v>
      </c>
      <c r="U72" s="144">
        <v>28.655000000000001</v>
      </c>
      <c r="V72" s="144">
        <v>10.612500000000001</v>
      </c>
      <c r="W72" s="144">
        <v>7.2031999999999998</v>
      </c>
      <c r="X72" s="144">
        <v>10.163399999999999</v>
      </c>
      <c r="Y72" s="144">
        <v>10.5587</v>
      </c>
      <c r="Z72" s="144">
        <v>3.3614000000000002</v>
      </c>
      <c r="AA72" s="144">
        <v>11.0814</v>
      </c>
      <c r="AB72" s="144">
        <v>17.229299999999999</v>
      </c>
      <c r="AC72" s="144">
        <v>6.3033999999999999</v>
      </c>
      <c r="AD72" s="145"/>
      <c r="AE72" s="145"/>
      <c r="AF72" s="145"/>
    </row>
    <row r="73" spans="1:32" hidden="1" outlineLevel="1" collapsed="1">
      <c r="A73" s="16">
        <v>42430</v>
      </c>
      <c r="B73" s="144">
        <v>821723.26090934</v>
      </c>
      <c r="C73" s="144">
        <v>338733.31442313001</v>
      </c>
      <c r="D73" s="144">
        <v>482989.94648620998</v>
      </c>
      <c r="E73" s="144">
        <v>176878.30547326</v>
      </c>
      <c r="F73" s="144">
        <v>79691.291599260003</v>
      </c>
      <c r="G73" s="144">
        <v>97187.013873999997</v>
      </c>
      <c r="H73" s="144">
        <v>278618.69514152996</v>
      </c>
      <c r="I73" s="144">
        <v>164140.24281934995</v>
      </c>
      <c r="J73" s="144">
        <v>114478.45232218002</v>
      </c>
      <c r="K73" s="144">
        <v>423704.56580996996</v>
      </c>
      <c r="L73" s="144">
        <v>193164.98697925001</v>
      </c>
      <c r="M73" s="144">
        <v>230539.57883071993</v>
      </c>
      <c r="N73" s="144">
        <v>16.523599999999998</v>
      </c>
      <c r="O73" s="144">
        <v>20.554300000000001</v>
      </c>
      <c r="P73" s="144">
        <v>19.613900000000001</v>
      </c>
      <c r="Q73" s="144">
        <v>8.8603000000000005</v>
      </c>
      <c r="R73" s="144">
        <v>8.8920999999999992</v>
      </c>
      <c r="S73" s="144">
        <v>30.131699999999999</v>
      </c>
      <c r="T73" s="144">
        <v>30.275200000000002</v>
      </c>
      <c r="U73" s="144">
        <v>29.738800000000001</v>
      </c>
      <c r="V73" s="144">
        <v>12.5261</v>
      </c>
      <c r="W73" s="144">
        <v>8.0953999999999997</v>
      </c>
      <c r="X73" s="144">
        <v>11.5405</v>
      </c>
      <c r="Y73" s="144">
        <v>12.206</v>
      </c>
      <c r="Z73" s="144">
        <v>3.786</v>
      </c>
      <c r="AA73" s="144">
        <v>11.6851</v>
      </c>
      <c r="AB73" s="144">
        <v>17.279499999999999</v>
      </c>
      <c r="AC73" s="144">
        <v>6.4661</v>
      </c>
      <c r="AD73" s="145"/>
      <c r="AE73" s="145"/>
      <c r="AF73" s="145"/>
    </row>
    <row r="74" spans="1:32" hidden="1" outlineLevel="1" collapsed="1">
      <c r="A74" s="16">
        <v>42461</v>
      </c>
      <c r="B74" s="144">
        <v>802015.63475668</v>
      </c>
      <c r="C74" s="144">
        <v>336294.57058961998</v>
      </c>
      <c r="D74" s="144">
        <v>465721.06416706002</v>
      </c>
      <c r="E74" s="144">
        <v>170598.16983368999</v>
      </c>
      <c r="F74" s="144">
        <v>78576.680803419993</v>
      </c>
      <c r="G74" s="144">
        <v>92021.489030269993</v>
      </c>
      <c r="H74" s="144">
        <v>285303.53397803003</v>
      </c>
      <c r="I74" s="144">
        <v>169423.63493245997</v>
      </c>
      <c r="J74" s="144">
        <v>115879.89904557001</v>
      </c>
      <c r="K74" s="144">
        <v>419349.85728502006</v>
      </c>
      <c r="L74" s="144">
        <v>197228.63912054998</v>
      </c>
      <c r="M74" s="144">
        <v>222121.21816446999</v>
      </c>
      <c r="N74" s="144">
        <v>16.662099999999999</v>
      </c>
      <c r="O74" s="144">
        <v>21.194299999999998</v>
      </c>
      <c r="P74" s="144">
        <v>20.3383</v>
      </c>
      <c r="Q74" s="144">
        <v>9.0452999999999992</v>
      </c>
      <c r="R74" s="144">
        <v>9.0632999999999999</v>
      </c>
      <c r="S74" s="144">
        <v>29.698599999999999</v>
      </c>
      <c r="T74" s="144">
        <v>29.811</v>
      </c>
      <c r="U74" s="144">
        <v>29.103400000000001</v>
      </c>
      <c r="V74" s="144">
        <v>10.8163</v>
      </c>
      <c r="W74" s="144">
        <v>7.0462999999999996</v>
      </c>
      <c r="X74" s="144">
        <v>12.246</v>
      </c>
      <c r="Y74" s="144">
        <v>13.128</v>
      </c>
      <c r="Z74" s="144">
        <v>3.3052999999999999</v>
      </c>
      <c r="AA74" s="144">
        <v>11.9618</v>
      </c>
      <c r="AB74" s="144">
        <v>17.023499999999999</v>
      </c>
      <c r="AC74" s="144">
        <v>6.2061999999999999</v>
      </c>
      <c r="AD74" s="145"/>
      <c r="AE74" s="145"/>
      <c r="AF74" s="145"/>
    </row>
    <row r="75" spans="1:32" hidden="1" outlineLevel="1" collapsed="1">
      <c r="A75" s="16">
        <v>42491</v>
      </c>
      <c r="B75" s="144">
        <v>799483.96752641001</v>
      </c>
      <c r="C75" s="144">
        <v>336749.51642190001</v>
      </c>
      <c r="D75" s="144">
        <v>462734.45110450999</v>
      </c>
      <c r="E75" s="144">
        <v>169711.94608535999</v>
      </c>
      <c r="F75" s="144">
        <v>78804.863241159997</v>
      </c>
      <c r="G75" s="144">
        <v>90907.082844200006</v>
      </c>
      <c r="H75" s="144">
        <v>287919.16953124997</v>
      </c>
      <c r="I75" s="144">
        <v>177069.57458431998</v>
      </c>
      <c r="J75" s="144">
        <v>110849.59494692998</v>
      </c>
      <c r="K75" s="144">
        <v>419030.51304660016</v>
      </c>
      <c r="L75" s="144">
        <v>197478.24299735998</v>
      </c>
      <c r="M75" s="144">
        <v>221552.27004924003</v>
      </c>
      <c r="N75" s="144">
        <v>16.7654</v>
      </c>
      <c r="O75" s="144">
        <v>21.183800000000002</v>
      </c>
      <c r="P75" s="144">
        <v>20.317399999999999</v>
      </c>
      <c r="Q75" s="144">
        <v>9.0190999999999999</v>
      </c>
      <c r="R75" s="144">
        <v>9.0311000000000003</v>
      </c>
      <c r="S75" s="144">
        <v>31.668199999999999</v>
      </c>
      <c r="T75" s="144">
        <v>31.714300000000001</v>
      </c>
      <c r="U75" s="144">
        <v>32.145600000000002</v>
      </c>
      <c r="V75" s="144">
        <v>18.1694</v>
      </c>
      <c r="W75" s="144">
        <v>7.5183999999999997</v>
      </c>
      <c r="X75" s="144">
        <v>12.4651</v>
      </c>
      <c r="Y75" s="144">
        <v>13.128</v>
      </c>
      <c r="Z75" s="144">
        <v>2.9811000000000001</v>
      </c>
      <c r="AA75" s="144">
        <v>11.3308</v>
      </c>
      <c r="AB75" s="144">
        <v>16.290900000000001</v>
      </c>
      <c r="AC75" s="144">
        <v>5.7986000000000004</v>
      </c>
      <c r="AD75" s="145"/>
      <c r="AE75" s="145"/>
      <c r="AF75" s="145"/>
    </row>
    <row r="76" spans="1:32" hidden="1" outlineLevel="1" collapsed="1">
      <c r="A76" s="16">
        <v>42522</v>
      </c>
      <c r="B76" s="144">
        <v>779362.37075221003</v>
      </c>
      <c r="C76" s="144">
        <v>334394.33681682002</v>
      </c>
      <c r="D76" s="144">
        <v>444968.03393539001</v>
      </c>
      <c r="E76" s="144">
        <v>165611.3371256</v>
      </c>
      <c r="F76" s="144">
        <v>77737.552848299994</v>
      </c>
      <c r="G76" s="144">
        <v>87873.784277300001</v>
      </c>
      <c r="H76" s="144">
        <v>294641.05493541999</v>
      </c>
      <c r="I76" s="144">
        <v>178050.29702170996</v>
      </c>
      <c r="J76" s="144">
        <v>116590.75791371</v>
      </c>
      <c r="K76" s="144">
        <v>422448.56800773001</v>
      </c>
      <c r="L76" s="144">
        <v>203725.62582558001</v>
      </c>
      <c r="M76" s="144">
        <v>218722.94218215</v>
      </c>
      <c r="N76" s="144">
        <v>15.958500000000001</v>
      </c>
      <c r="O76" s="144">
        <v>20.402799999999999</v>
      </c>
      <c r="P76" s="144">
        <v>19.599499999999999</v>
      </c>
      <c r="Q76" s="144">
        <v>9.2599</v>
      </c>
      <c r="R76" s="144">
        <v>9.2720000000000002</v>
      </c>
      <c r="S76" s="144">
        <v>32.534799999999997</v>
      </c>
      <c r="T76" s="144">
        <v>32.608800000000002</v>
      </c>
      <c r="U76" s="144">
        <v>33.304699999999997</v>
      </c>
      <c r="V76" s="144">
        <v>16.422599999999999</v>
      </c>
      <c r="W76" s="144">
        <v>11.423299999999999</v>
      </c>
      <c r="X76" s="144">
        <v>11.612299999999999</v>
      </c>
      <c r="Y76" s="144">
        <v>12.1967</v>
      </c>
      <c r="Z76" s="144">
        <v>2.5537000000000001</v>
      </c>
      <c r="AA76" s="144">
        <v>10.4589</v>
      </c>
      <c r="AB76" s="144">
        <v>16.093</v>
      </c>
      <c r="AC76" s="144">
        <v>5.1516999999999999</v>
      </c>
      <c r="AD76" s="145"/>
      <c r="AE76" s="145"/>
      <c r="AF76" s="145"/>
    </row>
    <row r="77" spans="1:32" hidden="1" outlineLevel="1" collapsed="1">
      <c r="A77" s="16">
        <v>42552</v>
      </c>
      <c r="B77" s="144">
        <v>783991.90736717999</v>
      </c>
      <c r="C77" s="144">
        <v>341686.33485629997</v>
      </c>
      <c r="D77" s="144">
        <v>442305.57251088001</v>
      </c>
      <c r="E77" s="144">
        <v>161164.59014988001</v>
      </c>
      <c r="F77" s="144">
        <v>75908.457157280005</v>
      </c>
      <c r="G77" s="144">
        <v>85256.132992600003</v>
      </c>
      <c r="H77" s="144">
        <v>298831.06096155004</v>
      </c>
      <c r="I77" s="144">
        <v>182240.72983966995</v>
      </c>
      <c r="J77" s="144">
        <v>116590.33112187999</v>
      </c>
      <c r="K77" s="144">
        <v>421588.51156813995</v>
      </c>
      <c r="L77" s="144">
        <v>203347.93978100002</v>
      </c>
      <c r="M77" s="144">
        <v>218240.57178714001</v>
      </c>
      <c r="N77" s="144">
        <v>15.238799999999999</v>
      </c>
      <c r="O77" s="144">
        <v>18.177099999999999</v>
      </c>
      <c r="P77" s="144">
        <v>17.122499999999999</v>
      </c>
      <c r="Q77" s="144">
        <v>8.5923999999999996</v>
      </c>
      <c r="R77" s="144">
        <v>8.6029</v>
      </c>
      <c r="S77" s="144">
        <v>30.996200000000002</v>
      </c>
      <c r="T77" s="144">
        <v>31.010300000000001</v>
      </c>
      <c r="U77" s="144">
        <v>31.3413</v>
      </c>
      <c r="V77" s="144">
        <v>24.133600000000001</v>
      </c>
      <c r="W77" s="144">
        <v>9.7439</v>
      </c>
      <c r="X77" s="144">
        <v>10.443300000000001</v>
      </c>
      <c r="Y77" s="144">
        <v>10.966799999999999</v>
      </c>
      <c r="Z77" s="144">
        <v>2.6741000000000001</v>
      </c>
      <c r="AA77" s="144">
        <v>10.4046</v>
      </c>
      <c r="AB77" s="144">
        <v>15.348699999999999</v>
      </c>
      <c r="AC77" s="144">
        <v>5.0065</v>
      </c>
      <c r="AD77" s="145"/>
      <c r="AE77" s="145"/>
      <c r="AF77" s="145"/>
    </row>
    <row r="78" spans="1:32" hidden="1" outlineLevel="1" collapsed="1">
      <c r="A78" s="16">
        <v>42583</v>
      </c>
      <c r="B78" s="144">
        <v>807601.56701634999</v>
      </c>
      <c r="C78" s="144">
        <v>362760.66355167999</v>
      </c>
      <c r="D78" s="144">
        <v>444840.90346467</v>
      </c>
      <c r="E78" s="144">
        <v>164137.64186048001</v>
      </c>
      <c r="F78" s="144">
        <v>77218.623168260005</v>
      </c>
      <c r="G78" s="144">
        <v>86919.018692219994</v>
      </c>
      <c r="H78" s="144">
        <v>298323.10698776005</v>
      </c>
      <c r="I78" s="144">
        <v>176534.42863415001</v>
      </c>
      <c r="J78" s="144">
        <v>121788.67835361001</v>
      </c>
      <c r="K78" s="144">
        <v>426983.33925783995</v>
      </c>
      <c r="L78" s="144">
        <v>199671.95999696001</v>
      </c>
      <c r="M78" s="144">
        <v>227311.37926088003</v>
      </c>
      <c r="N78" s="144">
        <v>15.0701</v>
      </c>
      <c r="O78" s="144">
        <v>17.116900000000001</v>
      </c>
      <c r="P78" s="144">
        <v>16.051100000000002</v>
      </c>
      <c r="Q78" s="144">
        <v>8.4999000000000002</v>
      </c>
      <c r="R78" s="144">
        <v>8.4922000000000004</v>
      </c>
      <c r="S78" s="144">
        <v>30.639900000000001</v>
      </c>
      <c r="T78" s="144">
        <v>30.887899999999998</v>
      </c>
      <c r="U78" s="144">
        <v>31.297999999999998</v>
      </c>
      <c r="V78" s="144">
        <v>5.3902000000000001</v>
      </c>
      <c r="W78" s="144">
        <v>1.8118000000000001</v>
      </c>
      <c r="X78" s="144">
        <v>9.2065999999999999</v>
      </c>
      <c r="Y78" s="144">
        <v>9.7619000000000007</v>
      </c>
      <c r="Z78" s="144">
        <v>2.1888999999999998</v>
      </c>
      <c r="AA78" s="144">
        <v>9.5114000000000001</v>
      </c>
      <c r="AB78" s="144">
        <v>14.441000000000001</v>
      </c>
      <c r="AC78" s="144">
        <v>4.5738000000000003</v>
      </c>
      <c r="AD78" s="145"/>
      <c r="AE78" s="145"/>
      <c r="AF78" s="145"/>
    </row>
    <row r="79" spans="1:32" hidden="1" outlineLevel="1" collapsed="1">
      <c r="A79" s="16">
        <v>42614</v>
      </c>
      <c r="B79" s="144">
        <v>812080.32531599002</v>
      </c>
      <c r="C79" s="144">
        <v>368959.44371070003</v>
      </c>
      <c r="D79" s="144">
        <v>443120.88160528999</v>
      </c>
      <c r="E79" s="144">
        <v>163975.53593608999</v>
      </c>
      <c r="F79" s="144">
        <v>77287.336412119999</v>
      </c>
      <c r="G79" s="144">
        <v>86688.199523970005</v>
      </c>
      <c r="H79" s="144">
        <v>294808.31771666004</v>
      </c>
      <c r="I79" s="144">
        <v>174089.79604551999</v>
      </c>
      <c r="J79" s="144">
        <v>120718.52167114004</v>
      </c>
      <c r="K79" s="144">
        <v>433591.32958043006</v>
      </c>
      <c r="L79" s="144">
        <v>204190.05772626001</v>
      </c>
      <c r="M79" s="144">
        <v>229401.27185417002</v>
      </c>
      <c r="N79" s="144">
        <v>14.574</v>
      </c>
      <c r="O79" s="144">
        <v>16.9954</v>
      </c>
      <c r="P79" s="144">
        <v>15.917299999999999</v>
      </c>
      <c r="Q79" s="144">
        <v>8.3053000000000008</v>
      </c>
      <c r="R79" s="144">
        <v>8.3130000000000006</v>
      </c>
      <c r="S79" s="144">
        <v>30.6371</v>
      </c>
      <c r="T79" s="144">
        <v>30.696999999999999</v>
      </c>
      <c r="U79" s="144">
        <v>30.994299999999999</v>
      </c>
      <c r="V79" s="144">
        <v>20.5288</v>
      </c>
      <c r="W79" s="144">
        <v>10.3584</v>
      </c>
      <c r="X79" s="144">
        <v>9.7651000000000003</v>
      </c>
      <c r="Y79" s="144">
        <v>10.0969</v>
      </c>
      <c r="Z79" s="144">
        <v>3.5257000000000001</v>
      </c>
      <c r="AA79" s="144">
        <v>9.1587999999999994</v>
      </c>
      <c r="AB79" s="144">
        <v>14.0642</v>
      </c>
      <c r="AC79" s="144">
        <v>4.5773000000000001</v>
      </c>
      <c r="AD79" s="145"/>
      <c r="AE79" s="145"/>
      <c r="AF79" s="145"/>
    </row>
    <row r="80" spans="1:32" hidden="1" outlineLevel="1" collapsed="1">
      <c r="A80" s="16">
        <v>42644</v>
      </c>
      <c r="B80" s="144">
        <v>810118.42427995999</v>
      </c>
      <c r="C80" s="144">
        <v>392891.69650684</v>
      </c>
      <c r="D80" s="144">
        <v>417226.72777311999</v>
      </c>
      <c r="E80" s="144">
        <v>160996.33318918</v>
      </c>
      <c r="F80" s="144">
        <v>76874.586075209998</v>
      </c>
      <c r="G80" s="144">
        <v>84121.747113970006</v>
      </c>
      <c r="H80" s="144">
        <v>298179.17698900006</v>
      </c>
      <c r="I80" s="144">
        <v>182456.18724198002</v>
      </c>
      <c r="J80" s="144">
        <v>115722.98974701998</v>
      </c>
      <c r="K80" s="144">
        <v>430337.29319959995</v>
      </c>
      <c r="L80" s="144">
        <v>204240.1892393</v>
      </c>
      <c r="M80" s="144">
        <v>226097.10396030001</v>
      </c>
      <c r="N80" s="144">
        <v>13.2872</v>
      </c>
      <c r="O80" s="144">
        <v>14.398400000000001</v>
      </c>
      <c r="P80" s="144">
        <v>13.579800000000001</v>
      </c>
      <c r="Q80" s="144">
        <v>9.1119000000000003</v>
      </c>
      <c r="R80" s="144">
        <v>9.1306999999999992</v>
      </c>
      <c r="S80" s="144">
        <v>30.599399999999999</v>
      </c>
      <c r="T80" s="144">
        <v>30.613</v>
      </c>
      <c r="U80" s="144">
        <v>30.9239</v>
      </c>
      <c r="V80" s="144">
        <v>22.139700000000001</v>
      </c>
      <c r="W80" s="144">
        <v>10.5275</v>
      </c>
      <c r="X80" s="144">
        <v>9.8322000000000003</v>
      </c>
      <c r="Y80" s="144">
        <v>10.1111</v>
      </c>
      <c r="Z80" s="144">
        <v>3.4962</v>
      </c>
      <c r="AA80" s="144">
        <v>9.2509999999999994</v>
      </c>
      <c r="AB80" s="144">
        <v>14.0564</v>
      </c>
      <c r="AC80" s="144">
        <v>4.7159000000000004</v>
      </c>
      <c r="AD80" s="145"/>
      <c r="AE80" s="145"/>
      <c r="AF80" s="145"/>
    </row>
    <row r="81" spans="1:32" hidden="1" outlineLevel="1" collapsed="1">
      <c r="A81" s="16">
        <v>42675</v>
      </c>
      <c r="B81" s="144">
        <v>811140.45928388997</v>
      </c>
      <c r="C81" s="144">
        <v>423578.58986010001</v>
      </c>
      <c r="D81" s="144">
        <v>387561.86942379002</v>
      </c>
      <c r="E81" s="144">
        <v>160501.60117486</v>
      </c>
      <c r="F81" s="144">
        <v>77339.310872849994</v>
      </c>
      <c r="G81" s="144">
        <v>83162.290302010006</v>
      </c>
      <c r="H81" s="144">
        <v>290753.50515749003</v>
      </c>
      <c r="I81" s="144">
        <v>180194.03664106998</v>
      </c>
      <c r="J81" s="144">
        <v>110559.46851642001</v>
      </c>
      <c r="K81" s="144">
        <v>430962.07875067007</v>
      </c>
      <c r="L81" s="144">
        <v>205573.25148456002</v>
      </c>
      <c r="M81" s="144">
        <v>225388.82726611002</v>
      </c>
      <c r="N81" s="144">
        <v>13.1052</v>
      </c>
      <c r="O81" s="144">
        <v>14.005000000000001</v>
      </c>
      <c r="P81" s="144">
        <v>13.0869</v>
      </c>
      <c r="Q81" s="144">
        <v>8.7879000000000005</v>
      </c>
      <c r="R81" s="144">
        <v>8.8076000000000008</v>
      </c>
      <c r="S81" s="144">
        <v>30.499199999999998</v>
      </c>
      <c r="T81" s="144">
        <v>30.521100000000001</v>
      </c>
      <c r="U81" s="144">
        <v>30.970800000000001</v>
      </c>
      <c r="V81" s="144">
        <v>21.663900000000002</v>
      </c>
      <c r="W81" s="144">
        <v>10.934100000000001</v>
      </c>
      <c r="X81" s="144">
        <v>9.0198999999999998</v>
      </c>
      <c r="Y81" s="144">
        <v>9.3405000000000005</v>
      </c>
      <c r="Z81" s="144">
        <v>3.6394000000000002</v>
      </c>
      <c r="AA81" s="144">
        <v>9.6637000000000004</v>
      </c>
      <c r="AB81" s="144">
        <v>14.0098</v>
      </c>
      <c r="AC81" s="144">
        <v>5.0431999999999997</v>
      </c>
      <c r="AD81" s="145"/>
      <c r="AE81" s="145"/>
      <c r="AF81" s="145"/>
    </row>
    <row r="82" spans="1:32" hidden="1" outlineLevel="1" collapsed="1">
      <c r="A82" s="16">
        <v>42705</v>
      </c>
      <c r="B82" s="144">
        <v>822114.34799005999</v>
      </c>
      <c r="C82" s="144">
        <v>417431.67211027001</v>
      </c>
      <c r="D82" s="144">
        <v>404682.67587978998</v>
      </c>
      <c r="E82" s="144">
        <v>163333.08824734</v>
      </c>
      <c r="F82" s="144">
        <v>76709.869338010001</v>
      </c>
      <c r="G82" s="144">
        <v>86623.218909329997</v>
      </c>
      <c r="H82" s="144">
        <v>310559.13924365997</v>
      </c>
      <c r="I82" s="144">
        <v>193453.23654668999</v>
      </c>
      <c r="J82" s="144">
        <v>117105.90269696999</v>
      </c>
      <c r="K82" s="144">
        <v>444676.45596152003</v>
      </c>
      <c r="L82" s="144">
        <v>209601.25877749998</v>
      </c>
      <c r="M82" s="144">
        <v>235075.19718401998</v>
      </c>
      <c r="N82" s="144">
        <v>14.2075</v>
      </c>
      <c r="O82" s="144">
        <v>16.183199999999999</v>
      </c>
      <c r="P82" s="144">
        <v>15.1214</v>
      </c>
      <c r="Q82" s="144">
        <v>7.6665000000000001</v>
      </c>
      <c r="R82" s="144">
        <v>7.6788999999999996</v>
      </c>
      <c r="S82" s="144">
        <v>29.6708</v>
      </c>
      <c r="T82" s="144">
        <v>29.6828</v>
      </c>
      <c r="U82" s="144">
        <v>29.511099999999999</v>
      </c>
      <c r="V82" s="144">
        <v>24.743500000000001</v>
      </c>
      <c r="W82" s="144">
        <v>10.335100000000001</v>
      </c>
      <c r="X82" s="144">
        <v>8.9809000000000001</v>
      </c>
      <c r="Y82" s="144">
        <v>9.3917999999999999</v>
      </c>
      <c r="Z82" s="144">
        <v>3.7084999999999999</v>
      </c>
      <c r="AA82" s="144">
        <v>9.6812000000000005</v>
      </c>
      <c r="AB82" s="144">
        <v>13.913399999999999</v>
      </c>
      <c r="AC82" s="144">
        <v>5.1303000000000001</v>
      </c>
      <c r="AD82" s="145"/>
      <c r="AE82" s="145"/>
      <c r="AF82" s="145"/>
    </row>
    <row r="83" spans="1:32" hidden="1" outlineLevel="1" collapsed="1">
      <c r="A83" s="16">
        <v>42736</v>
      </c>
      <c r="B83" s="144">
        <v>808593.43913509999</v>
      </c>
      <c r="C83" s="144">
        <v>414668.75678713003</v>
      </c>
      <c r="D83" s="144">
        <v>393924.68234797003</v>
      </c>
      <c r="E83" s="144">
        <v>163657.82971809001</v>
      </c>
      <c r="F83" s="144">
        <v>77868.222369869996</v>
      </c>
      <c r="G83" s="144">
        <v>85789.607348220001</v>
      </c>
      <c r="H83" s="144">
        <v>299689.34646373999</v>
      </c>
      <c r="I83" s="144">
        <v>186394.67402969001</v>
      </c>
      <c r="J83" s="144">
        <v>113294.67243404996</v>
      </c>
      <c r="K83" s="144">
        <v>437688.87861632998</v>
      </c>
      <c r="L83" s="144">
        <v>206074.61423476</v>
      </c>
      <c r="M83" s="144">
        <v>231614.26438156996</v>
      </c>
      <c r="N83" s="144">
        <v>13.836</v>
      </c>
      <c r="O83" s="144">
        <v>16.0322</v>
      </c>
      <c r="P83" s="144">
        <v>14.7919</v>
      </c>
      <c r="Q83" s="144">
        <v>7.8324999999999996</v>
      </c>
      <c r="R83" s="144">
        <v>7.8532999999999999</v>
      </c>
      <c r="S83" s="144">
        <v>29.775200000000002</v>
      </c>
      <c r="T83" s="144">
        <v>29.799700000000001</v>
      </c>
      <c r="U83" s="144">
        <v>29.754799999999999</v>
      </c>
      <c r="V83" s="144">
        <v>18.597300000000001</v>
      </c>
      <c r="W83" s="144">
        <v>9.1569000000000003</v>
      </c>
      <c r="X83" s="144">
        <v>8.4543999999999997</v>
      </c>
      <c r="Y83" s="144">
        <v>8.7181999999999995</v>
      </c>
      <c r="Z83" s="144">
        <v>3.9683999999999999</v>
      </c>
      <c r="AA83" s="144">
        <v>9.6737000000000002</v>
      </c>
      <c r="AB83" s="144">
        <v>14.3835</v>
      </c>
      <c r="AC83" s="144">
        <v>4.7042000000000002</v>
      </c>
      <c r="AD83" s="145"/>
      <c r="AE83" s="145"/>
      <c r="AF83" s="145"/>
    </row>
    <row r="84" spans="1:32" hidden="1" outlineLevel="1" collapsed="1">
      <c r="A84" s="16">
        <v>42767</v>
      </c>
      <c r="B84" s="144">
        <v>800416.88833807001</v>
      </c>
      <c r="C84" s="144">
        <v>415110.48174870998</v>
      </c>
      <c r="D84" s="144">
        <v>385306.40658935998</v>
      </c>
      <c r="E84" s="144">
        <v>161936.75162190001</v>
      </c>
      <c r="F84" s="144">
        <v>78543.429897859998</v>
      </c>
      <c r="G84" s="144">
        <v>83393.321724039997</v>
      </c>
      <c r="H84" s="144">
        <v>298194.61718082998</v>
      </c>
      <c r="I84" s="144">
        <v>184287.67224168999</v>
      </c>
      <c r="J84" s="144">
        <v>113906.94493913997</v>
      </c>
      <c r="K84" s="144">
        <v>436924.30568922008</v>
      </c>
      <c r="L84" s="144">
        <v>208393.03055172006</v>
      </c>
      <c r="M84" s="144">
        <v>228531.27513750002</v>
      </c>
      <c r="N84" s="144">
        <v>13.905799999999999</v>
      </c>
      <c r="O84" s="144">
        <v>15.5913</v>
      </c>
      <c r="P84" s="144">
        <v>14.419700000000001</v>
      </c>
      <c r="Q84" s="144">
        <v>7.7782</v>
      </c>
      <c r="R84" s="144">
        <v>7.7990000000000004</v>
      </c>
      <c r="S84" s="144">
        <v>29.9543</v>
      </c>
      <c r="T84" s="144">
        <v>29.970199999999998</v>
      </c>
      <c r="U84" s="144">
        <v>30.189699999999998</v>
      </c>
      <c r="V84" s="144">
        <v>18.317299999999999</v>
      </c>
      <c r="W84" s="144">
        <v>6.8769</v>
      </c>
      <c r="X84" s="144">
        <v>8.5363000000000007</v>
      </c>
      <c r="Y84" s="144">
        <v>8.7627000000000006</v>
      </c>
      <c r="Z84" s="144">
        <v>3.4906000000000001</v>
      </c>
      <c r="AA84" s="144">
        <v>8.8742999999999999</v>
      </c>
      <c r="AB84" s="144">
        <v>13.579000000000001</v>
      </c>
      <c r="AC84" s="144">
        <v>4.3014000000000001</v>
      </c>
      <c r="AD84" s="145"/>
      <c r="AE84" s="145"/>
      <c r="AF84" s="145"/>
    </row>
    <row r="85" spans="1:32" hidden="1" outlineLevel="1" collapsed="1">
      <c r="A85" s="16">
        <v>42795</v>
      </c>
      <c r="B85" s="144">
        <v>793045.34146378003</v>
      </c>
      <c r="C85" s="144">
        <v>417288.33072822</v>
      </c>
      <c r="D85" s="144">
        <v>375757.01073555998</v>
      </c>
      <c r="E85" s="144">
        <v>161146.41091559001</v>
      </c>
      <c r="F85" s="144">
        <v>80269.073323079996</v>
      </c>
      <c r="G85" s="144">
        <v>80877.337592509997</v>
      </c>
      <c r="H85" s="144">
        <v>309396.51081345003</v>
      </c>
      <c r="I85" s="144">
        <v>192277.74400183</v>
      </c>
      <c r="J85" s="144">
        <v>117118.76681161999</v>
      </c>
      <c r="K85" s="144">
        <v>440537.72966690001</v>
      </c>
      <c r="L85" s="144">
        <v>213409.56192884</v>
      </c>
      <c r="M85" s="144">
        <v>227128.16773805997</v>
      </c>
      <c r="N85" s="144">
        <v>13.9884</v>
      </c>
      <c r="O85" s="144">
        <v>15.7919</v>
      </c>
      <c r="P85" s="144">
        <v>14.746</v>
      </c>
      <c r="Q85" s="144">
        <v>8.4216999999999995</v>
      </c>
      <c r="R85" s="144">
        <v>8.4383999999999997</v>
      </c>
      <c r="S85" s="144">
        <v>29.265000000000001</v>
      </c>
      <c r="T85" s="144">
        <v>29.273599999999998</v>
      </c>
      <c r="U85" s="144">
        <v>28.980699999999999</v>
      </c>
      <c r="V85" s="144">
        <v>27.592199999999998</v>
      </c>
      <c r="W85" s="144">
        <v>9.5050000000000008</v>
      </c>
      <c r="X85" s="144">
        <v>9.1259999999999994</v>
      </c>
      <c r="Y85" s="144">
        <v>9.3168000000000006</v>
      </c>
      <c r="Z85" s="144">
        <v>3.18</v>
      </c>
      <c r="AA85" s="144">
        <v>8.9192</v>
      </c>
      <c r="AB85" s="144">
        <v>13.464399999999999</v>
      </c>
      <c r="AC85" s="144">
        <v>3.7515000000000001</v>
      </c>
      <c r="AD85" s="145"/>
      <c r="AE85" s="145"/>
      <c r="AF85" s="145"/>
    </row>
    <row r="86" spans="1:32" hidden="1" outlineLevel="1" collapsed="1">
      <c r="A86" s="16">
        <v>42826</v>
      </c>
      <c r="B86" s="144">
        <v>788350.41833957005</v>
      </c>
      <c r="C86" s="144">
        <v>418623.64094216999</v>
      </c>
      <c r="D86" s="144">
        <v>369726.7773974</v>
      </c>
      <c r="E86" s="144">
        <v>159865.89404699</v>
      </c>
      <c r="F86" s="144">
        <v>80955.368573650005</v>
      </c>
      <c r="G86" s="144">
        <v>78910.525473340007</v>
      </c>
      <c r="H86" s="144">
        <v>311000.20236977993</v>
      </c>
      <c r="I86" s="144">
        <v>193387.50571512003</v>
      </c>
      <c r="J86" s="144">
        <v>117612.69665466002</v>
      </c>
      <c r="K86" s="144">
        <v>446486.03038549004</v>
      </c>
      <c r="L86" s="144">
        <v>221875.76207111002</v>
      </c>
      <c r="M86" s="144">
        <v>224610.26831437999</v>
      </c>
      <c r="N86" s="144">
        <v>13.5261</v>
      </c>
      <c r="O86" s="144">
        <v>15.2234</v>
      </c>
      <c r="P86" s="144">
        <v>14.234500000000001</v>
      </c>
      <c r="Q86" s="144">
        <v>8.7841000000000005</v>
      </c>
      <c r="R86" s="144">
        <v>8.7848000000000006</v>
      </c>
      <c r="S86" s="144">
        <v>29.575099999999999</v>
      </c>
      <c r="T86" s="144">
        <v>29.622900000000001</v>
      </c>
      <c r="U86" s="144">
        <v>29.667899999999999</v>
      </c>
      <c r="V86" s="144">
        <v>13.820600000000001</v>
      </c>
      <c r="W86" s="144">
        <v>8.6631999999999998</v>
      </c>
      <c r="X86" s="144">
        <v>8.7590000000000003</v>
      </c>
      <c r="Y86" s="144">
        <v>9.0375999999999994</v>
      </c>
      <c r="Z86" s="144">
        <v>3.2886000000000002</v>
      </c>
      <c r="AA86" s="144">
        <v>8.2120999999999995</v>
      </c>
      <c r="AB86" s="144">
        <v>12.5985</v>
      </c>
      <c r="AC86" s="144">
        <v>3.6663000000000001</v>
      </c>
      <c r="AD86" s="145"/>
      <c r="AE86" s="145"/>
      <c r="AF86" s="145"/>
    </row>
    <row r="87" spans="1:32" hidden="1" outlineLevel="1" collapsed="1">
      <c r="A87" s="16">
        <v>42856</v>
      </c>
      <c r="B87" s="144">
        <v>783718.83675185998</v>
      </c>
      <c r="C87" s="144">
        <v>416630.9877387</v>
      </c>
      <c r="D87" s="144">
        <v>367087.84901315998</v>
      </c>
      <c r="E87" s="144">
        <v>160027.88953057001</v>
      </c>
      <c r="F87" s="144">
        <v>83054.041231290001</v>
      </c>
      <c r="G87" s="144">
        <v>76973.848299279998</v>
      </c>
      <c r="H87" s="144">
        <v>309854.52749686997</v>
      </c>
      <c r="I87" s="144">
        <v>193133.31996807997</v>
      </c>
      <c r="J87" s="144">
        <v>116721.20752879001</v>
      </c>
      <c r="K87" s="144">
        <v>444550.57151836</v>
      </c>
      <c r="L87" s="144">
        <v>221509.48962840001</v>
      </c>
      <c r="M87" s="144">
        <v>223041.08188995995</v>
      </c>
      <c r="N87" s="144">
        <v>13.4841</v>
      </c>
      <c r="O87" s="144">
        <v>14.9307</v>
      </c>
      <c r="P87" s="144">
        <v>13.95</v>
      </c>
      <c r="Q87" s="144">
        <v>7.7797000000000001</v>
      </c>
      <c r="R87" s="144">
        <v>7.8061999999999996</v>
      </c>
      <c r="S87" s="144">
        <v>29.700399999999998</v>
      </c>
      <c r="T87" s="144">
        <v>29.7423</v>
      </c>
      <c r="U87" s="144">
        <v>29.693999999999999</v>
      </c>
      <c r="V87" s="144">
        <v>15.5404</v>
      </c>
      <c r="W87" s="144">
        <v>9.2598000000000003</v>
      </c>
      <c r="X87" s="144">
        <v>8.3841999999999999</v>
      </c>
      <c r="Y87" s="144">
        <v>8.6262000000000008</v>
      </c>
      <c r="Z87" s="144">
        <v>2.5341</v>
      </c>
      <c r="AA87" s="144">
        <v>7.8428000000000004</v>
      </c>
      <c r="AB87" s="144">
        <v>12.015000000000001</v>
      </c>
      <c r="AC87" s="144">
        <v>3.3799000000000001</v>
      </c>
      <c r="AD87" s="145"/>
      <c r="AE87" s="145"/>
      <c r="AF87" s="145"/>
    </row>
    <row r="88" spans="1:32" hidden="1" outlineLevel="1" collapsed="1">
      <c r="A88" s="16">
        <v>42887</v>
      </c>
      <c r="B88" s="144">
        <v>784033.61815550004</v>
      </c>
      <c r="C88" s="144">
        <v>424557.78886203002</v>
      </c>
      <c r="D88" s="144">
        <v>359475.82929347001</v>
      </c>
      <c r="E88" s="144">
        <v>159424.42763901001</v>
      </c>
      <c r="F88" s="144">
        <v>84263.466961300001</v>
      </c>
      <c r="G88" s="144">
        <v>75160.960677709998</v>
      </c>
      <c r="H88" s="144">
        <v>309865.69533067016</v>
      </c>
      <c r="I88" s="144">
        <v>192903.71310826996</v>
      </c>
      <c r="J88" s="144">
        <v>116961.98222239999</v>
      </c>
      <c r="K88" s="144">
        <v>451556.91485345992</v>
      </c>
      <c r="L88" s="144">
        <v>229741.01091064996</v>
      </c>
      <c r="M88" s="144">
        <v>221815.90394280996</v>
      </c>
      <c r="N88" s="144">
        <v>13.248100000000001</v>
      </c>
      <c r="O88" s="144">
        <v>14.521699999999999</v>
      </c>
      <c r="P88" s="144">
        <v>13.6577</v>
      </c>
      <c r="Q88" s="144">
        <v>7.3693</v>
      </c>
      <c r="R88" s="144">
        <v>7.4084000000000003</v>
      </c>
      <c r="S88" s="144">
        <v>29.4529</v>
      </c>
      <c r="T88" s="144">
        <v>29.481400000000001</v>
      </c>
      <c r="U88" s="144">
        <v>29.499099999999999</v>
      </c>
      <c r="V88" s="144">
        <v>17.647300000000001</v>
      </c>
      <c r="W88" s="144">
        <v>10.0914</v>
      </c>
      <c r="X88" s="144">
        <v>7.9032999999999998</v>
      </c>
      <c r="Y88" s="144">
        <v>8.1875</v>
      </c>
      <c r="Z88" s="144">
        <v>3.22</v>
      </c>
      <c r="AA88" s="144">
        <v>7.7716000000000003</v>
      </c>
      <c r="AB88" s="144">
        <v>12.133100000000001</v>
      </c>
      <c r="AC88" s="144">
        <v>3.3519000000000001</v>
      </c>
      <c r="AD88" s="145"/>
      <c r="AE88" s="145"/>
      <c r="AF88" s="145"/>
    </row>
    <row r="89" spans="1:32" hidden="1" outlineLevel="1" collapsed="1">
      <c r="A89" s="16">
        <v>42917</v>
      </c>
      <c r="B89" s="144">
        <v>783050.51627616002</v>
      </c>
      <c r="C89" s="144">
        <v>432130.71300694998</v>
      </c>
      <c r="D89" s="144">
        <v>350919.80326920998</v>
      </c>
      <c r="E89" s="144">
        <v>159935.11358157999</v>
      </c>
      <c r="F89" s="144">
        <v>86421.655451540006</v>
      </c>
      <c r="G89" s="144">
        <v>73513.458130040002</v>
      </c>
      <c r="H89" s="144">
        <v>319918.53517287999</v>
      </c>
      <c r="I89" s="144">
        <v>196687.98254958002</v>
      </c>
      <c r="J89" s="144">
        <v>123230.5526233</v>
      </c>
      <c r="K89" s="144">
        <v>448291.10114391003</v>
      </c>
      <c r="L89" s="144">
        <v>227757.94818286999</v>
      </c>
      <c r="M89" s="144">
        <v>220533.15296103997</v>
      </c>
      <c r="N89" s="144">
        <v>12.342000000000001</v>
      </c>
      <c r="O89" s="144">
        <v>13.872999999999999</v>
      </c>
      <c r="P89" s="144">
        <v>12.860200000000001</v>
      </c>
      <c r="Q89" s="144">
        <v>6.9329000000000001</v>
      </c>
      <c r="R89" s="144">
        <v>6.9542000000000002</v>
      </c>
      <c r="S89" s="144">
        <v>28.970199999999998</v>
      </c>
      <c r="T89" s="144">
        <v>28.987100000000002</v>
      </c>
      <c r="U89" s="144">
        <v>28.626100000000001</v>
      </c>
      <c r="V89" s="144">
        <v>19.741800000000001</v>
      </c>
      <c r="W89" s="144">
        <v>8.0970999999999993</v>
      </c>
      <c r="X89" s="144">
        <v>7.7527999999999997</v>
      </c>
      <c r="Y89" s="144">
        <v>7.9568000000000003</v>
      </c>
      <c r="Z89" s="144">
        <v>2.0398000000000001</v>
      </c>
      <c r="AA89" s="144">
        <v>7.6570999999999998</v>
      </c>
      <c r="AB89" s="144">
        <v>12.014799999999999</v>
      </c>
      <c r="AC89" s="144">
        <v>3.1103999999999998</v>
      </c>
      <c r="AD89" s="145"/>
      <c r="AE89" s="145"/>
      <c r="AF89" s="145"/>
    </row>
    <row r="90" spans="1:32" hidden="1" outlineLevel="1" collapsed="1">
      <c r="A90" s="16">
        <v>42948</v>
      </c>
      <c r="B90" s="144">
        <v>783501.67673555005</v>
      </c>
      <c r="C90" s="144">
        <v>437509.26131705998</v>
      </c>
      <c r="D90" s="144">
        <v>345992.41541849001</v>
      </c>
      <c r="E90" s="144">
        <v>161650.11380354999</v>
      </c>
      <c r="F90" s="144">
        <v>90167.475978240007</v>
      </c>
      <c r="G90" s="144">
        <v>71482.637825309997</v>
      </c>
      <c r="H90" s="144">
        <v>313279.85760887997</v>
      </c>
      <c r="I90" s="144">
        <v>188963.76543076994</v>
      </c>
      <c r="J90" s="144">
        <v>124316.09217810999</v>
      </c>
      <c r="K90" s="144">
        <v>447014.71888101997</v>
      </c>
      <c r="L90" s="144">
        <v>227808.51810262998</v>
      </c>
      <c r="M90" s="144">
        <v>219206.20077839002</v>
      </c>
      <c r="N90" s="144">
        <v>12.7258</v>
      </c>
      <c r="O90" s="144">
        <v>14.0845</v>
      </c>
      <c r="P90" s="144">
        <v>13.162800000000001</v>
      </c>
      <c r="Q90" s="144">
        <v>7.4949000000000003</v>
      </c>
      <c r="R90" s="144">
        <v>7.5189000000000004</v>
      </c>
      <c r="S90" s="144">
        <v>27.8398</v>
      </c>
      <c r="T90" s="144">
        <v>27.864100000000001</v>
      </c>
      <c r="U90" s="144">
        <v>27.1753</v>
      </c>
      <c r="V90" s="144">
        <v>15.478899999999999</v>
      </c>
      <c r="W90" s="144">
        <v>9.2950999999999997</v>
      </c>
      <c r="X90" s="144">
        <v>7.9836999999999998</v>
      </c>
      <c r="Y90" s="144">
        <v>8.2080000000000002</v>
      </c>
      <c r="Z90" s="144">
        <v>2.4857</v>
      </c>
      <c r="AA90" s="144">
        <v>7.2411000000000003</v>
      </c>
      <c r="AB90" s="144">
        <v>11.2829</v>
      </c>
      <c r="AC90" s="144">
        <v>3.0811999999999999</v>
      </c>
      <c r="AD90" s="145"/>
      <c r="AE90" s="145"/>
      <c r="AF90" s="145"/>
    </row>
    <row r="91" spans="1:32" hidden="1" outlineLevel="1" collapsed="1">
      <c r="A91" s="16">
        <v>42979</v>
      </c>
      <c r="B91" s="144">
        <v>796517.83809814998</v>
      </c>
      <c r="C91" s="144">
        <v>442782.64885741001</v>
      </c>
      <c r="D91" s="144">
        <v>353735.18924073997</v>
      </c>
      <c r="E91" s="144">
        <v>164590.43095129999</v>
      </c>
      <c r="F91" s="144">
        <v>92417.130601530007</v>
      </c>
      <c r="G91" s="144">
        <v>72173.300349769997</v>
      </c>
      <c r="H91" s="144">
        <v>321927.22870363994</v>
      </c>
      <c r="I91" s="144">
        <v>189588.18454823</v>
      </c>
      <c r="J91" s="144">
        <v>132339.04415541003</v>
      </c>
      <c r="K91" s="144">
        <v>459403.03176354</v>
      </c>
      <c r="L91" s="144">
        <v>231829.2933429</v>
      </c>
      <c r="M91" s="144">
        <v>227573.73842064</v>
      </c>
      <c r="N91" s="144">
        <v>13.0473</v>
      </c>
      <c r="O91" s="144">
        <v>14.530099999999999</v>
      </c>
      <c r="P91" s="144">
        <v>13.737299999999999</v>
      </c>
      <c r="Q91" s="144">
        <v>7.0887000000000002</v>
      </c>
      <c r="R91" s="144">
        <v>7.0876000000000001</v>
      </c>
      <c r="S91" s="144">
        <v>28.752700000000001</v>
      </c>
      <c r="T91" s="144">
        <v>28.8034</v>
      </c>
      <c r="U91" s="144">
        <v>28.431899999999999</v>
      </c>
      <c r="V91" s="144">
        <v>11.5908</v>
      </c>
      <c r="W91" s="144">
        <v>8.2140000000000004</v>
      </c>
      <c r="X91" s="144">
        <v>7.8836000000000004</v>
      </c>
      <c r="Y91" s="144">
        <v>8.0841999999999992</v>
      </c>
      <c r="Z91" s="144">
        <v>1.7769999999999999</v>
      </c>
      <c r="AA91" s="144">
        <v>6.6120999999999999</v>
      </c>
      <c r="AB91" s="144">
        <v>10.5274</v>
      </c>
      <c r="AC91" s="144">
        <v>2.8792</v>
      </c>
      <c r="AD91" s="145"/>
      <c r="AE91" s="145"/>
      <c r="AF91" s="145"/>
    </row>
    <row r="92" spans="1:32" hidden="1" outlineLevel="1" collapsed="1">
      <c r="A92" s="16">
        <v>43009</v>
      </c>
      <c r="B92" s="144">
        <v>810070.39522962004</v>
      </c>
      <c r="C92" s="144">
        <v>445596.82241115998</v>
      </c>
      <c r="D92" s="144">
        <v>364473.57281846</v>
      </c>
      <c r="E92" s="144">
        <v>167062.45399129001</v>
      </c>
      <c r="F92" s="144">
        <v>94988.685884179999</v>
      </c>
      <c r="G92" s="144">
        <v>72073.768107109994</v>
      </c>
      <c r="H92" s="144">
        <v>319108.89074076008</v>
      </c>
      <c r="I92" s="144">
        <v>191613.98821387</v>
      </c>
      <c r="J92" s="144">
        <v>127494.90252689001</v>
      </c>
      <c r="K92" s="144">
        <v>462075.16289083991</v>
      </c>
      <c r="L92" s="144">
        <v>231902.94083212997</v>
      </c>
      <c r="M92" s="144">
        <v>230172.22205871</v>
      </c>
      <c r="N92" s="144">
        <v>13.1427</v>
      </c>
      <c r="O92" s="144">
        <v>14.751799999999999</v>
      </c>
      <c r="P92" s="144">
        <v>14.090999999999999</v>
      </c>
      <c r="Q92" s="144">
        <v>7.4852999999999996</v>
      </c>
      <c r="R92" s="144">
        <v>7.4661</v>
      </c>
      <c r="S92" s="144">
        <v>29.027999999999999</v>
      </c>
      <c r="T92" s="144">
        <v>29.052199999999999</v>
      </c>
      <c r="U92" s="144">
        <v>28.657599999999999</v>
      </c>
      <c r="V92" s="144">
        <v>12.8508</v>
      </c>
      <c r="W92" s="144">
        <v>7.8766999999999996</v>
      </c>
      <c r="X92" s="144">
        <v>7.8384</v>
      </c>
      <c r="Y92" s="144">
        <v>8.0787999999999993</v>
      </c>
      <c r="Z92" s="144">
        <v>2.3294000000000001</v>
      </c>
      <c r="AA92" s="144">
        <v>6.5632999999999999</v>
      </c>
      <c r="AB92" s="144">
        <v>10.625</v>
      </c>
      <c r="AC92" s="144">
        <v>2.8772000000000002</v>
      </c>
      <c r="AD92" s="145"/>
      <c r="AE92" s="145"/>
      <c r="AF92" s="145"/>
    </row>
    <row r="93" spans="1:32" hidden="1" outlineLevel="1" collapsed="1">
      <c r="A93" s="16">
        <v>43040</v>
      </c>
      <c r="B93" s="144">
        <v>813424.44859037001</v>
      </c>
      <c r="C93" s="144">
        <v>446703.69885223999</v>
      </c>
      <c r="D93" s="144">
        <v>366720.74973813002</v>
      </c>
      <c r="E93" s="144">
        <v>163604.55740240001</v>
      </c>
      <c r="F93" s="144">
        <v>97570.410596729998</v>
      </c>
      <c r="G93" s="144">
        <v>66034.146805669996</v>
      </c>
      <c r="H93" s="144">
        <v>312359.92577930004</v>
      </c>
      <c r="I93" s="144">
        <v>186912.89521031998</v>
      </c>
      <c r="J93" s="144">
        <v>125447.03056898</v>
      </c>
      <c r="K93" s="144">
        <v>469975.08612801001</v>
      </c>
      <c r="L93" s="144">
        <v>236990.82191728998</v>
      </c>
      <c r="M93" s="144">
        <v>232984.26421071996</v>
      </c>
      <c r="N93" s="144">
        <v>14.0518</v>
      </c>
      <c r="O93" s="144">
        <v>15.7919</v>
      </c>
      <c r="P93" s="144">
        <v>15.2501</v>
      </c>
      <c r="Q93" s="144">
        <v>6.3909000000000002</v>
      </c>
      <c r="R93" s="144">
        <v>6.3746999999999998</v>
      </c>
      <c r="S93" s="144">
        <v>28.132899999999999</v>
      </c>
      <c r="T93" s="144">
        <v>28.215199999999999</v>
      </c>
      <c r="U93" s="144">
        <v>27.8748</v>
      </c>
      <c r="V93" s="144">
        <v>10.303900000000001</v>
      </c>
      <c r="W93" s="144">
        <v>8.0823999999999998</v>
      </c>
      <c r="X93" s="144">
        <v>8.4593000000000007</v>
      </c>
      <c r="Y93" s="144">
        <v>8.6834000000000007</v>
      </c>
      <c r="Z93" s="144">
        <v>2.2946</v>
      </c>
      <c r="AA93" s="144">
        <v>6.9362000000000004</v>
      </c>
      <c r="AB93" s="144">
        <v>11.1737</v>
      </c>
      <c r="AC93" s="144">
        <v>2.7280000000000002</v>
      </c>
      <c r="AD93" s="145"/>
      <c r="AE93" s="145"/>
      <c r="AF93" s="145"/>
    </row>
    <row r="94" spans="1:32" hidden="1" outlineLevel="1" collapsed="1">
      <c r="A94" s="16">
        <v>43070</v>
      </c>
      <c r="B94" s="144">
        <v>829932.02096091001</v>
      </c>
      <c r="C94" s="144">
        <v>455094.58583995001</v>
      </c>
      <c r="D94" s="144">
        <v>374837.43512096</v>
      </c>
      <c r="E94" s="144">
        <v>174181.85180860999</v>
      </c>
      <c r="F94" s="144">
        <v>106285.54500486</v>
      </c>
      <c r="G94" s="144">
        <v>67896.306803750005</v>
      </c>
      <c r="H94" s="144">
        <v>343758.21693201998</v>
      </c>
      <c r="I94" s="144">
        <v>211173.27041606998</v>
      </c>
      <c r="J94" s="144">
        <v>132584.94651595</v>
      </c>
      <c r="K94" s="144">
        <v>495313.10327557003</v>
      </c>
      <c r="L94" s="144">
        <v>252438.65892826999</v>
      </c>
      <c r="M94" s="144">
        <v>242874.44434730004</v>
      </c>
      <c r="N94" s="144">
        <v>14.123200000000001</v>
      </c>
      <c r="O94" s="144">
        <v>16.175999999999998</v>
      </c>
      <c r="P94" s="144">
        <v>15.7197</v>
      </c>
      <c r="Q94" s="144">
        <v>6.5404</v>
      </c>
      <c r="R94" s="144">
        <v>6.5609000000000002</v>
      </c>
      <c r="S94" s="144">
        <v>29.693100000000001</v>
      </c>
      <c r="T94" s="144">
        <v>29.747699999999998</v>
      </c>
      <c r="U94" s="144">
        <v>30.394100000000002</v>
      </c>
      <c r="V94" s="144">
        <v>11.2102</v>
      </c>
      <c r="W94" s="144">
        <v>8.8946000000000005</v>
      </c>
      <c r="X94" s="144">
        <v>8.9183000000000003</v>
      </c>
      <c r="Y94" s="144">
        <v>9.2077000000000009</v>
      </c>
      <c r="Z94" s="144">
        <v>2.4214000000000002</v>
      </c>
      <c r="AA94" s="144">
        <v>7.1287000000000003</v>
      </c>
      <c r="AB94" s="144">
        <v>11.3851</v>
      </c>
      <c r="AC94" s="144">
        <v>2.7334999999999998</v>
      </c>
      <c r="AD94" s="145"/>
      <c r="AE94" s="145"/>
      <c r="AF94" s="145"/>
    </row>
    <row r="95" spans="1:32" hidden="1" outlineLevel="1" collapsed="1">
      <c r="A95" s="16">
        <v>43101</v>
      </c>
      <c r="B95" s="144">
        <v>857152.04576669005</v>
      </c>
      <c r="C95" s="144">
        <v>458159.85977674002</v>
      </c>
      <c r="D95" s="144">
        <v>398992.18598995003</v>
      </c>
      <c r="E95" s="144">
        <v>179063.33452969001</v>
      </c>
      <c r="F95" s="144">
        <v>110429.03107259001</v>
      </c>
      <c r="G95" s="144">
        <v>68634.303457100003</v>
      </c>
      <c r="H95" s="144">
        <v>325294.15974701004</v>
      </c>
      <c r="I95" s="144">
        <v>200123.33808935</v>
      </c>
      <c r="J95" s="144">
        <v>125170.82165766001</v>
      </c>
      <c r="K95" s="144">
        <v>491669.55481504998</v>
      </c>
      <c r="L95" s="144">
        <v>248278.83133478998</v>
      </c>
      <c r="M95" s="144">
        <v>243390.72348026</v>
      </c>
      <c r="N95" s="144">
        <v>14.628399999999999</v>
      </c>
      <c r="O95" s="144">
        <v>15.721500000000001</v>
      </c>
      <c r="P95" s="144">
        <v>15.2258</v>
      </c>
      <c r="Q95" s="144">
        <v>6.0575999999999999</v>
      </c>
      <c r="R95" s="144">
        <v>6.0965999999999996</v>
      </c>
      <c r="S95" s="144">
        <v>29.346599999999999</v>
      </c>
      <c r="T95" s="144">
        <v>29.404299999999999</v>
      </c>
      <c r="U95" s="144">
        <v>29.6843</v>
      </c>
      <c r="V95" s="144">
        <v>11.286899999999999</v>
      </c>
      <c r="W95" s="144">
        <v>8.4229000000000003</v>
      </c>
      <c r="X95" s="144">
        <v>9.2894000000000005</v>
      </c>
      <c r="Y95" s="144">
        <v>9.4878</v>
      </c>
      <c r="Z95" s="144">
        <v>2.2995999999999999</v>
      </c>
      <c r="AA95" s="144">
        <v>7.1565000000000003</v>
      </c>
      <c r="AB95" s="144">
        <v>11.5777</v>
      </c>
      <c r="AC95" s="144">
        <v>2.6633</v>
      </c>
      <c r="AD95" s="145"/>
      <c r="AE95" s="145"/>
      <c r="AF95" s="145"/>
    </row>
    <row r="96" spans="1:32" hidden="1" outlineLevel="1" collapsed="1">
      <c r="A96" s="16">
        <v>43132</v>
      </c>
      <c r="B96" s="144">
        <v>844088.83046017995</v>
      </c>
      <c r="C96" s="144">
        <v>461623.67177844001</v>
      </c>
      <c r="D96" s="144">
        <v>382465.15868173999</v>
      </c>
      <c r="E96" s="144">
        <v>177367.35803373001</v>
      </c>
      <c r="F96" s="144">
        <v>111759.45277954001</v>
      </c>
      <c r="G96" s="144">
        <v>65607.905254190002</v>
      </c>
      <c r="H96" s="144">
        <v>322905.19426614</v>
      </c>
      <c r="I96" s="144">
        <v>201531.00210822999</v>
      </c>
      <c r="J96" s="144">
        <v>121374.19215791</v>
      </c>
      <c r="K96" s="144">
        <v>488534.56093011994</v>
      </c>
      <c r="L96" s="144">
        <v>253821.75401234004</v>
      </c>
      <c r="M96" s="144">
        <v>234712.80691777999</v>
      </c>
      <c r="N96" s="144">
        <v>15.020799999999999</v>
      </c>
      <c r="O96" s="144">
        <v>16.3291</v>
      </c>
      <c r="P96" s="144">
        <v>15.9513</v>
      </c>
      <c r="Q96" s="144">
        <v>6.4447000000000001</v>
      </c>
      <c r="R96" s="144">
        <v>6.4667000000000003</v>
      </c>
      <c r="S96" s="144">
        <v>30.330200000000001</v>
      </c>
      <c r="T96" s="144">
        <v>30.473800000000001</v>
      </c>
      <c r="U96" s="144">
        <v>31.6295</v>
      </c>
      <c r="V96" s="144">
        <v>8.4846000000000004</v>
      </c>
      <c r="W96" s="144">
        <v>6.7476000000000003</v>
      </c>
      <c r="X96" s="144">
        <v>9.9305000000000003</v>
      </c>
      <c r="Y96" s="144">
        <v>10.178699999999999</v>
      </c>
      <c r="Z96" s="144">
        <v>2.7166999999999999</v>
      </c>
      <c r="AA96" s="144">
        <v>6.9935999999999998</v>
      </c>
      <c r="AB96" s="144">
        <v>11.3628</v>
      </c>
      <c r="AC96" s="144">
        <v>2.6215999999999999</v>
      </c>
      <c r="AD96" s="145"/>
      <c r="AE96" s="145"/>
      <c r="AF96" s="145"/>
    </row>
    <row r="97" spans="1:32" hidden="1" outlineLevel="1" collapsed="1">
      <c r="A97" s="16">
        <v>43160</v>
      </c>
      <c r="B97" s="144">
        <v>839344.90904775006</v>
      </c>
      <c r="C97" s="144">
        <v>460507.55479274999</v>
      </c>
      <c r="D97" s="144">
        <v>378837.35425500001</v>
      </c>
      <c r="E97" s="144">
        <v>179134.84700561999</v>
      </c>
      <c r="F97" s="144">
        <v>114662.89599849</v>
      </c>
      <c r="G97" s="144">
        <v>64471.951007130003</v>
      </c>
      <c r="H97" s="144">
        <v>318168.49965250003</v>
      </c>
      <c r="I97" s="144">
        <v>200012.44290553004</v>
      </c>
      <c r="J97" s="144">
        <v>118156.05674696999</v>
      </c>
      <c r="K97" s="144">
        <v>489355.78866953007</v>
      </c>
      <c r="L97" s="144">
        <v>257274.86812013999</v>
      </c>
      <c r="M97" s="144">
        <v>232080.92054938996</v>
      </c>
      <c r="N97" s="144">
        <v>15.5779</v>
      </c>
      <c r="O97" s="144">
        <v>16.889800000000001</v>
      </c>
      <c r="P97" s="144">
        <v>16.575900000000001</v>
      </c>
      <c r="Q97" s="144">
        <v>6.6769999999999996</v>
      </c>
      <c r="R97" s="144">
        <v>6.7038000000000002</v>
      </c>
      <c r="S97" s="144">
        <v>29.901</v>
      </c>
      <c r="T97" s="144">
        <v>29.951499999999999</v>
      </c>
      <c r="U97" s="144">
        <v>31.224</v>
      </c>
      <c r="V97" s="144">
        <v>8.6359999999999992</v>
      </c>
      <c r="W97" s="144">
        <v>6.4051</v>
      </c>
      <c r="X97" s="144">
        <v>10.770799999999999</v>
      </c>
      <c r="Y97" s="144">
        <v>11.002000000000001</v>
      </c>
      <c r="Z97" s="144">
        <v>2.2829000000000002</v>
      </c>
      <c r="AA97" s="144">
        <v>7.0029000000000003</v>
      </c>
      <c r="AB97" s="144">
        <v>10.8405</v>
      </c>
      <c r="AC97" s="144">
        <v>2.3982000000000001</v>
      </c>
      <c r="AD97" s="145"/>
      <c r="AE97" s="145"/>
      <c r="AF97" s="145"/>
    </row>
    <row r="98" spans="1:32" hidden="1" outlineLevel="1" collapsed="1">
      <c r="A98" s="16">
        <v>43191</v>
      </c>
      <c r="B98" s="144">
        <v>839813.55544426001</v>
      </c>
      <c r="C98" s="144">
        <v>463203.27020135999</v>
      </c>
      <c r="D98" s="144">
        <v>376610.28524290002</v>
      </c>
      <c r="E98" s="144">
        <v>180233.42504248</v>
      </c>
      <c r="F98" s="144">
        <v>116574.91630779</v>
      </c>
      <c r="G98" s="144">
        <v>63658.508734690004</v>
      </c>
      <c r="H98" s="144">
        <v>327876.88866378006</v>
      </c>
      <c r="I98" s="144">
        <v>208815.81961270003</v>
      </c>
      <c r="J98" s="144">
        <v>119061.06905107999</v>
      </c>
      <c r="K98" s="144">
        <v>496049.17026993004</v>
      </c>
      <c r="L98" s="144">
        <v>266118.33009960997</v>
      </c>
      <c r="M98" s="144">
        <v>229930.84017032004</v>
      </c>
      <c r="N98" s="144">
        <v>15.432</v>
      </c>
      <c r="O98" s="144">
        <v>16.965699999999998</v>
      </c>
      <c r="P98" s="144">
        <v>16.640599999999999</v>
      </c>
      <c r="Q98" s="144">
        <v>6.6886999999999999</v>
      </c>
      <c r="R98" s="144">
        <v>6.7156000000000002</v>
      </c>
      <c r="S98" s="144">
        <v>29.988700000000001</v>
      </c>
      <c r="T98" s="144">
        <v>30.083200000000001</v>
      </c>
      <c r="U98" s="144">
        <v>31.4514</v>
      </c>
      <c r="V98" s="144">
        <v>9.5487000000000002</v>
      </c>
      <c r="W98" s="144">
        <v>7.6303999999999998</v>
      </c>
      <c r="X98" s="144">
        <v>10.9208</v>
      </c>
      <c r="Y98" s="144">
        <v>11.323</v>
      </c>
      <c r="Z98" s="144">
        <v>2.0988000000000002</v>
      </c>
      <c r="AA98" s="144">
        <v>6.8205</v>
      </c>
      <c r="AB98" s="144">
        <v>10.9818</v>
      </c>
      <c r="AC98" s="144">
        <v>2.3250000000000002</v>
      </c>
      <c r="AD98" s="145"/>
      <c r="AE98" s="145"/>
      <c r="AF98" s="145"/>
    </row>
    <row r="99" spans="1:32" hidden="1" outlineLevel="1" collapsed="1">
      <c r="A99" s="16">
        <v>43221</v>
      </c>
      <c r="B99" s="144">
        <v>840722.69866111001</v>
      </c>
      <c r="C99" s="144">
        <v>465062.21406463999</v>
      </c>
      <c r="D99" s="144">
        <v>375660.48459647002</v>
      </c>
      <c r="E99" s="144">
        <v>183308.92567811001</v>
      </c>
      <c r="F99" s="144">
        <v>120601.81160725</v>
      </c>
      <c r="G99" s="144">
        <v>62707.11407086</v>
      </c>
      <c r="H99" s="144">
        <v>336405.70479176001</v>
      </c>
      <c r="I99" s="144">
        <v>215598.97909685006</v>
      </c>
      <c r="J99" s="144">
        <v>120806.72569491</v>
      </c>
      <c r="K99" s="144">
        <v>490544.04171952006</v>
      </c>
      <c r="L99" s="144">
        <v>264537.68166245008</v>
      </c>
      <c r="M99" s="144">
        <v>226006.36005707004</v>
      </c>
      <c r="N99" s="144">
        <v>15.962300000000001</v>
      </c>
      <c r="O99" s="144">
        <v>17.2027</v>
      </c>
      <c r="P99" s="144">
        <v>16.947199999999999</v>
      </c>
      <c r="Q99" s="144">
        <v>6.4230999999999998</v>
      </c>
      <c r="R99" s="144">
        <v>6.4657</v>
      </c>
      <c r="S99" s="144">
        <v>29.625</v>
      </c>
      <c r="T99" s="144">
        <v>29.659700000000001</v>
      </c>
      <c r="U99" s="144">
        <v>31.185099999999998</v>
      </c>
      <c r="V99" s="144">
        <v>17.566600000000001</v>
      </c>
      <c r="W99" s="144">
        <v>8.1217000000000006</v>
      </c>
      <c r="X99" s="144">
        <v>11.131500000000001</v>
      </c>
      <c r="Y99" s="144">
        <v>11.4185</v>
      </c>
      <c r="Z99" s="144">
        <v>2.2147000000000001</v>
      </c>
      <c r="AA99" s="144">
        <v>6.8567999999999998</v>
      </c>
      <c r="AB99" s="144">
        <v>10.786</v>
      </c>
      <c r="AC99" s="144">
        <v>2.2280000000000002</v>
      </c>
      <c r="AD99" s="145"/>
      <c r="AE99" s="145"/>
      <c r="AF99" s="145"/>
    </row>
    <row r="100" spans="1:32" hidden="1" outlineLevel="1" collapsed="1">
      <c r="A100" s="16">
        <v>43252</v>
      </c>
      <c r="B100" s="144">
        <v>829718.55033503997</v>
      </c>
      <c r="C100" s="144">
        <v>455169.81829082</v>
      </c>
      <c r="D100" s="144">
        <v>374548.73204422003</v>
      </c>
      <c r="E100" s="144">
        <v>183478.49226244001</v>
      </c>
      <c r="F100" s="144">
        <v>121687.37361184</v>
      </c>
      <c r="G100" s="144">
        <v>61791.118650600001</v>
      </c>
      <c r="H100" s="144">
        <v>322893.50158134004</v>
      </c>
      <c r="I100" s="144">
        <v>200476.02081123</v>
      </c>
      <c r="J100" s="144">
        <v>122417.48077011001</v>
      </c>
      <c r="K100" s="144">
        <v>507439.59050936991</v>
      </c>
      <c r="L100" s="144">
        <v>280173.40766172006</v>
      </c>
      <c r="M100" s="144">
        <v>227266.18284764999</v>
      </c>
      <c r="N100" s="144">
        <v>15.904500000000001</v>
      </c>
      <c r="O100" s="144">
        <v>17.147099999999998</v>
      </c>
      <c r="P100" s="144">
        <v>16.8688</v>
      </c>
      <c r="Q100" s="144">
        <v>6.4870999999999999</v>
      </c>
      <c r="R100" s="144">
        <v>6.5198999999999998</v>
      </c>
      <c r="S100" s="144">
        <v>30.104900000000001</v>
      </c>
      <c r="T100" s="144">
        <v>30.130299999999998</v>
      </c>
      <c r="U100" s="144">
        <v>31.762</v>
      </c>
      <c r="V100" s="144">
        <v>10.5961</v>
      </c>
      <c r="W100" s="144">
        <v>5.6562000000000001</v>
      </c>
      <c r="X100" s="144">
        <v>11.2881</v>
      </c>
      <c r="Y100" s="144">
        <v>11.613300000000001</v>
      </c>
      <c r="Z100" s="144">
        <v>2.1238000000000001</v>
      </c>
      <c r="AA100" s="144">
        <v>6.8891</v>
      </c>
      <c r="AB100" s="144">
        <v>10.7515</v>
      </c>
      <c r="AC100" s="144">
        <v>2.3378999999999999</v>
      </c>
      <c r="AD100" s="145"/>
      <c r="AE100" s="145"/>
      <c r="AF100" s="145"/>
    </row>
    <row r="101" spans="1:32" hidden="1" outlineLevel="1" collapsed="1">
      <c r="A101" s="16">
        <v>43282</v>
      </c>
      <c r="B101" s="144">
        <v>844938.25603563001</v>
      </c>
      <c r="C101" s="144">
        <v>460357.03060280002</v>
      </c>
      <c r="D101" s="144">
        <v>384581.22543282999</v>
      </c>
      <c r="E101" s="144">
        <v>187294.77887077001</v>
      </c>
      <c r="F101" s="144">
        <v>125430.01392981999</v>
      </c>
      <c r="G101" s="144">
        <v>61864.764940950001</v>
      </c>
      <c r="H101" s="144">
        <v>337402.19202600012</v>
      </c>
      <c r="I101" s="144">
        <v>215705.01243890004</v>
      </c>
      <c r="J101" s="144">
        <v>121697.17958710002</v>
      </c>
      <c r="K101" s="144">
        <v>506464.88343380985</v>
      </c>
      <c r="L101" s="144">
        <v>272592.71089987003</v>
      </c>
      <c r="M101" s="144">
        <v>233872.17253393997</v>
      </c>
      <c r="N101" s="144">
        <v>15.854799999999999</v>
      </c>
      <c r="O101" s="144">
        <v>17.204599999999999</v>
      </c>
      <c r="P101" s="144">
        <v>16.918800000000001</v>
      </c>
      <c r="Q101" s="144">
        <v>6.0491000000000001</v>
      </c>
      <c r="R101" s="144">
        <v>6.0808999999999997</v>
      </c>
      <c r="S101" s="144">
        <v>30.3597</v>
      </c>
      <c r="T101" s="144">
        <v>30.377800000000001</v>
      </c>
      <c r="U101" s="144">
        <v>32.006999999999998</v>
      </c>
      <c r="V101" s="144">
        <v>16.8977</v>
      </c>
      <c r="W101" s="144">
        <v>9.9826999999999995</v>
      </c>
      <c r="X101" s="144">
        <v>11.583600000000001</v>
      </c>
      <c r="Y101" s="144">
        <v>11.9795</v>
      </c>
      <c r="Z101" s="144">
        <v>1.9296</v>
      </c>
      <c r="AA101" s="144">
        <v>6.8855000000000004</v>
      </c>
      <c r="AB101" s="144">
        <v>10.7279</v>
      </c>
      <c r="AC101" s="144">
        <v>2.3087</v>
      </c>
      <c r="AD101" s="145"/>
      <c r="AE101" s="145"/>
      <c r="AF101" s="145"/>
    </row>
    <row r="102" spans="1:32" hidden="1" outlineLevel="1" collapsed="1">
      <c r="A102" s="16">
        <v>43313</v>
      </c>
      <c r="B102" s="144">
        <v>874717.47592034005</v>
      </c>
      <c r="C102" s="144">
        <v>468325.92877738999</v>
      </c>
      <c r="D102" s="144">
        <v>406391.54714295</v>
      </c>
      <c r="E102" s="144">
        <v>202682.56071881999</v>
      </c>
      <c r="F102" s="144">
        <v>130438.85134595</v>
      </c>
      <c r="G102" s="144">
        <v>72243.709372869998</v>
      </c>
      <c r="H102" s="144">
        <v>330374.2081486301</v>
      </c>
      <c r="I102" s="144">
        <v>198507.18698606998</v>
      </c>
      <c r="J102" s="144">
        <v>131867.02116256001</v>
      </c>
      <c r="K102" s="144">
        <v>520037.70390149008</v>
      </c>
      <c r="L102" s="144">
        <v>269339.87824562006</v>
      </c>
      <c r="M102" s="144">
        <v>250697.82565587002</v>
      </c>
      <c r="N102" s="144">
        <v>16.636700000000001</v>
      </c>
      <c r="O102" s="144">
        <v>18.074999999999999</v>
      </c>
      <c r="P102" s="144">
        <v>17.898599999999998</v>
      </c>
      <c r="Q102" s="144">
        <v>5.8853999999999997</v>
      </c>
      <c r="R102" s="144">
        <v>5.9126000000000003</v>
      </c>
      <c r="S102" s="144">
        <v>30.644300000000001</v>
      </c>
      <c r="T102" s="144">
        <v>30.664899999999999</v>
      </c>
      <c r="U102" s="144">
        <v>31.7942</v>
      </c>
      <c r="V102" s="144">
        <v>14.5351</v>
      </c>
      <c r="W102" s="144">
        <v>8.3719999999999999</v>
      </c>
      <c r="X102" s="144">
        <v>12.053800000000001</v>
      </c>
      <c r="Y102" s="144">
        <v>12.379</v>
      </c>
      <c r="Z102" s="144">
        <v>1.7984</v>
      </c>
      <c r="AA102" s="144">
        <v>6.68</v>
      </c>
      <c r="AB102" s="144">
        <v>10.7744</v>
      </c>
      <c r="AC102" s="144">
        <v>2.5076000000000001</v>
      </c>
      <c r="AD102" s="145"/>
      <c r="AE102" s="145"/>
      <c r="AF102" s="145"/>
    </row>
    <row r="103" spans="1:32" hidden="1" outlineLevel="1" collapsed="1">
      <c r="A103" s="16">
        <v>43344</v>
      </c>
      <c r="B103" s="144">
        <v>885251.60095852998</v>
      </c>
      <c r="C103" s="144">
        <v>473265.88334006001</v>
      </c>
      <c r="D103" s="144">
        <v>411985.71761847002</v>
      </c>
      <c r="E103" s="144">
        <v>203687.51518242</v>
      </c>
      <c r="F103" s="144">
        <v>132988.55289331</v>
      </c>
      <c r="G103" s="144">
        <v>70698.962289110001</v>
      </c>
      <c r="H103" s="144">
        <v>333054.19315782009</v>
      </c>
      <c r="I103" s="144">
        <v>197893.84706389005</v>
      </c>
      <c r="J103" s="144">
        <v>135160.34609393001</v>
      </c>
      <c r="K103" s="144">
        <v>528856.02111006004</v>
      </c>
      <c r="L103" s="144">
        <v>277767.35873919999</v>
      </c>
      <c r="M103" s="144">
        <v>251088.66237085994</v>
      </c>
      <c r="N103" s="144">
        <v>17.395600000000002</v>
      </c>
      <c r="O103" s="144">
        <v>19.698799999999999</v>
      </c>
      <c r="P103" s="144">
        <v>19.754799999999999</v>
      </c>
      <c r="Q103" s="144">
        <v>5.8901000000000003</v>
      </c>
      <c r="R103" s="144">
        <v>5.9076000000000004</v>
      </c>
      <c r="S103" s="144">
        <v>30.017800000000001</v>
      </c>
      <c r="T103" s="144">
        <v>30.059799999999999</v>
      </c>
      <c r="U103" s="144">
        <v>32.079700000000003</v>
      </c>
      <c r="V103" s="144">
        <v>10.7194</v>
      </c>
      <c r="W103" s="144">
        <v>8.8400999999999996</v>
      </c>
      <c r="X103" s="144">
        <v>12.5067</v>
      </c>
      <c r="Y103" s="144">
        <v>12.973000000000001</v>
      </c>
      <c r="Z103" s="144">
        <v>1.8503000000000001</v>
      </c>
      <c r="AA103" s="144">
        <v>6.7081999999999997</v>
      </c>
      <c r="AB103" s="144">
        <v>10.6347</v>
      </c>
      <c r="AC103" s="144">
        <v>2.3927999999999998</v>
      </c>
      <c r="AD103" s="145"/>
      <c r="AE103" s="145"/>
      <c r="AF103" s="145"/>
    </row>
    <row r="104" spans="1:32" hidden="1" outlineLevel="1" collapsed="1">
      <c r="A104" s="16">
        <v>43374</v>
      </c>
      <c r="B104" s="144">
        <v>890169.02144402999</v>
      </c>
      <c r="C104" s="144">
        <v>474016.05411700998</v>
      </c>
      <c r="D104" s="144">
        <v>416152.96732702001</v>
      </c>
      <c r="E104" s="144">
        <v>205346.00540349001</v>
      </c>
      <c r="F104" s="144">
        <v>135860.70080990001</v>
      </c>
      <c r="G104" s="144">
        <v>69485.304593590001</v>
      </c>
      <c r="H104" s="144">
        <v>331408.5945636899</v>
      </c>
      <c r="I104" s="144">
        <v>199048.39515351001</v>
      </c>
      <c r="J104" s="144">
        <v>132360.19941017998</v>
      </c>
      <c r="K104" s="144">
        <v>525428.00658085011</v>
      </c>
      <c r="L104" s="144">
        <v>276702.31547229999</v>
      </c>
      <c r="M104" s="144">
        <v>248725.69110855</v>
      </c>
      <c r="N104" s="144">
        <v>16.459299999999999</v>
      </c>
      <c r="O104" s="144">
        <v>19.506699999999999</v>
      </c>
      <c r="P104" s="144">
        <v>19.509499999999999</v>
      </c>
      <c r="Q104" s="144">
        <v>5.3975999999999997</v>
      </c>
      <c r="R104" s="144">
        <v>5.407</v>
      </c>
      <c r="S104" s="144">
        <v>31.3096</v>
      </c>
      <c r="T104" s="144">
        <v>31.3307</v>
      </c>
      <c r="U104" s="144">
        <v>32.629399999999997</v>
      </c>
      <c r="V104" s="144">
        <v>12.918100000000001</v>
      </c>
      <c r="W104" s="144">
        <v>9.5434000000000001</v>
      </c>
      <c r="X104" s="144">
        <v>13.1393</v>
      </c>
      <c r="Y104" s="144">
        <v>13.6167</v>
      </c>
      <c r="Z104" s="144">
        <v>2.2551000000000001</v>
      </c>
      <c r="AA104" s="144">
        <v>6.8430999999999997</v>
      </c>
      <c r="AB104" s="144">
        <v>10.9773</v>
      </c>
      <c r="AC104" s="144">
        <v>2.4403000000000001</v>
      </c>
      <c r="AD104" s="145"/>
      <c r="AE104" s="145"/>
      <c r="AF104" s="145"/>
    </row>
    <row r="105" spans="1:32" hidden="1" outlineLevel="1" collapsed="1">
      <c r="A105" s="16">
        <v>43405</v>
      </c>
      <c r="B105" s="144">
        <v>899823.02813543996</v>
      </c>
      <c r="C105" s="144">
        <v>474762.90051655</v>
      </c>
      <c r="D105" s="144">
        <v>425060.12761889002</v>
      </c>
      <c r="E105" s="144">
        <v>208518.67793184001</v>
      </c>
      <c r="F105" s="144">
        <v>139147.57225175001</v>
      </c>
      <c r="G105" s="144">
        <v>69371.105680089997</v>
      </c>
      <c r="H105" s="144">
        <v>312382.86737943994</v>
      </c>
      <c r="I105" s="144">
        <v>189073.34096425999</v>
      </c>
      <c r="J105" s="144">
        <v>123309.52641518001</v>
      </c>
      <c r="K105" s="144">
        <v>524580.43009937007</v>
      </c>
      <c r="L105" s="144">
        <v>277122.04777665006</v>
      </c>
      <c r="M105" s="144">
        <v>247458.38232271999</v>
      </c>
      <c r="N105" s="144">
        <v>16.510200000000001</v>
      </c>
      <c r="O105" s="144">
        <v>19.698399999999999</v>
      </c>
      <c r="P105" s="144">
        <v>19.731999999999999</v>
      </c>
      <c r="Q105" s="144">
        <v>5.0018000000000002</v>
      </c>
      <c r="R105" s="144">
        <v>5.0094000000000003</v>
      </c>
      <c r="S105" s="144">
        <v>30.8856</v>
      </c>
      <c r="T105" s="144">
        <v>30.918500000000002</v>
      </c>
      <c r="U105" s="144">
        <v>33.102699999999999</v>
      </c>
      <c r="V105" s="144">
        <v>10.964</v>
      </c>
      <c r="W105" s="144">
        <v>9.2820999999999998</v>
      </c>
      <c r="X105" s="144">
        <v>13.771800000000001</v>
      </c>
      <c r="Y105" s="144">
        <v>14.339</v>
      </c>
      <c r="Z105" s="144">
        <v>2.0388999999999999</v>
      </c>
      <c r="AA105" s="144">
        <v>7.2847</v>
      </c>
      <c r="AB105" s="144">
        <v>11.369300000000001</v>
      </c>
      <c r="AC105" s="144">
        <v>2.5407999999999999</v>
      </c>
      <c r="AD105" s="145"/>
      <c r="AE105" s="145"/>
      <c r="AF105" s="145"/>
    </row>
    <row r="106" spans="1:32" hidden="1" outlineLevel="1" collapsed="1">
      <c r="A106" s="16">
        <v>43435</v>
      </c>
      <c r="B106" s="144">
        <v>859740.40512497001</v>
      </c>
      <c r="C106" s="144">
        <v>464023.41328641999</v>
      </c>
      <c r="D106" s="144">
        <v>395716.99183855002</v>
      </c>
      <c r="E106" s="144">
        <v>201101.79745576999</v>
      </c>
      <c r="F106" s="144">
        <v>140012.35520734999</v>
      </c>
      <c r="G106" s="144">
        <v>61089.442248419997</v>
      </c>
      <c r="H106" s="144">
        <v>342503.12691800989</v>
      </c>
      <c r="I106" s="144">
        <v>222419.67173669001</v>
      </c>
      <c r="J106" s="144">
        <v>120083.45518131999</v>
      </c>
      <c r="K106" s="144">
        <v>530249.63393507001</v>
      </c>
      <c r="L106" s="144">
        <v>289416.46528071002</v>
      </c>
      <c r="M106" s="144">
        <v>240833.16865435999</v>
      </c>
      <c r="N106" s="144">
        <v>16.913599999999999</v>
      </c>
      <c r="O106" s="144">
        <v>20.761800000000001</v>
      </c>
      <c r="P106" s="144">
        <v>20.906199999999998</v>
      </c>
      <c r="Q106" s="144">
        <v>5.6993</v>
      </c>
      <c r="R106" s="144">
        <v>5.7080000000000002</v>
      </c>
      <c r="S106" s="144">
        <v>31.3887</v>
      </c>
      <c r="T106" s="144">
        <v>31.463799999999999</v>
      </c>
      <c r="U106" s="144">
        <v>33.123699999999999</v>
      </c>
      <c r="V106" s="144">
        <v>12.172700000000001</v>
      </c>
      <c r="W106" s="144">
        <v>10.8728</v>
      </c>
      <c r="X106" s="144">
        <v>13.8735</v>
      </c>
      <c r="Y106" s="144">
        <v>14.472</v>
      </c>
      <c r="Z106" s="144">
        <v>2.4672999999999998</v>
      </c>
      <c r="AA106" s="144">
        <v>7.8639000000000001</v>
      </c>
      <c r="AB106" s="144">
        <v>11.748200000000001</v>
      </c>
      <c r="AC106" s="144">
        <v>2.6730999999999998</v>
      </c>
      <c r="AD106" s="145"/>
      <c r="AE106" s="145"/>
      <c r="AF106" s="145"/>
    </row>
    <row r="107" spans="1:32" hidden="1" outlineLevel="1" collapsed="1">
      <c r="A107" s="16">
        <v>43466</v>
      </c>
      <c r="B107" s="144">
        <v>845506.27030772995</v>
      </c>
      <c r="C107" s="144">
        <v>450206.24859962001</v>
      </c>
      <c r="D107" s="144">
        <v>395300.02170811</v>
      </c>
      <c r="E107" s="144">
        <v>202882.69153735001</v>
      </c>
      <c r="F107" s="144">
        <v>141830.87056913</v>
      </c>
      <c r="G107" s="144">
        <v>61051.820968220003</v>
      </c>
      <c r="H107" s="144">
        <v>335472.28273212997</v>
      </c>
      <c r="I107" s="144">
        <v>219114.01825251</v>
      </c>
      <c r="J107" s="144">
        <v>116358.26447962</v>
      </c>
      <c r="K107" s="144">
        <v>530731.16199284</v>
      </c>
      <c r="L107" s="144">
        <v>288838.52151603997</v>
      </c>
      <c r="M107" s="144">
        <v>241892.64047680004</v>
      </c>
      <c r="N107" s="144">
        <v>16.258600000000001</v>
      </c>
      <c r="O107" s="144">
        <v>19.881900000000002</v>
      </c>
      <c r="P107" s="144">
        <v>19.8353</v>
      </c>
      <c r="Q107" s="144">
        <v>5.2049000000000003</v>
      </c>
      <c r="R107" s="144">
        <v>5.2145999999999999</v>
      </c>
      <c r="S107" s="144">
        <v>32.095199999999998</v>
      </c>
      <c r="T107" s="144">
        <v>32.1265</v>
      </c>
      <c r="U107" s="144">
        <v>34.120899999999999</v>
      </c>
      <c r="V107" s="144">
        <v>9.9536999999999995</v>
      </c>
      <c r="W107" s="144">
        <v>6.9093</v>
      </c>
      <c r="X107" s="144">
        <v>12.947900000000001</v>
      </c>
      <c r="Y107" s="144">
        <v>13.69</v>
      </c>
      <c r="Z107" s="144">
        <v>2.2389000000000001</v>
      </c>
      <c r="AA107" s="144">
        <v>7.8667999999999996</v>
      </c>
      <c r="AB107" s="144">
        <v>11.929399999999999</v>
      </c>
      <c r="AC107" s="144">
        <v>2.6554000000000002</v>
      </c>
      <c r="AD107" s="145"/>
      <c r="AE107" s="145"/>
      <c r="AF107" s="145"/>
    </row>
    <row r="108" spans="1:32" hidden="1" outlineLevel="1" collapsed="1">
      <c r="A108" s="16">
        <v>43497</v>
      </c>
      <c r="B108" s="144">
        <v>822855.06195437</v>
      </c>
      <c r="C108" s="144">
        <v>450484.23857083003</v>
      </c>
      <c r="D108" s="144">
        <v>372370.82338353997</v>
      </c>
      <c r="E108" s="144">
        <v>202530.80513679999</v>
      </c>
      <c r="F108" s="144">
        <v>143711.25490356001</v>
      </c>
      <c r="G108" s="144">
        <v>58819.550233239999</v>
      </c>
      <c r="H108" s="144">
        <v>337650.38800957007</v>
      </c>
      <c r="I108" s="144">
        <v>220388.61664033</v>
      </c>
      <c r="J108" s="144">
        <v>117261.77136924</v>
      </c>
      <c r="K108" s="144">
        <v>531219.28882427001</v>
      </c>
      <c r="L108" s="144">
        <v>293387.80633914995</v>
      </c>
      <c r="M108" s="144">
        <v>237831.48248512004</v>
      </c>
      <c r="N108" s="144">
        <v>15.7089</v>
      </c>
      <c r="O108" s="144">
        <v>18.213999999999999</v>
      </c>
      <c r="P108" s="144">
        <v>17.906199999999998</v>
      </c>
      <c r="Q108" s="144">
        <v>5.6771000000000003</v>
      </c>
      <c r="R108" s="144">
        <v>5.6901999999999999</v>
      </c>
      <c r="S108" s="144">
        <v>29.710699999999999</v>
      </c>
      <c r="T108" s="144">
        <v>29.700800000000001</v>
      </c>
      <c r="U108" s="144">
        <v>31.549399999999999</v>
      </c>
      <c r="V108" s="144">
        <v>31.532</v>
      </c>
      <c r="W108" s="144">
        <v>8.5183</v>
      </c>
      <c r="X108" s="144">
        <v>13.077400000000001</v>
      </c>
      <c r="Y108" s="144">
        <v>13.6021</v>
      </c>
      <c r="Z108" s="144">
        <v>2.0101</v>
      </c>
      <c r="AA108" s="144">
        <v>7.5517000000000003</v>
      </c>
      <c r="AB108" s="144">
        <v>11.6206</v>
      </c>
      <c r="AC108" s="144">
        <v>2.6402999999999999</v>
      </c>
      <c r="AD108" s="145"/>
      <c r="AE108" s="145"/>
      <c r="AF108" s="145"/>
    </row>
    <row r="109" spans="1:32" hidden="1" outlineLevel="1" collapsed="1">
      <c r="A109" s="16">
        <v>43525</v>
      </c>
      <c r="B109" s="144">
        <v>836013.71013611997</v>
      </c>
      <c r="C109" s="144">
        <v>453347.35854402999</v>
      </c>
      <c r="D109" s="144">
        <v>382666.35159208998</v>
      </c>
      <c r="E109" s="144">
        <v>206571.48862888999</v>
      </c>
      <c r="F109" s="144">
        <v>147546.44662614999</v>
      </c>
      <c r="G109" s="144">
        <v>59025.042002740003</v>
      </c>
      <c r="H109" s="144">
        <v>330528.46346331009</v>
      </c>
      <c r="I109" s="144">
        <v>213944.80052141001</v>
      </c>
      <c r="J109" s="144">
        <v>116583.66294189999</v>
      </c>
      <c r="K109" s="144">
        <v>537027.60936377011</v>
      </c>
      <c r="L109" s="144">
        <v>296247.37942124996</v>
      </c>
      <c r="M109" s="144">
        <v>240780.22994252</v>
      </c>
      <c r="N109" s="144">
        <v>16.1874</v>
      </c>
      <c r="O109" s="144">
        <v>18.3095</v>
      </c>
      <c r="P109" s="144">
        <v>17.9863</v>
      </c>
      <c r="Q109" s="144">
        <v>6.1364999999999998</v>
      </c>
      <c r="R109" s="144">
        <v>6.1558999999999999</v>
      </c>
      <c r="S109" s="144">
        <v>28.378599999999999</v>
      </c>
      <c r="T109" s="144">
        <v>28.328800000000001</v>
      </c>
      <c r="U109" s="144">
        <v>29.5746</v>
      </c>
      <c r="V109" s="144">
        <v>41.244799999999998</v>
      </c>
      <c r="W109" s="144">
        <v>8.1577000000000002</v>
      </c>
      <c r="X109" s="144">
        <v>13.1744</v>
      </c>
      <c r="Y109" s="144">
        <v>13.705</v>
      </c>
      <c r="Z109" s="144">
        <v>2.0358000000000001</v>
      </c>
      <c r="AA109" s="144">
        <v>7.4775</v>
      </c>
      <c r="AB109" s="144">
        <v>11.0739</v>
      </c>
      <c r="AC109" s="144">
        <v>2.4727999999999999</v>
      </c>
      <c r="AD109" s="145"/>
      <c r="AE109" s="145"/>
      <c r="AF109" s="145"/>
    </row>
    <row r="110" spans="1:32" hidden="1" outlineLevel="1" collapsed="1">
      <c r="A110" s="16">
        <v>43556</v>
      </c>
      <c r="B110" s="144">
        <v>830052.23999320006</v>
      </c>
      <c r="C110" s="144">
        <v>456493.62262332003</v>
      </c>
      <c r="D110" s="144">
        <v>373558.61736988003</v>
      </c>
      <c r="E110" s="144">
        <v>204787.42135091999</v>
      </c>
      <c r="F110" s="144">
        <v>149831.30571300999</v>
      </c>
      <c r="G110" s="144">
        <v>54956.115637909999</v>
      </c>
      <c r="H110" s="144">
        <v>334004.31237001996</v>
      </c>
      <c r="I110" s="144">
        <v>215197.23413037998</v>
      </c>
      <c r="J110" s="144">
        <v>118807.07823964</v>
      </c>
      <c r="K110" s="144">
        <v>538315.56522655988</v>
      </c>
      <c r="L110" s="144">
        <v>302614.38331473002</v>
      </c>
      <c r="M110" s="144">
        <v>235701.18191183</v>
      </c>
      <c r="N110" s="144">
        <v>16.238</v>
      </c>
      <c r="O110" s="144">
        <v>18.398900000000001</v>
      </c>
      <c r="P110" s="144">
        <v>18.154599999999999</v>
      </c>
      <c r="Q110" s="144">
        <v>5.4074</v>
      </c>
      <c r="R110" s="144">
        <v>5.4204999999999997</v>
      </c>
      <c r="S110" s="144">
        <v>29.363099999999999</v>
      </c>
      <c r="T110" s="144">
        <v>29.4328</v>
      </c>
      <c r="U110" s="144">
        <v>31.2456</v>
      </c>
      <c r="V110" s="144">
        <v>7.3338000000000001</v>
      </c>
      <c r="W110" s="144">
        <v>5.7652999999999999</v>
      </c>
      <c r="X110" s="144">
        <v>12.405900000000001</v>
      </c>
      <c r="Y110" s="144">
        <v>13.1797</v>
      </c>
      <c r="Z110" s="144">
        <v>2.3075000000000001</v>
      </c>
      <c r="AA110" s="144">
        <v>7.2480000000000002</v>
      </c>
      <c r="AB110" s="144">
        <v>11.199</v>
      </c>
      <c r="AC110" s="144">
        <v>2.5766</v>
      </c>
      <c r="AD110" s="145"/>
      <c r="AE110" s="145"/>
      <c r="AF110" s="145"/>
    </row>
    <row r="111" spans="1:32" hidden="1" outlineLevel="1" collapsed="1">
      <c r="A111" s="16">
        <v>43586</v>
      </c>
      <c r="B111" s="144">
        <v>808222.76679535001</v>
      </c>
      <c r="C111" s="144">
        <v>437598.54785366001</v>
      </c>
      <c r="D111" s="144">
        <v>370624.21894168999</v>
      </c>
      <c r="E111" s="144">
        <v>208259.17164464001</v>
      </c>
      <c r="F111" s="144">
        <v>153737.83403132</v>
      </c>
      <c r="G111" s="144">
        <v>54521.33761332</v>
      </c>
      <c r="H111" s="144">
        <v>337087.19771258999</v>
      </c>
      <c r="I111" s="144">
        <v>219017.53713579994</v>
      </c>
      <c r="J111" s="144">
        <v>118069.66057678999</v>
      </c>
      <c r="K111" s="144">
        <v>532910.66438517009</v>
      </c>
      <c r="L111" s="144">
        <v>294590.29624704004</v>
      </c>
      <c r="M111" s="144">
        <v>238320.36813812997</v>
      </c>
      <c r="N111" s="144">
        <v>16.151599999999998</v>
      </c>
      <c r="O111" s="144">
        <v>18.347300000000001</v>
      </c>
      <c r="P111" s="144">
        <v>18.044599999999999</v>
      </c>
      <c r="Q111" s="144">
        <v>5.3010999999999999</v>
      </c>
      <c r="R111" s="144">
        <v>5.3091999999999997</v>
      </c>
      <c r="S111" s="144">
        <v>30.5016</v>
      </c>
      <c r="T111" s="144">
        <v>30.556699999999999</v>
      </c>
      <c r="U111" s="144">
        <v>32.975900000000003</v>
      </c>
      <c r="V111" s="144">
        <v>12.026300000000001</v>
      </c>
      <c r="W111" s="144">
        <v>9.9846000000000004</v>
      </c>
      <c r="X111" s="144">
        <v>12.6563</v>
      </c>
      <c r="Y111" s="144">
        <v>13.2029</v>
      </c>
      <c r="Z111" s="144">
        <v>2.0981000000000001</v>
      </c>
      <c r="AA111" s="144">
        <v>7.4390999999999998</v>
      </c>
      <c r="AB111" s="144">
        <v>11.412800000000001</v>
      </c>
      <c r="AC111" s="144">
        <v>2.5137999999999998</v>
      </c>
      <c r="AD111" s="145"/>
      <c r="AE111" s="145"/>
      <c r="AF111" s="145"/>
    </row>
    <row r="112" spans="1:32" hidden="1" outlineLevel="1" collapsed="1">
      <c r="A112" s="16">
        <v>43617</v>
      </c>
      <c r="B112" s="144">
        <v>804710.89455192001</v>
      </c>
      <c r="C112" s="144">
        <v>444295.21883045998</v>
      </c>
      <c r="D112" s="144">
        <v>360415.67572146002</v>
      </c>
      <c r="E112" s="144">
        <v>208196.80814666001</v>
      </c>
      <c r="F112" s="144">
        <v>155872.2543649</v>
      </c>
      <c r="G112" s="144">
        <v>52324.553781759998</v>
      </c>
      <c r="H112" s="144">
        <v>338554.57920556993</v>
      </c>
      <c r="I112" s="144">
        <v>214657.99787672001</v>
      </c>
      <c r="J112" s="144">
        <v>123896.58132884998</v>
      </c>
      <c r="K112" s="144">
        <v>548865.59660119994</v>
      </c>
      <c r="L112" s="144">
        <v>313197.45071534999</v>
      </c>
      <c r="M112" s="144">
        <v>235668.14588584998</v>
      </c>
      <c r="N112" s="144">
        <v>15.888299999999999</v>
      </c>
      <c r="O112" s="144">
        <v>18.633099999999999</v>
      </c>
      <c r="P112" s="144">
        <v>18.367599999999999</v>
      </c>
      <c r="Q112" s="144">
        <v>5.4413</v>
      </c>
      <c r="R112" s="144">
        <v>5.4494999999999996</v>
      </c>
      <c r="S112" s="144">
        <v>29.310099999999998</v>
      </c>
      <c r="T112" s="144">
        <v>29.351800000000001</v>
      </c>
      <c r="U112" s="144">
        <v>31.461099999999998</v>
      </c>
      <c r="V112" s="144">
        <v>13.583399999999999</v>
      </c>
      <c r="W112" s="144">
        <v>10.172000000000001</v>
      </c>
      <c r="X112" s="144">
        <v>12.8405</v>
      </c>
      <c r="Y112" s="144">
        <v>13.4457</v>
      </c>
      <c r="Z112" s="144">
        <v>2.4159999999999999</v>
      </c>
      <c r="AA112" s="144">
        <v>7.8470000000000004</v>
      </c>
      <c r="AB112" s="144">
        <v>12.159000000000001</v>
      </c>
      <c r="AC112" s="144">
        <v>2.4327999999999999</v>
      </c>
      <c r="AD112" s="145"/>
      <c r="AE112" s="145"/>
      <c r="AF112" s="145"/>
    </row>
    <row r="113" spans="1:32" hidden="1" outlineLevel="1" collapsed="1">
      <c r="A113" s="16">
        <v>43647</v>
      </c>
      <c r="B113" s="144">
        <v>788774.69460163999</v>
      </c>
      <c r="C113" s="144">
        <v>445287.91175208002</v>
      </c>
      <c r="D113" s="144">
        <v>343486.78284956003</v>
      </c>
      <c r="E113" s="144">
        <v>209250.98574179999</v>
      </c>
      <c r="F113" s="144">
        <v>159496.35106834001</v>
      </c>
      <c r="G113" s="144">
        <v>49754.634673460001</v>
      </c>
      <c r="H113" s="144">
        <v>377910.01231505006</v>
      </c>
      <c r="I113" s="144">
        <v>222911.50171034998</v>
      </c>
      <c r="J113" s="144">
        <v>154998.51060470002</v>
      </c>
      <c r="K113" s="144">
        <v>535578.04470261</v>
      </c>
      <c r="L113" s="144">
        <v>305579.24823545001</v>
      </c>
      <c r="M113" s="144">
        <v>229998.79646716002</v>
      </c>
      <c r="N113" s="144">
        <v>15.5321</v>
      </c>
      <c r="O113" s="144">
        <v>18.452100000000002</v>
      </c>
      <c r="P113" s="144">
        <v>18.127500000000001</v>
      </c>
      <c r="Q113" s="144">
        <v>5.2567000000000004</v>
      </c>
      <c r="R113" s="144">
        <v>5.2591000000000001</v>
      </c>
      <c r="S113" s="144">
        <v>31.097899999999999</v>
      </c>
      <c r="T113" s="144">
        <v>31.1297</v>
      </c>
      <c r="U113" s="144">
        <v>33.224200000000003</v>
      </c>
      <c r="V113" s="144">
        <v>10.640700000000001</v>
      </c>
      <c r="W113" s="144">
        <v>8.7067999999999994</v>
      </c>
      <c r="X113" s="144">
        <v>12.528499999999999</v>
      </c>
      <c r="Y113" s="144">
        <v>13.3531</v>
      </c>
      <c r="Z113" s="144">
        <v>1.8648</v>
      </c>
      <c r="AA113" s="144">
        <v>8.2334999999999994</v>
      </c>
      <c r="AB113" s="144">
        <v>12.579800000000001</v>
      </c>
      <c r="AC113" s="144">
        <v>2.5489999999999999</v>
      </c>
      <c r="AD113" s="145"/>
      <c r="AE113" s="145"/>
      <c r="AF113" s="145"/>
    </row>
    <row r="114" spans="1:32" hidden="1" outlineLevel="1" collapsed="1">
      <c r="A114" s="16">
        <v>43678</v>
      </c>
      <c r="B114" s="144">
        <v>786806.89470875997</v>
      </c>
      <c r="C114" s="144">
        <v>444766.00649592001</v>
      </c>
      <c r="D114" s="144">
        <v>342040.88821284001</v>
      </c>
      <c r="E114" s="144">
        <v>213250.17705445</v>
      </c>
      <c r="F114" s="144">
        <v>163647.95447090999</v>
      </c>
      <c r="G114" s="144">
        <v>49602.222583540002</v>
      </c>
      <c r="H114" s="144">
        <v>362291.94357575994</v>
      </c>
      <c r="I114" s="144">
        <v>215253.87938783001</v>
      </c>
      <c r="J114" s="144">
        <v>147038.06418792999</v>
      </c>
      <c r="K114" s="144">
        <v>544935.29058645002</v>
      </c>
      <c r="L114" s="144">
        <v>308963.18865574</v>
      </c>
      <c r="M114" s="144">
        <v>235972.10193070999</v>
      </c>
      <c r="N114" s="144">
        <v>16.107600000000001</v>
      </c>
      <c r="O114" s="144">
        <v>18.4375</v>
      </c>
      <c r="P114" s="144">
        <v>18.0852</v>
      </c>
      <c r="Q114" s="144">
        <v>5.3613999999999997</v>
      </c>
      <c r="R114" s="144">
        <v>5.3693</v>
      </c>
      <c r="S114" s="144">
        <v>33.768099999999997</v>
      </c>
      <c r="T114" s="144">
        <v>33.794600000000003</v>
      </c>
      <c r="U114" s="144">
        <v>35.774500000000003</v>
      </c>
      <c r="V114" s="144">
        <v>9.1216000000000008</v>
      </c>
      <c r="W114" s="144">
        <v>6.9476000000000004</v>
      </c>
      <c r="X114" s="144">
        <v>12.6373</v>
      </c>
      <c r="Y114" s="144">
        <v>13.3325</v>
      </c>
      <c r="Z114" s="144">
        <v>1.8304</v>
      </c>
      <c r="AA114" s="144">
        <v>8.1107999999999993</v>
      </c>
      <c r="AB114" s="144">
        <v>12.944100000000001</v>
      </c>
      <c r="AC114" s="144">
        <v>2.6924999999999999</v>
      </c>
      <c r="AD114" s="145"/>
      <c r="AE114" s="145"/>
      <c r="AF114" s="145"/>
    </row>
    <row r="115" spans="1:32" hidden="1" outlineLevel="1" collapsed="1">
      <c r="A115" s="16">
        <v>43709</v>
      </c>
      <c r="B115" s="144">
        <v>765907.37124297</v>
      </c>
      <c r="C115" s="144">
        <v>441772.58017078001</v>
      </c>
      <c r="D115" s="144">
        <v>324134.79107218998</v>
      </c>
      <c r="E115" s="144">
        <v>212480.30404305999</v>
      </c>
      <c r="F115" s="144">
        <v>166989.33326077001</v>
      </c>
      <c r="G115" s="144">
        <v>45490.970782290002</v>
      </c>
      <c r="H115" s="144">
        <v>365418.74609741988</v>
      </c>
      <c r="I115" s="144">
        <v>227658.55328831001</v>
      </c>
      <c r="J115" s="144">
        <v>137760.19280911001</v>
      </c>
      <c r="K115" s="144">
        <v>539994.61130509002</v>
      </c>
      <c r="L115" s="144">
        <v>311864.02690753003</v>
      </c>
      <c r="M115" s="144">
        <v>228130.58439755999</v>
      </c>
      <c r="N115" s="144">
        <v>14.870799999999999</v>
      </c>
      <c r="O115" s="144">
        <v>18.0855</v>
      </c>
      <c r="P115" s="144">
        <v>17.695699999999999</v>
      </c>
      <c r="Q115" s="144">
        <v>4.7667999999999999</v>
      </c>
      <c r="R115" s="144">
        <v>4.7686999999999999</v>
      </c>
      <c r="S115" s="144">
        <v>33.444400000000002</v>
      </c>
      <c r="T115" s="144">
        <v>33.516399999999997</v>
      </c>
      <c r="U115" s="144">
        <v>35.521799999999999</v>
      </c>
      <c r="V115" s="144">
        <v>8.5364000000000004</v>
      </c>
      <c r="W115" s="144">
        <v>7.6689999999999996</v>
      </c>
      <c r="X115" s="144">
        <v>11.9374</v>
      </c>
      <c r="Y115" s="144">
        <v>12.9833</v>
      </c>
      <c r="Z115" s="144">
        <v>1.6948000000000001</v>
      </c>
      <c r="AA115" s="144">
        <v>9.6666000000000007</v>
      </c>
      <c r="AB115" s="144">
        <v>14.4925</v>
      </c>
      <c r="AC115" s="144">
        <v>2.7597</v>
      </c>
      <c r="AD115" s="145"/>
      <c r="AE115" s="145"/>
      <c r="AF115" s="145"/>
    </row>
    <row r="116" spans="1:32" hidden="1" outlineLevel="1" collapsed="1">
      <c r="A116" s="16">
        <v>43739</v>
      </c>
      <c r="B116" s="144">
        <v>781881.90564400004</v>
      </c>
      <c r="C116" s="144">
        <v>442104.45546681999</v>
      </c>
      <c r="D116" s="144">
        <v>339777.45017718</v>
      </c>
      <c r="E116" s="144">
        <v>217157.58590311999</v>
      </c>
      <c r="F116" s="144">
        <v>170478.55511267</v>
      </c>
      <c r="G116" s="144">
        <v>46679.03079045</v>
      </c>
      <c r="H116" s="144">
        <v>372037.98514543998</v>
      </c>
      <c r="I116" s="144">
        <v>227891.59975555996</v>
      </c>
      <c r="J116" s="144">
        <v>144146.38538987996</v>
      </c>
      <c r="K116" s="144">
        <v>558949.91124329017</v>
      </c>
      <c r="L116" s="144">
        <v>316407.05185003998</v>
      </c>
      <c r="M116" s="144">
        <v>242542.85939324999</v>
      </c>
      <c r="N116" s="144">
        <v>13.875299999999999</v>
      </c>
      <c r="O116" s="144">
        <v>17.451599999999999</v>
      </c>
      <c r="P116" s="144">
        <v>16.952000000000002</v>
      </c>
      <c r="Q116" s="144">
        <v>4.2523</v>
      </c>
      <c r="R116" s="144">
        <v>4.2507000000000001</v>
      </c>
      <c r="S116" s="144">
        <v>33.5167</v>
      </c>
      <c r="T116" s="144">
        <v>33.581099999999999</v>
      </c>
      <c r="U116" s="144">
        <v>35.728099999999998</v>
      </c>
      <c r="V116" s="144">
        <v>9.8985000000000003</v>
      </c>
      <c r="W116" s="144">
        <v>9.3363999999999994</v>
      </c>
      <c r="X116" s="144">
        <v>11.831</v>
      </c>
      <c r="Y116" s="144">
        <v>12.471</v>
      </c>
      <c r="Z116" s="144">
        <v>1.8572</v>
      </c>
      <c r="AA116" s="144">
        <v>9.2736999999999998</v>
      </c>
      <c r="AB116" s="144">
        <v>14.3881</v>
      </c>
      <c r="AC116" s="144">
        <v>2.7025000000000001</v>
      </c>
      <c r="AD116" s="145"/>
      <c r="AE116" s="145"/>
      <c r="AF116" s="145"/>
    </row>
    <row r="117" spans="1:32" hidden="1" outlineLevel="1" collapsed="1">
      <c r="A117" s="16">
        <v>43770</v>
      </c>
      <c r="B117" s="144">
        <v>768102.91892529</v>
      </c>
      <c r="C117" s="144">
        <v>441575.73317063</v>
      </c>
      <c r="D117" s="144">
        <v>326527.18575465999</v>
      </c>
      <c r="E117" s="144">
        <v>217686.23169081999</v>
      </c>
      <c r="F117" s="144">
        <v>173402.12519227999</v>
      </c>
      <c r="G117" s="144">
        <v>44284.106498540001</v>
      </c>
      <c r="H117" s="144">
        <v>365534.74840333004</v>
      </c>
      <c r="I117" s="144">
        <v>222315.94598124002</v>
      </c>
      <c r="J117" s="144">
        <v>143218.80242209</v>
      </c>
      <c r="K117" s="144">
        <v>563318.96884162002</v>
      </c>
      <c r="L117" s="144">
        <v>327177.62697268999</v>
      </c>
      <c r="M117" s="144">
        <v>236141.34186892997</v>
      </c>
      <c r="N117" s="144">
        <v>13.2813</v>
      </c>
      <c r="O117" s="144">
        <v>16.470400000000001</v>
      </c>
      <c r="P117" s="144">
        <v>15.841699999999999</v>
      </c>
      <c r="Q117" s="144">
        <v>4.3223000000000003</v>
      </c>
      <c r="R117" s="144">
        <v>4.3244999999999996</v>
      </c>
      <c r="S117" s="144">
        <v>33.087400000000002</v>
      </c>
      <c r="T117" s="144">
        <v>33.1233</v>
      </c>
      <c r="U117" s="144">
        <v>35.386000000000003</v>
      </c>
      <c r="V117" s="144">
        <v>8.2642000000000007</v>
      </c>
      <c r="W117" s="144">
        <v>7.5145</v>
      </c>
      <c r="X117" s="144">
        <v>10.775600000000001</v>
      </c>
      <c r="Y117" s="144">
        <v>11.257099999999999</v>
      </c>
      <c r="Z117" s="144">
        <v>1.6422000000000001</v>
      </c>
      <c r="AA117" s="144">
        <v>9.4719999999999995</v>
      </c>
      <c r="AB117" s="144">
        <v>14.1798</v>
      </c>
      <c r="AC117" s="144">
        <v>2.6171000000000002</v>
      </c>
      <c r="AD117" s="145"/>
      <c r="AE117" s="145"/>
      <c r="AF117" s="145"/>
    </row>
    <row r="118" spans="1:32" hidden="1" outlineLevel="1" collapsed="1">
      <c r="A118" s="16">
        <v>43800</v>
      </c>
      <c r="B118" s="144">
        <v>744647.76789361995</v>
      </c>
      <c r="C118" s="144">
        <v>426513.92528112</v>
      </c>
      <c r="D118" s="144">
        <v>318133.84261250001</v>
      </c>
      <c r="E118" s="144">
        <v>212515.08549354001</v>
      </c>
      <c r="F118" s="144">
        <v>174821.07853097</v>
      </c>
      <c r="G118" s="144">
        <v>37694.006962569998</v>
      </c>
      <c r="H118" s="144">
        <v>433730.56950888009</v>
      </c>
      <c r="I118" s="144">
        <v>268172.10697214009</v>
      </c>
      <c r="J118" s="144">
        <v>165558.46253674</v>
      </c>
      <c r="K118" s="144">
        <v>576125.91768798989</v>
      </c>
      <c r="L118" s="144">
        <v>339167.99580519006</v>
      </c>
      <c r="M118" s="144">
        <v>236957.92188279997</v>
      </c>
      <c r="N118" s="144">
        <v>13.5107</v>
      </c>
      <c r="O118" s="144">
        <v>15.6774</v>
      </c>
      <c r="P118" s="144">
        <v>15.0191</v>
      </c>
      <c r="Q118" s="144">
        <v>5.0453999999999999</v>
      </c>
      <c r="R118" s="144">
        <v>5.0486000000000004</v>
      </c>
      <c r="S118" s="144">
        <v>33.108699999999999</v>
      </c>
      <c r="T118" s="144">
        <v>33.133000000000003</v>
      </c>
      <c r="U118" s="144">
        <v>35.112900000000003</v>
      </c>
      <c r="V118" s="144">
        <v>9.0312999999999999</v>
      </c>
      <c r="W118" s="144">
        <v>6.9410999999999996</v>
      </c>
      <c r="X118" s="144">
        <v>10.0221</v>
      </c>
      <c r="Y118" s="144">
        <v>10.267899999999999</v>
      </c>
      <c r="Z118" s="144">
        <v>2.3083</v>
      </c>
      <c r="AA118" s="144">
        <v>9.6301000000000005</v>
      </c>
      <c r="AB118" s="144">
        <v>13.640599999999999</v>
      </c>
      <c r="AC118" s="144">
        <v>2.4407000000000001</v>
      </c>
      <c r="AD118" s="145"/>
      <c r="AE118" s="145"/>
      <c r="AF118" s="145"/>
    </row>
    <row r="119" spans="1:32" hidden="1" outlineLevel="1" collapsed="1">
      <c r="A119" s="16">
        <v>43831</v>
      </c>
      <c r="B119" s="144">
        <v>743379.54265919002</v>
      </c>
      <c r="C119" s="144">
        <v>413689.70203198999</v>
      </c>
      <c r="D119" s="144">
        <v>329689.84062720003</v>
      </c>
      <c r="E119" s="144">
        <v>217035.34637976001</v>
      </c>
      <c r="F119" s="144">
        <v>177486.45327775</v>
      </c>
      <c r="G119" s="144">
        <v>39548.893102009999</v>
      </c>
      <c r="H119" s="144">
        <v>455570.95094267</v>
      </c>
      <c r="I119" s="144">
        <v>272389.15658274997</v>
      </c>
      <c r="J119" s="144">
        <v>183181.79435992002</v>
      </c>
      <c r="K119" s="144">
        <v>592633.80434650998</v>
      </c>
      <c r="L119" s="144">
        <v>341350.91199274</v>
      </c>
      <c r="M119" s="144">
        <v>251282.89235377</v>
      </c>
      <c r="N119" s="144">
        <v>11.8659</v>
      </c>
      <c r="O119" s="144">
        <v>14.0358</v>
      </c>
      <c r="P119" s="144">
        <v>13.147600000000001</v>
      </c>
      <c r="Q119" s="144">
        <v>4.1131000000000002</v>
      </c>
      <c r="R119" s="144">
        <v>4.1124999999999998</v>
      </c>
      <c r="S119" s="144">
        <v>33.432200000000002</v>
      </c>
      <c r="T119" s="144">
        <v>33.456600000000002</v>
      </c>
      <c r="U119" s="144">
        <v>36.429299999999998</v>
      </c>
      <c r="V119" s="144">
        <v>8.1965000000000003</v>
      </c>
      <c r="W119" s="144">
        <v>6.9185999999999996</v>
      </c>
      <c r="X119" s="144">
        <v>8.1940000000000008</v>
      </c>
      <c r="Y119" s="144">
        <v>8.6306999999999992</v>
      </c>
      <c r="Z119" s="144">
        <v>1.7587999999999999</v>
      </c>
      <c r="AA119" s="144">
        <v>9.1575000000000006</v>
      </c>
      <c r="AB119" s="144">
        <v>13.428699999999999</v>
      </c>
      <c r="AC119" s="144">
        <v>2.2227999999999999</v>
      </c>
      <c r="AD119" s="145"/>
      <c r="AE119" s="145"/>
      <c r="AF119" s="145"/>
    </row>
    <row r="120" spans="1:32" hidden="1" outlineLevel="1" collapsed="1">
      <c r="A120" s="16">
        <v>43862</v>
      </c>
      <c r="B120" s="144">
        <v>738317.04007609002</v>
      </c>
      <c r="C120" s="144">
        <v>416959.91037558002</v>
      </c>
      <c r="D120" s="144">
        <v>321357.12970051001</v>
      </c>
      <c r="E120" s="144">
        <v>217694.09010348999</v>
      </c>
      <c r="F120" s="144">
        <v>178813.84097670999</v>
      </c>
      <c r="G120" s="144">
        <v>38880.24912678</v>
      </c>
      <c r="H120" s="144">
        <v>453615.21960920008</v>
      </c>
      <c r="I120" s="144">
        <v>270260.92827709997</v>
      </c>
      <c r="J120" s="144">
        <v>183354.29133209999</v>
      </c>
      <c r="K120" s="144">
        <v>601350.60820866015</v>
      </c>
      <c r="L120" s="144">
        <v>351949.18667196995</v>
      </c>
      <c r="M120" s="144">
        <v>249401.42153668997</v>
      </c>
      <c r="N120" s="144">
        <v>11.680999999999999</v>
      </c>
      <c r="O120" s="144">
        <v>12.9163</v>
      </c>
      <c r="P120" s="144">
        <v>11.892300000000001</v>
      </c>
      <c r="Q120" s="144">
        <v>5.0197000000000003</v>
      </c>
      <c r="R120" s="144">
        <v>5.0239000000000003</v>
      </c>
      <c r="S120" s="144">
        <v>33.56</v>
      </c>
      <c r="T120" s="144">
        <v>33.592199999999998</v>
      </c>
      <c r="U120" s="144">
        <v>36.681199999999997</v>
      </c>
      <c r="V120" s="144">
        <v>10.3874</v>
      </c>
      <c r="W120" s="144">
        <v>8.9735999999999994</v>
      </c>
      <c r="X120" s="144">
        <v>5.9196</v>
      </c>
      <c r="Y120" s="144">
        <v>6.3849</v>
      </c>
      <c r="Z120" s="144">
        <v>1.5450999999999999</v>
      </c>
      <c r="AA120" s="144">
        <v>8.5162999999999993</v>
      </c>
      <c r="AB120" s="144">
        <v>12.4292</v>
      </c>
      <c r="AC120" s="144">
        <v>2.0587</v>
      </c>
      <c r="AD120" s="145"/>
      <c r="AE120" s="145"/>
      <c r="AF120" s="145"/>
    </row>
    <row r="121" spans="1:32" hidden="1" outlineLevel="1" collapsed="1">
      <c r="A121" s="16">
        <v>43891</v>
      </c>
      <c r="B121" s="144">
        <v>797636.57285836001</v>
      </c>
      <c r="C121" s="144">
        <v>433682.32336018002</v>
      </c>
      <c r="D121" s="144">
        <v>363954.24949818</v>
      </c>
      <c r="E121" s="144">
        <v>224515.35508852999</v>
      </c>
      <c r="F121" s="144">
        <v>180272.14983236999</v>
      </c>
      <c r="G121" s="144">
        <v>44243.205256159999</v>
      </c>
      <c r="H121" s="144">
        <v>446059.37423554005</v>
      </c>
      <c r="I121" s="144">
        <v>249338.91897334001</v>
      </c>
      <c r="J121" s="144">
        <v>196720.4552622</v>
      </c>
      <c r="K121" s="144">
        <v>634380.34028703009</v>
      </c>
      <c r="L121" s="144">
        <v>349019.18267290998</v>
      </c>
      <c r="M121" s="144">
        <v>285361.15761412005</v>
      </c>
      <c r="N121" s="144">
        <v>12.853300000000001</v>
      </c>
      <c r="O121" s="144">
        <v>13.9773</v>
      </c>
      <c r="P121" s="144">
        <v>13.232200000000001</v>
      </c>
      <c r="Q121" s="144">
        <v>5.4465000000000003</v>
      </c>
      <c r="R121" s="144">
        <v>5.4520999999999997</v>
      </c>
      <c r="S121" s="144">
        <v>33.334099999999999</v>
      </c>
      <c r="T121" s="144">
        <v>33.3476</v>
      </c>
      <c r="U121" s="144">
        <v>36.765000000000001</v>
      </c>
      <c r="V121" s="144">
        <v>13.948600000000001</v>
      </c>
      <c r="W121" s="144">
        <v>8.5303000000000004</v>
      </c>
      <c r="X121" s="144">
        <v>6.8148999999999997</v>
      </c>
      <c r="Y121" s="144">
        <v>7.0773999999999999</v>
      </c>
      <c r="Z121" s="144">
        <v>1.3194999999999999</v>
      </c>
      <c r="AA121" s="144">
        <v>7.4931999999999999</v>
      </c>
      <c r="AB121" s="144">
        <v>11.4498</v>
      </c>
      <c r="AC121" s="144">
        <v>1.7075</v>
      </c>
      <c r="AD121" s="145"/>
      <c r="AE121" s="145"/>
      <c r="AF121" s="145"/>
    </row>
    <row r="122" spans="1:32" hidden="1" outlineLevel="1" collapsed="1">
      <c r="A122" s="16">
        <v>43922</v>
      </c>
      <c r="B122" s="144">
        <v>773308.39082603005</v>
      </c>
      <c r="C122" s="144">
        <v>426013.67570453999</v>
      </c>
      <c r="D122" s="144">
        <v>347294.71512149001</v>
      </c>
      <c r="E122" s="144">
        <v>217315.74228872001</v>
      </c>
      <c r="F122" s="144">
        <v>174840.68740768</v>
      </c>
      <c r="G122" s="144">
        <v>42475.05488104</v>
      </c>
      <c r="H122" s="144">
        <v>439322.10907116003</v>
      </c>
      <c r="I122" s="144">
        <v>249358.73278555</v>
      </c>
      <c r="J122" s="144">
        <v>189963.37628560996</v>
      </c>
      <c r="K122" s="144">
        <v>641059.32977890002</v>
      </c>
      <c r="L122" s="144">
        <v>372079.92341037001</v>
      </c>
      <c r="M122" s="144">
        <v>268979.40636853001</v>
      </c>
      <c r="N122" s="144">
        <v>12.2263</v>
      </c>
      <c r="O122" s="144">
        <v>13.5077</v>
      </c>
      <c r="P122" s="144">
        <v>12.855499999999999</v>
      </c>
      <c r="Q122" s="144">
        <v>4.7103000000000002</v>
      </c>
      <c r="R122" s="144">
        <v>4.7191000000000001</v>
      </c>
      <c r="S122" s="144">
        <v>33.665700000000001</v>
      </c>
      <c r="T122" s="144">
        <v>33.711399999999998</v>
      </c>
      <c r="U122" s="144">
        <v>37.6126</v>
      </c>
      <c r="V122" s="144">
        <v>14.5671</v>
      </c>
      <c r="W122" s="144">
        <v>4.0236000000000001</v>
      </c>
      <c r="X122" s="144">
        <v>7.0167000000000002</v>
      </c>
      <c r="Y122" s="144">
        <v>7.1816000000000004</v>
      </c>
      <c r="Z122" s="144">
        <v>1.3130999999999999</v>
      </c>
      <c r="AA122" s="144">
        <v>7.7854000000000001</v>
      </c>
      <c r="AB122" s="144">
        <v>11.479200000000001</v>
      </c>
      <c r="AC122" s="144">
        <v>2.1882999999999999</v>
      </c>
      <c r="AD122" s="145"/>
      <c r="AE122" s="145"/>
      <c r="AF122" s="145"/>
    </row>
    <row r="123" spans="1:32" hidden="1" outlineLevel="1" collapsed="1">
      <c r="A123" s="16">
        <v>43952</v>
      </c>
      <c r="B123" s="144">
        <v>762953.26654513006</v>
      </c>
      <c r="C123" s="144">
        <v>420329.08822475001</v>
      </c>
      <c r="D123" s="144">
        <v>342624.17832037999</v>
      </c>
      <c r="E123" s="144">
        <v>217122.13294467999</v>
      </c>
      <c r="F123" s="144">
        <v>174782.17724372001</v>
      </c>
      <c r="G123" s="144">
        <v>42339.955700960003</v>
      </c>
      <c r="H123" s="144">
        <v>448879.58643852017</v>
      </c>
      <c r="I123" s="144">
        <v>258234.02112210001</v>
      </c>
      <c r="J123" s="144">
        <v>190645.56531641999</v>
      </c>
      <c r="K123" s="144">
        <v>647388.71970390005</v>
      </c>
      <c r="L123" s="144">
        <v>378079.04525557999</v>
      </c>
      <c r="M123" s="144">
        <v>269309.67444831994</v>
      </c>
      <c r="N123" s="144">
        <v>10.9862</v>
      </c>
      <c r="O123" s="144">
        <v>11.7521</v>
      </c>
      <c r="P123" s="144">
        <v>10.904400000000001</v>
      </c>
      <c r="Q123" s="144">
        <v>4.8163</v>
      </c>
      <c r="R123" s="144">
        <v>4.8235000000000001</v>
      </c>
      <c r="S123" s="144">
        <v>32.880099999999999</v>
      </c>
      <c r="T123" s="144">
        <v>32.910499999999999</v>
      </c>
      <c r="U123" s="144">
        <v>36.593200000000003</v>
      </c>
      <c r="V123" s="144">
        <v>16.5961</v>
      </c>
      <c r="W123" s="144">
        <v>6.1170999999999998</v>
      </c>
      <c r="X123" s="144">
        <v>6.0315000000000003</v>
      </c>
      <c r="Y123" s="144">
        <v>6.1768999999999998</v>
      </c>
      <c r="Z123" s="144">
        <v>1.8355999999999999</v>
      </c>
      <c r="AA123" s="144">
        <v>7.4074</v>
      </c>
      <c r="AB123" s="144">
        <v>11.0822</v>
      </c>
      <c r="AC123" s="144">
        <v>1.9429000000000001</v>
      </c>
      <c r="AD123" s="145"/>
      <c r="AE123" s="145"/>
      <c r="AF123" s="145"/>
    </row>
    <row r="124" spans="1:32" hidden="1" outlineLevel="1" collapsed="1">
      <c r="A124" s="16">
        <v>43983</v>
      </c>
      <c r="B124" s="144">
        <v>761426.42581418995</v>
      </c>
      <c r="C124" s="144">
        <v>419840.58494827</v>
      </c>
      <c r="D124" s="144">
        <v>341585.84086592001</v>
      </c>
      <c r="E124" s="144">
        <v>218179.63544541999</v>
      </c>
      <c r="F124" s="144">
        <v>176495.00299956001</v>
      </c>
      <c r="G124" s="144">
        <v>41684.632445859999</v>
      </c>
      <c r="H124" s="144">
        <v>454322.75363361003</v>
      </c>
      <c r="I124" s="144">
        <v>269515.06638024002</v>
      </c>
      <c r="J124" s="144">
        <v>184807.68725337007</v>
      </c>
      <c r="K124" s="144">
        <v>658210.05956180987</v>
      </c>
      <c r="L124" s="144">
        <v>389740.55336853996</v>
      </c>
      <c r="M124" s="144">
        <v>268469.50619326998</v>
      </c>
      <c r="N124" s="144">
        <v>10.065099999999999</v>
      </c>
      <c r="O124" s="144">
        <v>10.8355</v>
      </c>
      <c r="P124" s="144">
        <v>9.9339999999999993</v>
      </c>
      <c r="Q124" s="144">
        <v>5.1361999999999997</v>
      </c>
      <c r="R124" s="144">
        <v>5.1432000000000002</v>
      </c>
      <c r="S124" s="144">
        <v>32.408000000000001</v>
      </c>
      <c r="T124" s="144">
        <v>32.449199999999998</v>
      </c>
      <c r="U124" s="144">
        <v>36.072000000000003</v>
      </c>
      <c r="V124" s="144">
        <v>12.692299999999999</v>
      </c>
      <c r="W124" s="144">
        <v>7.2605000000000004</v>
      </c>
      <c r="X124" s="144">
        <v>5.1371000000000002</v>
      </c>
      <c r="Y124" s="144">
        <v>5.2550999999999997</v>
      </c>
      <c r="Z124" s="144">
        <v>1.8669</v>
      </c>
      <c r="AA124" s="144">
        <v>7.0949</v>
      </c>
      <c r="AB124" s="144">
        <v>10.4247</v>
      </c>
      <c r="AC124" s="144">
        <v>1.7178</v>
      </c>
      <c r="AD124" s="145"/>
      <c r="AE124" s="145"/>
      <c r="AF124" s="145"/>
    </row>
    <row r="125" spans="1:32" hidden="1" outlineLevel="1" collapsed="1">
      <c r="A125" s="16">
        <v>44013</v>
      </c>
      <c r="B125" s="144">
        <v>779999.87813269999</v>
      </c>
      <c r="C125" s="144">
        <v>422588.15666805999</v>
      </c>
      <c r="D125" s="144">
        <v>357411.72146464</v>
      </c>
      <c r="E125" s="144">
        <v>221179.79364392001</v>
      </c>
      <c r="F125" s="144">
        <v>178333.04554533001</v>
      </c>
      <c r="G125" s="144">
        <v>42846.748098589997</v>
      </c>
      <c r="H125" s="144">
        <v>479634.45632659009</v>
      </c>
      <c r="I125" s="144">
        <v>283505.31477264001</v>
      </c>
      <c r="J125" s="144">
        <v>196129.14155394997</v>
      </c>
      <c r="K125" s="144">
        <v>673267.88615323009</v>
      </c>
      <c r="L125" s="144">
        <v>389989.65719016001</v>
      </c>
      <c r="M125" s="144">
        <v>283278.22896306997</v>
      </c>
      <c r="N125" s="144">
        <v>9.6591000000000005</v>
      </c>
      <c r="O125" s="144">
        <v>10.2049</v>
      </c>
      <c r="P125" s="144">
        <v>9.2352000000000007</v>
      </c>
      <c r="Q125" s="144">
        <v>5.3555999999999999</v>
      </c>
      <c r="R125" s="144">
        <v>5.3716999999999997</v>
      </c>
      <c r="S125" s="144">
        <v>31.567</v>
      </c>
      <c r="T125" s="144">
        <v>31.598800000000001</v>
      </c>
      <c r="U125" s="144">
        <v>35.1297</v>
      </c>
      <c r="V125" s="144">
        <v>18.994900000000001</v>
      </c>
      <c r="W125" s="144">
        <v>7.2302</v>
      </c>
      <c r="X125" s="144">
        <v>4.3017000000000003</v>
      </c>
      <c r="Y125" s="144">
        <v>4.3864999999999998</v>
      </c>
      <c r="Z125" s="144">
        <v>1.2785</v>
      </c>
      <c r="AA125" s="144">
        <v>6.1714000000000002</v>
      </c>
      <c r="AB125" s="144">
        <v>9.3796999999999997</v>
      </c>
      <c r="AC125" s="144">
        <v>1.4708000000000001</v>
      </c>
      <c r="AD125" s="145"/>
      <c r="AE125" s="145"/>
      <c r="AF125" s="145"/>
    </row>
    <row r="126" spans="1:32" hidden="1" outlineLevel="1" collapsed="1">
      <c r="A126" s="16">
        <v>44044</v>
      </c>
      <c r="B126" s="144">
        <v>779261.08391743002</v>
      </c>
      <c r="C126" s="144">
        <v>420954.51301245001</v>
      </c>
      <c r="D126" s="144">
        <v>358306.57090498001</v>
      </c>
      <c r="E126" s="144">
        <v>223787.57861266</v>
      </c>
      <c r="F126" s="144">
        <v>181427.5432358</v>
      </c>
      <c r="G126" s="144">
        <v>42360.035376860003</v>
      </c>
      <c r="H126" s="144">
        <v>481696.26803346002</v>
      </c>
      <c r="I126" s="144">
        <v>291832.75655086001</v>
      </c>
      <c r="J126" s="144">
        <v>189863.51148260001</v>
      </c>
      <c r="K126" s="144">
        <v>671974.50525606005</v>
      </c>
      <c r="L126" s="144">
        <v>389931.05189615005</v>
      </c>
      <c r="M126" s="144">
        <v>282043.45335991005</v>
      </c>
      <c r="N126" s="144">
        <v>9.2220999999999993</v>
      </c>
      <c r="O126" s="144">
        <v>9.7736000000000001</v>
      </c>
      <c r="P126" s="144">
        <v>8.8474000000000004</v>
      </c>
      <c r="Q126" s="144">
        <v>5.343</v>
      </c>
      <c r="R126" s="144">
        <v>5.3506</v>
      </c>
      <c r="S126" s="144">
        <v>31.270700000000001</v>
      </c>
      <c r="T126" s="144">
        <v>31.284700000000001</v>
      </c>
      <c r="U126" s="144">
        <v>35.081499999999998</v>
      </c>
      <c r="V126" s="144">
        <v>21.869900000000001</v>
      </c>
      <c r="W126" s="144">
        <v>7.6631</v>
      </c>
      <c r="X126" s="144">
        <v>3.8477999999999999</v>
      </c>
      <c r="Y126" s="144">
        <v>3.9365999999999999</v>
      </c>
      <c r="Z126" s="144">
        <v>1.5048999999999999</v>
      </c>
      <c r="AA126" s="144">
        <v>6.0182000000000002</v>
      </c>
      <c r="AB126" s="144">
        <v>9.1652000000000005</v>
      </c>
      <c r="AC126" s="144">
        <v>1.415</v>
      </c>
      <c r="AD126" s="145"/>
      <c r="AE126" s="145"/>
      <c r="AF126" s="145"/>
    </row>
    <row r="127" spans="1:32" hidden="1" outlineLevel="1" collapsed="1">
      <c r="A127" s="16">
        <v>44075</v>
      </c>
      <c r="B127" s="144">
        <v>743245.69780589</v>
      </c>
      <c r="C127" s="144">
        <v>415548.32581587002</v>
      </c>
      <c r="D127" s="144">
        <v>327697.37199001998</v>
      </c>
      <c r="E127" s="144">
        <v>221849.03112651</v>
      </c>
      <c r="F127" s="144">
        <v>179654.8871235</v>
      </c>
      <c r="G127" s="144">
        <v>42194.144003009998</v>
      </c>
      <c r="H127" s="144">
        <v>506702.72790784994</v>
      </c>
      <c r="I127" s="144">
        <v>304740.27101390006</v>
      </c>
      <c r="J127" s="144">
        <v>201962.45689395</v>
      </c>
      <c r="K127" s="144">
        <v>686575.68184257997</v>
      </c>
      <c r="L127" s="144">
        <v>397367.48894782003</v>
      </c>
      <c r="M127" s="144">
        <v>289208.19289476</v>
      </c>
      <c r="N127" s="144">
        <v>9.1129999999999995</v>
      </c>
      <c r="O127" s="144">
        <v>9.6631</v>
      </c>
      <c r="P127" s="144">
        <v>8.7123000000000008</v>
      </c>
      <c r="Q127" s="144">
        <v>5.1932999999999998</v>
      </c>
      <c r="R127" s="144">
        <v>5.1994999999999996</v>
      </c>
      <c r="S127" s="144">
        <v>30.276</v>
      </c>
      <c r="T127" s="144">
        <v>30.308800000000002</v>
      </c>
      <c r="U127" s="144">
        <v>34.651299999999999</v>
      </c>
      <c r="V127" s="144">
        <v>15.813000000000001</v>
      </c>
      <c r="W127" s="144">
        <v>8.0417000000000005</v>
      </c>
      <c r="X127" s="144">
        <v>3.726</v>
      </c>
      <c r="Y127" s="144">
        <v>3.8128000000000002</v>
      </c>
      <c r="Z127" s="144">
        <v>1.1169</v>
      </c>
      <c r="AA127" s="144">
        <v>5.8593000000000002</v>
      </c>
      <c r="AB127" s="144">
        <v>8.7880000000000003</v>
      </c>
      <c r="AC127" s="144">
        <v>1.282</v>
      </c>
      <c r="AD127" s="145"/>
      <c r="AE127" s="145"/>
      <c r="AF127" s="145"/>
    </row>
    <row r="128" spans="1:32" hidden="1" outlineLevel="1" collapsed="1">
      <c r="A128" s="16">
        <v>44105</v>
      </c>
      <c r="B128" s="144">
        <v>738451.42991884996</v>
      </c>
      <c r="C128" s="144">
        <v>414141.41356184997</v>
      </c>
      <c r="D128" s="144">
        <v>324310.01635699999</v>
      </c>
      <c r="E128" s="144">
        <v>209414.67688439001</v>
      </c>
      <c r="F128" s="144">
        <v>172022.73348117</v>
      </c>
      <c r="G128" s="144">
        <v>37391.943403220001</v>
      </c>
      <c r="H128" s="144">
        <v>519921.44653289986</v>
      </c>
      <c r="I128" s="144">
        <v>318051.65548193001</v>
      </c>
      <c r="J128" s="144">
        <v>201869.79105096997</v>
      </c>
      <c r="K128" s="144">
        <v>695779.58551934012</v>
      </c>
      <c r="L128" s="144">
        <v>404111.13540610007</v>
      </c>
      <c r="M128" s="144">
        <v>291668.45011324005</v>
      </c>
      <c r="N128" s="144">
        <v>8.9901</v>
      </c>
      <c r="O128" s="144">
        <v>9.4671000000000003</v>
      </c>
      <c r="P128" s="144">
        <v>8.6252999999999993</v>
      </c>
      <c r="Q128" s="144">
        <v>5.1920000000000002</v>
      </c>
      <c r="R128" s="144">
        <v>5.2030000000000003</v>
      </c>
      <c r="S128" s="144">
        <v>29.520399999999999</v>
      </c>
      <c r="T128" s="144">
        <v>29.5395</v>
      </c>
      <c r="U128" s="144">
        <v>34.5062</v>
      </c>
      <c r="V128" s="144">
        <v>17.4999</v>
      </c>
      <c r="W128" s="144">
        <v>7.6332000000000004</v>
      </c>
      <c r="X128" s="144">
        <v>3.6652</v>
      </c>
      <c r="Y128" s="144">
        <v>3.7789999999999999</v>
      </c>
      <c r="Z128" s="144">
        <v>1.1329</v>
      </c>
      <c r="AA128" s="144">
        <v>5.7938000000000001</v>
      </c>
      <c r="AB128" s="144">
        <v>8.6166999999999998</v>
      </c>
      <c r="AC128" s="144">
        <v>1.3319000000000001</v>
      </c>
      <c r="AD128" s="145"/>
      <c r="AE128" s="145"/>
      <c r="AF128" s="145"/>
    </row>
    <row r="129" spans="1:32" hidden="1" outlineLevel="1" collapsed="1">
      <c r="A129" s="16">
        <v>44136</v>
      </c>
      <c r="B129" s="144">
        <v>742171.70762286999</v>
      </c>
      <c r="C129" s="144">
        <v>417904.29535469</v>
      </c>
      <c r="D129" s="144">
        <v>324267.41226817999</v>
      </c>
      <c r="E129" s="144">
        <v>210001.07928273</v>
      </c>
      <c r="F129" s="144">
        <v>174588.99992469</v>
      </c>
      <c r="G129" s="144">
        <v>35412.079358039999</v>
      </c>
      <c r="H129" s="144">
        <v>517423.21614030993</v>
      </c>
      <c r="I129" s="144">
        <v>314743.04072227003</v>
      </c>
      <c r="J129" s="144">
        <v>202680.17541803999</v>
      </c>
      <c r="K129" s="144">
        <v>703305.81260094</v>
      </c>
      <c r="L129" s="144">
        <v>409358.47800210002</v>
      </c>
      <c r="M129" s="144">
        <v>293947.33459884004</v>
      </c>
      <c r="N129" s="144">
        <v>8.9572000000000003</v>
      </c>
      <c r="O129" s="144">
        <v>9.3713999999999995</v>
      </c>
      <c r="P129" s="144">
        <v>8.4320000000000004</v>
      </c>
      <c r="Q129" s="144">
        <v>5.0228000000000002</v>
      </c>
      <c r="R129" s="144">
        <v>5.0335999999999999</v>
      </c>
      <c r="S129" s="144">
        <v>30.421500000000002</v>
      </c>
      <c r="T129" s="144">
        <v>30.438099999999999</v>
      </c>
      <c r="U129" s="144">
        <v>34.193300000000001</v>
      </c>
      <c r="V129" s="144">
        <v>21.596699999999998</v>
      </c>
      <c r="W129" s="144">
        <v>7.1017000000000001</v>
      </c>
      <c r="X129" s="144">
        <v>3.6294</v>
      </c>
      <c r="Y129" s="144">
        <v>3.7351000000000001</v>
      </c>
      <c r="Z129" s="144">
        <v>1.4325000000000001</v>
      </c>
      <c r="AA129" s="144">
        <v>5.2141999999999999</v>
      </c>
      <c r="AB129" s="144">
        <v>7.8779000000000003</v>
      </c>
      <c r="AC129" s="144">
        <v>1.2428999999999999</v>
      </c>
      <c r="AD129" s="145"/>
      <c r="AE129" s="145"/>
      <c r="AF129" s="145"/>
    </row>
    <row r="130" spans="1:32" hidden="1" outlineLevel="1" collapsed="1">
      <c r="A130" s="16">
        <v>44166</v>
      </c>
      <c r="B130" s="144">
        <v>724156.53419985995</v>
      </c>
      <c r="C130" s="144">
        <v>409517.02830577001</v>
      </c>
      <c r="D130" s="144">
        <v>314639.50589408999</v>
      </c>
      <c r="E130" s="144">
        <v>206471.43665319</v>
      </c>
      <c r="F130" s="144">
        <v>174432.28626188001</v>
      </c>
      <c r="G130" s="144">
        <v>32039.150391309999</v>
      </c>
      <c r="H130" s="144">
        <v>549487.70555002009</v>
      </c>
      <c r="I130" s="144">
        <v>361293.08521366009</v>
      </c>
      <c r="J130" s="144">
        <v>188194.62033636001</v>
      </c>
      <c r="K130" s="144">
        <v>730317.48483752017</v>
      </c>
      <c r="L130" s="144">
        <v>433416.66656522994</v>
      </c>
      <c r="M130" s="144">
        <v>296900.81827229005</v>
      </c>
      <c r="N130" s="144">
        <v>8.7912999999999997</v>
      </c>
      <c r="O130" s="144">
        <v>9.2462999999999997</v>
      </c>
      <c r="P130" s="144">
        <v>8.3917000000000002</v>
      </c>
      <c r="Q130" s="144">
        <v>5.1380999999999997</v>
      </c>
      <c r="R130" s="144">
        <v>5.1565000000000003</v>
      </c>
      <c r="S130" s="144">
        <v>29.901199999999999</v>
      </c>
      <c r="T130" s="144">
        <v>29.918900000000001</v>
      </c>
      <c r="U130" s="144">
        <v>33.261000000000003</v>
      </c>
      <c r="V130" s="144">
        <v>21.6633</v>
      </c>
      <c r="W130" s="144">
        <v>5.8192000000000004</v>
      </c>
      <c r="X130" s="144">
        <v>3.6208</v>
      </c>
      <c r="Y130" s="144">
        <v>3.7334999999999998</v>
      </c>
      <c r="Z130" s="144">
        <v>1.1157999999999999</v>
      </c>
      <c r="AA130" s="144">
        <v>5.2933000000000003</v>
      </c>
      <c r="AB130" s="144">
        <v>7.6353999999999997</v>
      </c>
      <c r="AC130" s="144">
        <v>1.1996</v>
      </c>
      <c r="AD130" s="145"/>
      <c r="AE130" s="145"/>
      <c r="AF130" s="145"/>
    </row>
    <row r="131" spans="1:32" hidden="1" outlineLevel="1" collapsed="1">
      <c r="A131" s="16">
        <v>44197</v>
      </c>
      <c r="B131" s="144">
        <v>723308.41639847006</v>
      </c>
      <c r="C131" s="144">
        <v>414073.32060618</v>
      </c>
      <c r="D131" s="144">
        <v>309235.09579229</v>
      </c>
      <c r="E131" s="144">
        <v>207869.59497931</v>
      </c>
      <c r="F131" s="144">
        <v>175997.01528202</v>
      </c>
      <c r="G131" s="144">
        <v>31872.579697289999</v>
      </c>
      <c r="H131" s="144">
        <v>541403.6336249701</v>
      </c>
      <c r="I131" s="144">
        <v>348489.74900257995</v>
      </c>
      <c r="J131" s="144">
        <v>192913.88462239</v>
      </c>
      <c r="K131" s="144">
        <v>726782.33731419011</v>
      </c>
      <c r="L131" s="144">
        <v>430926.88749612006</v>
      </c>
      <c r="M131" s="144">
        <v>295855.44981806999</v>
      </c>
      <c r="N131" s="144">
        <v>8.8432999999999993</v>
      </c>
      <c r="O131" s="144">
        <v>9.3579000000000008</v>
      </c>
      <c r="P131" s="144">
        <v>8.5547000000000004</v>
      </c>
      <c r="Q131" s="144">
        <v>4.3632</v>
      </c>
      <c r="R131" s="144">
        <v>4.3905000000000003</v>
      </c>
      <c r="S131" s="144">
        <v>30.324300000000001</v>
      </c>
      <c r="T131" s="144">
        <v>30.349799999999998</v>
      </c>
      <c r="U131" s="144">
        <v>34.204000000000001</v>
      </c>
      <c r="V131" s="144">
        <v>18.7227</v>
      </c>
      <c r="W131" s="144">
        <v>6.0799000000000003</v>
      </c>
      <c r="X131" s="144">
        <v>3.6623999999999999</v>
      </c>
      <c r="Y131" s="144">
        <v>3.7410000000000001</v>
      </c>
      <c r="Z131" s="144">
        <v>1.1922999999999999</v>
      </c>
      <c r="AA131" s="144">
        <v>5.4889000000000001</v>
      </c>
      <c r="AB131" s="144">
        <v>7.7215999999999996</v>
      </c>
      <c r="AC131" s="144">
        <v>1.1680999999999999</v>
      </c>
      <c r="AD131" s="145"/>
      <c r="AE131" s="145"/>
      <c r="AF131" s="145"/>
    </row>
    <row r="132" spans="1:32" hidden="1" outlineLevel="1" collapsed="1">
      <c r="A132" s="16">
        <v>44228</v>
      </c>
      <c r="B132" s="144">
        <v>722715.07665394002</v>
      </c>
      <c r="C132" s="144">
        <v>417037.54916523001</v>
      </c>
      <c r="D132" s="144">
        <v>305677.52748871001</v>
      </c>
      <c r="E132" s="144">
        <v>209115.18424954001</v>
      </c>
      <c r="F132" s="144">
        <v>178888.10569549</v>
      </c>
      <c r="G132" s="144">
        <v>30227.07855405</v>
      </c>
      <c r="H132" s="144">
        <v>534953.35369519994</v>
      </c>
      <c r="I132" s="144">
        <v>346583.32708254992</v>
      </c>
      <c r="J132" s="144">
        <v>188370.02661265002</v>
      </c>
      <c r="K132" s="144">
        <v>733252.23713928007</v>
      </c>
      <c r="L132" s="144">
        <v>437738.57198924996</v>
      </c>
      <c r="M132" s="144">
        <v>295513.66515003005</v>
      </c>
      <c r="N132" s="144">
        <v>8.4046000000000003</v>
      </c>
      <c r="O132" s="144">
        <v>8.9293999999999993</v>
      </c>
      <c r="P132" s="144">
        <v>8.0982000000000003</v>
      </c>
      <c r="Q132" s="144">
        <v>4.3179999999999996</v>
      </c>
      <c r="R132" s="144">
        <v>4.3320999999999996</v>
      </c>
      <c r="S132" s="144">
        <v>29.7986</v>
      </c>
      <c r="T132" s="144">
        <v>29.798100000000002</v>
      </c>
      <c r="U132" s="144">
        <v>34.130400000000002</v>
      </c>
      <c r="V132" s="144">
        <v>30.1968</v>
      </c>
      <c r="W132" s="144">
        <v>5.9287999999999998</v>
      </c>
      <c r="X132" s="144">
        <v>3.6189</v>
      </c>
      <c r="Y132" s="144">
        <v>3.7006000000000001</v>
      </c>
      <c r="Z132" s="144">
        <v>1.1984999999999999</v>
      </c>
      <c r="AA132" s="144">
        <v>5.0811999999999999</v>
      </c>
      <c r="AB132" s="144">
        <v>7.4698000000000002</v>
      </c>
      <c r="AC132" s="144">
        <v>1.0429999999999999</v>
      </c>
      <c r="AD132" s="145"/>
      <c r="AE132" s="145"/>
      <c r="AF132" s="145"/>
    </row>
    <row r="133" spans="1:32" collapsed="1">
      <c r="A133" s="16">
        <v>44256</v>
      </c>
      <c r="B133" s="144">
        <v>717798.50758729002</v>
      </c>
      <c r="C133" s="144">
        <v>417519.12782171997</v>
      </c>
      <c r="D133" s="144">
        <v>300279.37976556999</v>
      </c>
      <c r="E133" s="144">
        <v>213605.88205203999</v>
      </c>
      <c r="F133" s="144">
        <v>184124.19999930999</v>
      </c>
      <c r="G133" s="144">
        <v>29481.682052730001</v>
      </c>
      <c r="H133" s="144">
        <v>549709.48050824006</v>
      </c>
      <c r="I133" s="144">
        <v>350689.71785297</v>
      </c>
      <c r="J133" s="144">
        <v>199019.76265526999</v>
      </c>
      <c r="K133" s="144">
        <v>732758.83592674986</v>
      </c>
      <c r="L133" s="144">
        <v>439621.71406239999</v>
      </c>
      <c r="M133" s="144">
        <v>293137.12186435005</v>
      </c>
      <c r="N133" s="144">
        <v>8.4741999999999997</v>
      </c>
      <c r="O133" s="144">
        <v>8.9739000000000004</v>
      </c>
      <c r="P133" s="144">
        <v>8.2355</v>
      </c>
      <c r="Q133" s="144">
        <v>4.327</v>
      </c>
      <c r="R133" s="144">
        <v>4.3278999999999996</v>
      </c>
      <c r="S133" s="144">
        <v>29.762899999999998</v>
      </c>
      <c r="T133" s="144">
        <v>29.775200000000002</v>
      </c>
      <c r="U133" s="144">
        <v>33.700499999999998</v>
      </c>
      <c r="V133" s="144">
        <v>22.7654</v>
      </c>
      <c r="W133" s="144">
        <v>6.1738</v>
      </c>
      <c r="X133" s="144">
        <v>3.6440999999999999</v>
      </c>
      <c r="Y133" s="144">
        <v>3.7471999999999999</v>
      </c>
      <c r="Z133" s="144">
        <v>0.93879999999999997</v>
      </c>
      <c r="AA133" s="144">
        <v>4.6679000000000004</v>
      </c>
      <c r="AB133" s="144">
        <v>6.9992999999999999</v>
      </c>
      <c r="AC133" s="144">
        <v>0.71630000000000005</v>
      </c>
      <c r="AD133" s="145"/>
      <c r="AE133" s="145"/>
      <c r="AF133" s="145"/>
    </row>
    <row r="134" spans="1:32">
      <c r="A134" s="16">
        <v>44287</v>
      </c>
      <c r="B134" s="144">
        <v>733228.17118754005</v>
      </c>
      <c r="C134" s="144">
        <v>427738.71962982998</v>
      </c>
      <c r="D134" s="144">
        <v>305489.45155771001</v>
      </c>
      <c r="E134" s="144">
        <v>216625.58356748</v>
      </c>
      <c r="F134" s="144">
        <v>187622.09374551999</v>
      </c>
      <c r="G134" s="144">
        <v>29003.48982196</v>
      </c>
      <c r="H134" s="144">
        <v>555029.82336463989</v>
      </c>
      <c r="I134" s="144">
        <v>350338.99989964999</v>
      </c>
      <c r="J134" s="144">
        <v>204690.82346498998</v>
      </c>
      <c r="K134" s="144">
        <v>743472.6450052599</v>
      </c>
      <c r="L134" s="144">
        <v>452762.91431708005</v>
      </c>
      <c r="M134" s="144">
        <v>290709.73068817996</v>
      </c>
      <c r="N134" s="144">
        <v>8.8503000000000007</v>
      </c>
      <c r="O134" s="144">
        <v>9.3800000000000008</v>
      </c>
      <c r="P134" s="144">
        <v>8.6851000000000003</v>
      </c>
      <c r="Q134" s="144">
        <v>4.8898000000000001</v>
      </c>
      <c r="R134" s="144">
        <v>4.8959999999999999</v>
      </c>
      <c r="S134" s="144">
        <v>29.582699999999999</v>
      </c>
      <c r="T134" s="144">
        <v>29.587399999999999</v>
      </c>
      <c r="U134" s="144">
        <v>33.175600000000003</v>
      </c>
      <c r="V134" s="144">
        <v>25.2425</v>
      </c>
      <c r="W134" s="144">
        <v>7.1649000000000003</v>
      </c>
      <c r="X134" s="144">
        <v>3.7595000000000001</v>
      </c>
      <c r="Y134" s="144">
        <v>3.8780999999999999</v>
      </c>
      <c r="Z134" s="144">
        <v>1.0031000000000001</v>
      </c>
      <c r="AA134" s="144">
        <v>4.5719000000000003</v>
      </c>
      <c r="AB134" s="144">
        <v>6.7096</v>
      </c>
      <c r="AC134" s="144">
        <v>0.72150000000000003</v>
      </c>
      <c r="AD134" s="145"/>
      <c r="AE134" s="145"/>
      <c r="AF134" s="145"/>
    </row>
    <row r="135" spans="1:32">
      <c r="A135" s="16">
        <v>44317</v>
      </c>
      <c r="B135" s="144">
        <v>729349.98783781996</v>
      </c>
      <c r="C135" s="144">
        <v>439329.36086016998</v>
      </c>
      <c r="D135" s="144">
        <v>290020.62697764998</v>
      </c>
      <c r="E135" s="144">
        <v>222419.95783686999</v>
      </c>
      <c r="F135" s="144">
        <v>194137.59524947</v>
      </c>
      <c r="G135" s="144">
        <v>28282.362587399999</v>
      </c>
      <c r="H135" s="144">
        <v>563973.99888236029</v>
      </c>
      <c r="I135" s="144">
        <v>360206.8338070999</v>
      </c>
      <c r="J135" s="144">
        <v>203767.16507526001</v>
      </c>
      <c r="K135" s="144">
        <v>737440.04464366008</v>
      </c>
      <c r="L135" s="144">
        <v>449994.57968534995</v>
      </c>
      <c r="M135" s="144">
        <v>287445.46495831001</v>
      </c>
      <c r="N135" s="144">
        <v>8.9526000000000003</v>
      </c>
      <c r="O135" s="144">
        <v>9.5662000000000003</v>
      </c>
      <c r="P135" s="144">
        <v>8.7309000000000001</v>
      </c>
      <c r="Q135" s="144">
        <v>4.7492999999999999</v>
      </c>
      <c r="R135" s="144">
        <v>4.7676999999999996</v>
      </c>
      <c r="S135" s="144">
        <v>29.621300000000002</v>
      </c>
      <c r="T135" s="144">
        <v>29.626899999999999</v>
      </c>
      <c r="U135" s="144">
        <v>33.557000000000002</v>
      </c>
      <c r="V135" s="144">
        <v>24.798100000000002</v>
      </c>
      <c r="W135" s="144">
        <v>5.9448999999999996</v>
      </c>
      <c r="X135" s="144">
        <v>3.8254000000000001</v>
      </c>
      <c r="Y135" s="144">
        <v>3.9558</v>
      </c>
      <c r="Z135" s="144">
        <v>1.0176000000000001</v>
      </c>
      <c r="AA135" s="144">
        <v>4.8627000000000002</v>
      </c>
      <c r="AB135" s="144">
        <v>6.9375999999999998</v>
      </c>
      <c r="AC135" s="144">
        <v>0.61980000000000002</v>
      </c>
      <c r="AD135" s="145"/>
      <c r="AE135" s="145"/>
      <c r="AF135" s="145"/>
    </row>
    <row r="136" spans="1:32">
      <c r="A136" s="16">
        <v>44348</v>
      </c>
      <c r="B136" s="144">
        <v>731998.72738638998</v>
      </c>
      <c r="C136" s="144">
        <v>452200.27157858998</v>
      </c>
      <c r="D136" s="144">
        <v>279798.4558078</v>
      </c>
      <c r="E136" s="144">
        <v>227125.90144623999</v>
      </c>
      <c r="F136" s="144">
        <v>199801.83518257001</v>
      </c>
      <c r="G136" s="144">
        <v>27324.06626367</v>
      </c>
      <c r="H136" s="144">
        <v>561884.59274354007</v>
      </c>
      <c r="I136" s="144">
        <v>365793.28781817993</v>
      </c>
      <c r="J136" s="144">
        <v>196091.30492535996</v>
      </c>
      <c r="K136" s="144">
        <v>749817.20242912997</v>
      </c>
      <c r="L136" s="144">
        <v>465792.59020998003</v>
      </c>
      <c r="M136" s="144">
        <v>284024.61221914995</v>
      </c>
      <c r="N136" s="144">
        <v>9.0413999999999994</v>
      </c>
      <c r="O136" s="144">
        <v>9.6135000000000002</v>
      </c>
      <c r="P136" s="144">
        <v>8.8646999999999991</v>
      </c>
      <c r="Q136" s="144">
        <v>5.2954999999999997</v>
      </c>
      <c r="R136" s="144">
        <v>5.3239999999999998</v>
      </c>
      <c r="S136" s="144">
        <v>30.081900000000001</v>
      </c>
      <c r="T136" s="144">
        <v>30.080500000000001</v>
      </c>
      <c r="U136" s="144">
        <v>33.997999999999998</v>
      </c>
      <c r="V136" s="144">
        <v>31.5916</v>
      </c>
      <c r="W136" s="144">
        <v>7.5067000000000004</v>
      </c>
      <c r="X136" s="144">
        <v>3.8062</v>
      </c>
      <c r="Y136" s="144">
        <v>3.9218999999999999</v>
      </c>
      <c r="Z136" s="144">
        <v>1.0444</v>
      </c>
      <c r="AA136" s="144">
        <v>4.9154999999999998</v>
      </c>
      <c r="AB136" s="144">
        <v>6.8551000000000002</v>
      </c>
      <c r="AC136" s="144">
        <v>0.67910000000000004</v>
      </c>
      <c r="AD136" s="145"/>
      <c r="AE136" s="145"/>
      <c r="AF136" s="145"/>
    </row>
    <row r="137" spans="1:32">
      <c r="A137" s="16">
        <v>44378</v>
      </c>
      <c r="B137" s="144">
        <v>728742.07286563003</v>
      </c>
      <c r="C137" s="144">
        <v>457207.77681930002</v>
      </c>
      <c r="D137" s="144">
        <v>271534.29604633001</v>
      </c>
      <c r="E137" s="144">
        <v>231139.07931621</v>
      </c>
      <c r="F137" s="144">
        <v>204905.28604968</v>
      </c>
      <c r="G137" s="144">
        <v>26233.79326653</v>
      </c>
      <c r="H137" s="144">
        <v>573030.51870927005</v>
      </c>
      <c r="I137" s="144">
        <v>378662.91893136007</v>
      </c>
      <c r="J137" s="144">
        <v>194367.59977791004</v>
      </c>
      <c r="K137" s="144">
        <v>743425.68556754012</v>
      </c>
      <c r="L137" s="144">
        <v>461491.83961228002</v>
      </c>
      <c r="M137" s="144">
        <v>281933.84595525998</v>
      </c>
      <c r="N137" s="144">
        <v>9.1355000000000004</v>
      </c>
      <c r="O137" s="144">
        <v>9.9144000000000005</v>
      </c>
      <c r="P137" s="144">
        <v>9.2157</v>
      </c>
      <c r="Q137" s="144">
        <v>4.8490000000000002</v>
      </c>
      <c r="R137" s="144">
        <v>4.8609</v>
      </c>
      <c r="S137" s="144">
        <v>29.592700000000001</v>
      </c>
      <c r="T137" s="144">
        <v>29.603400000000001</v>
      </c>
      <c r="U137" s="144">
        <v>33.176099999999998</v>
      </c>
      <c r="V137" s="144">
        <v>21.7638</v>
      </c>
      <c r="W137" s="144">
        <v>4.9218000000000002</v>
      </c>
      <c r="X137" s="144">
        <v>3.9504999999999999</v>
      </c>
      <c r="Y137" s="144">
        <v>4.0540000000000003</v>
      </c>
      <c r="Z137" s="144">
        <v>1.01</v>
      </c>
      <c r="AA137" s="144">
        <v>4.8592000000000004</v>
      </c>
      <c r="AB137" s="144">
        <v>6.7811000000000003</v>
      </c>
      <c r="AC137" s="144">
        <v>0.59289999999999998</v>
      </c>
      <c r="AD137" s="145"/>
      <c r="AE137" s="145"/>
      <c r="AF137" s="145"/>
    </row>
    <row r="138" spans="1:32">
      <c r="A138" s="16">
        <v>44409</v>
      </c>
      <c r="B138" s="144">
        <v>749205.40850559995</v>
      </c>
      <c r="C138" s="144">
        <v>472670.6106291</v>
      </c>
      <c r="D138" s="144">
        <v>276534.7978765</v>
      </c>
      <c r="E138" s="144">
        <v>236757.68944844001</v>
      </c>
      <c r="F138" s="144">
        <v>212543.77782913001</v>
      </c>
      <c r="G138" s="144">
        <v>24213.911619310002</v>
      </c>
      <c r="H138" s="144">
        <v>558086.09699549014</v>
      </c>
      <c r="I138" s="144">
        <v>374392.83560303005</v>
      </c>
      <c r="J138" s="144">
        <v>183693.26139245997</v>
      </c>
      <c r="K138" s="144">
        <v>739629.63760259002</v>
      </c>
      <c r="L138" s="144">
        <v>455643.95747874002</v>
      </c>
      <c r="M138" s="144">
        <v>283985.68012385</v>
      </c>
      <c r="N138" s="144">
        <v>8.8557000000000006</v>
      </c>
      <c r="O138" s="144">
        <v>10.066599999999999</v>
      </c>
      <c r="P138" s="144">
        <v>9.3928999999999991</v>
      </c>
      <c r="Q138" s="144">
        <v>3.1655000000000002</v>
      </c>
      <c r="R138" s="144">
        <v>3.1659999999999999</v>
      </c>
      <c r="S138" s="144">
        <v>29.734100000000002</v>
      </c>
      <c r="T138" s="144">
        <v>29.741099999999999</v>
      </c>
      <c r="U138" s="144">
        <v>33.275100000000002</v>
      </c>
      <c r="V138" s="144">
        <v>25.488600000000002</v>
      </c>
      <c r="W138" s="144">
        <v>5.8457999999999997</v>
      </c>
      <c r="X138" s="144">
        <v>4.4138999999999999</v>
      </c>
      <c r="Y138" s="144">
        <v>4.5723000000000003</v>
      </c>
      <c r="Z138" s="144">
        <v>0.80420000000000003</v>
      </c>
      <c r="AA138" s="144">
        <v>4.6451000000000002</v>
      </c>
      <c r="AB138" s="144">
        <v>6.7146999999999997</v>
      </c>
      <c r="AC138" s="144">
        <v>0.54779999999999995</v>
      </c>
      <c r="AD138" s="145"/>
      <c r="AE138" s="145"/>
      <c r="AF138" s="145"/>
    </row>
    <row r="139" spans="1:32">
      <c r="A139" s="16">
        <v>44440</v>
      </c>
      <c r="B139" s="144">
        <v>746727.78377873998</v>
      </c>
      <c r="C139" s="144">
        <v>482573.73557233001</v>
      </c>
      <c r="D139" s="144">
        <v>264154.04820641002</v>
      </c>
      <c r="E139" s="144">
        <v>240346.56317581999</v>
      </c>
      <c r="F139" s="144">
        <v>216979.31312949999</v>
      </c>
      <c r="G139" s="144">
        <v>23367.250046320001</v>
      </c>
      <c r="H139" s="144">
        <v>577189.17555379018</v>
      </c>
      <c r="I139" s="144">
        <v>393078.33311342006</v>
      </c>
      <c r="J139" s="144">
        <v>184110.84244036995</v>
      </c>
      <c r="K139" s="144">
        <v>743830.71660060994</v>
      </c>
      <c r="L139" s="144">
        <v>463897.03236983996</v>
      </c>
      <c r="M139" s="144">
        <v>279933.68423076998</v>
      </c>
      <c r="N139" s="144">
        <v>8.8695000000000004</v>
      </c>
      <c r="O139" s="144">
        <v>9.7022999999999993</v>
      </c>
      <c r="P139" s="144">
        <v>9.0338999999999992</v>
      </c>
      <c r="Q139" s="144">
        <v>3.7423000000000002</v>
      </c>
      <c r="R139" s="144">
        <v>3.7443</v>
      </c>
      <c r="S139" s="144">
        <v>29.643799999999999</v>
      </c>
      <c r="T139" s="144">
        <v>29.645299999999999</v>
      </c>
      <c r="U139" s="144">
        <v>33.261000000000003</v>
      </c>
      <c r="V139" s="144">
        <v>28.518000000000001</v>
      </c>
      <c r="W139" s="144">
        <v>7.9147999999999996</v>
      </c>
      <c r="X139" s="144">
        <v>4.5819999999999999</v>
      </c>
      <c r="Y139" s="144">
        <v>4.7481</v>
      </c>
      <c r="Z139" s="144">
        <v>0.77559999999999996</v>
      </c>
      <c r="AA139" s="144">
        <v>4.7403000000000004</v>
      </c>
      <c r="AB139" s="144">
        <v>6.7553999999999998</v>
      </c>
      <c r="AC139" s="144">
        <v>0.49359999999999998</v>
      </c>
      <c r="AD139" s="145"/>
      <c r="AE139" s="145"/>
      <c r="AF139" s="145"/>
    </row>
    <row r="140" spans="1:32">
      <c r="A140" s="16">
        <v>44470</v>
      </c>
      <c r="B140" s="144">
        <v>755513.23521634995</v>
      </c>
      <c r="C140" s="144">
        <v>488159.20844279998</v>
      </c>
      <c r="D140" s="144">
        <v>267354.02677355002</v>
      </c>
      <c r="E140" s="144">
        <v>242819.02299478001</v>
      </c>
      <c r="F140" s="144">
        <v>221109.69845846001</v>
      </c>
      <c r="G140" s="144">
        <v>21709.32453632</v>
      </c>
      <c r="H140" s="144">
        <v>581753.5908486502</v>
      </c>
      <c r="I140" s="144">
        <v>398574.14930309</v>
      </c>
      <c r="J140" s="144">
        <v>183179.44154555997</v>
      </c>
      <c r="K140" s="144">
        <v>745101.41704116017</v>
      </c>
      <c r="L140" s="144">
        <v>465850.86396767996</v>
      </c>
      <c r="M140" s="144">
        <v>279250.55307348003</v>
      </c>
      <c r="N140" s="144">
        <v>9.2322000000000006</v>
      </c>
      <c r="O140" s="144">
        <v>10.011900000000001</v>
      </c>
      <c r="P140" s="144">
        <v>9.4162999999999997</v>
      </c>
      <c r="Q140" s="144">
        <v>3.9460999999999999</v>
      </c>
      <c r="R140" s="144">
        <v>3.9491999999999998</v>
      </c>
      <c r="S140" s="144">
        <v>29.631599999999999</v>
      </c>
      <c r="T140" s="144">
        <v>29.648800000000001</v>
      </c>
      <c r="U140" s="144">
        <v>33.271900000000002</v>
      </c>
      <c r="V140" s="144">
        <v>20.6143</v>
      </c>
      <c r="W140" s="144">
        <v>6.1428000000000003</v>
      </c>
      <c r="X140" s="144">
        <v>4.6452</v>
      </c>
      <c r="Y140" s="144">
        <v>4.7587000000000002</v>
      </c>
      <c r="Z140" s="144">
        <v>0.71970000000000001</v>
      </c>
      <c r="AA140" s="144">
        <v>4.8615000000000004</v>
      </c>
      <c r="AB140" s="144">
        <v>6.7606999999999999</v>
      </c>
      <c r="AC140" s="144">
        <v>0.5494</v>
      </c>
      <c r="AD140" s="145"/>
      <c r="AE140" s="145"/>
      <c r="AF140" s="145"/>
    </row>
    <row r="141" spans="1:32">
      <c r="A141" s="16">
        <v>44501</v>
      </c>
      <c r="B141" s="144">
        <v>761537.61189228995</v>
      </c>
      <c r="C141" s="144">
        <v>496235.26181587001</v>
      </c>
      <c r="D141" s="144">
        <v>265302.35007642</v>
      </c>
      <c r="E141" s="144">
        <v>250573.70021740001</v>
      </c>
      <c r="F141" s="144">
        <v>228804.45577104</v>
      </c>
      <c r="G141" s="144">
        <v>21769.24444636</v>
      </c>
      <c r="H141" s="144">
        <v>590102.37891186995</v>
      </c>
      <c r="I141" s="144">
        <v>409512.74833037995</v>
      </c>
      <c r="J141" s="144">
        <v>180589.63058148997</v>
      </c>
      <c r="K141" s="144">
        <v>757040.97679992986</v>
      </c>
      <c r="L141" s="144">
        <v>469045.61940349999</v>
      </c>
      <c r="M141" s="144">
        <v>287995.35739643004</v>
      </c>
      <c r="N141" s="144">
        <v>9.0797000000000008</v>
      </c>
      <c r="O141" s="144">
        <v>9.9853000000000005</v>
      </c>
      <c r="P141" s="144">
        <v>9.4392999999999994</v>
      </c>
      <c r="Q141" s="144">
        <v>3.2498999999999998</v>
      </c>
      <c r="R141" s="144">
        <v>3.2505999999999999</v>
      </c>
      <c r="S141" s="144">
        <v>28.336600000000001</v>
      </c>
      <c r="T141" s="144">
        <v>28.3491</v>
      </c>
      <c r="U141" s="144">
        <v>31.51</v>
      </c>
      <c r="V141" s="144">
        <v>18.270800000000001</v>
      </c>
      <c r="W141" s="144">
        <v>5.9080000000000004</v>
      </c>
      <c r="X141" s="144">
        <v>4.7561999999999998</v>
      </c>
      <c r="Y141" s="144">
        <v>4.8521000000000001</v>
      </c>
      <c r="Z141" s="144">
        <v>1.0256000000000001</v>
      </c>
      <c r="AA141" s="144">
        <v>5.0197000000000003</v>
      </c>
      <c r="AB141" s="144">
        <v>6.9683000000000002</v>
      </c>
      <c r="AC141" s="144">
        <v>0.62239999999999995</v>
      </c>
      <c r="AD141" s="145"/>
      <c r="AE141" s="145"/>
      <c r="AF141" s="145"/>
    </row>
    <row r="142" spans="1:32">
      <c r="A142" s="16">
        <v>44531</v>
      </c>
      <c r="B142" s="144">
        <v>752324.27137451002</v>
      </c>
      <c r="C142" s="144">
        <v>484060.07121442002</v>
      </c>
      <c r="D142" s="144">
        <v>268264.20016009</v>
      </c>
      <c r="E142" s="144">
        <v>254385.18023961</v>
      </c>
      <c r="F142" s="144">
        <v>232914.11796569001</v>
      </c>
      <c r="G142" s="144">
        <v>21471.062273920001</v>
      </c>
      <c r="H142" s="144">
        <v>633805.71783009009</v>
      </c>
      <c r="I142" s="144">
        <v>456470.90545160009</v>
      </c>
      <c r="J142" s="144">
        <v>177334.81237849005</v>
      </c>
      <c r="K142" s="144">
        <v>794151.81397308025</v>
      </c>
      <c r="L142" s="144">
        <v>506980.23351185001</v>
      </c>
      <c r="M142" s="144">
        <v>287171.58046123001</v>
      </c>
      <c r="N142" s="144">
        <v>9.0725999999999996</v>
      </c>
      <c r="O142" s="144">
        <v>10.480399999999999</v>
      </c>
      <c r="P142" s="144">
        <v>9.8962000000000003</v>
      </c>
      <c r="Q142" s="144">
        <v>3.3405999999999998</v>
      </c>
      <c r="R142" s="144">
        <v>3.3424999999999998</v>
      </c>
      <c r="S142" s="144">
        <v>28.063700000000001</v>
      </c>
      <c r="T142" s="144">
        <v>28.072500000000002</v>
      </c>
      <c r="U142" s="144">
        <v>31.2971</v>
      </c>
      <c r="V142" s="144">
        <v>23.189699999999998</v>
      </c>
      <c r="W142" s="144">
        <v>5.7965999999999998</v>
      </c>
      <c r="X142" s="144">
        <v>4.5206999999999997</v>
      </c>
      <c r="Y142" s="144">
        <v>4.6376999999999997</v>
      </c>
      <c r="Z142" s="144">
        <v>1.4140999999999999</v>
      </c>
      <c r="AA142" s="144">
        <v>5.1830999999999996</v>
      </c>
      <c r="AB142" s="144">
        <v>6.9608999999999996</v>
      </c>
      <c r="AC142" s="144">
        <v>0.59019999999999995</v>
      </c>
      <c r="AD142" s="145"/>
      <c r="AE142" s="145"/>
      <c r="AF142" s="145"/>
    </row>
    <row r="143" spans="1:32">
      <c r="A143" s="16">
        <v>44562</v>
      </c>
      <c r="B143" s="144">
        <v>769648.5953399</v>
      </c>
      <c r="C143" s="144">
        <v>486449.85166242998</v>
      </c>
      <c r="D143" s="144">
        <v>283198.74367747002</v>
      </c>
      <c r="E143" s="144">
        <v>262515.19351875997</v>
      </c>
      <c r="F143" s="144">
        <v>240199.63851101001</v>
      </c>
      <c r="G143" s="144">
        <v>22315.555007750001</v>
      </c>
      <c r="H143" s="144">
        <v>627775.91253721993</v>
      </c>
      <c r="I143" s="144">
        <v>426864.43489486008</v>
      </c>
      <c r="J143" s="144">
        <v>200911.47764236006</v>
      </c>
      <c r="K143" s="144">
        <v>773830.65855368017</v>
      </c>
      <c r="L143" s="144">
        <v>481828.46030254004</v>
      </c>
      <c r="M143" s="144">
        <v>292002.19825114001</v>
      </c>
      <c r="N143" s="144">
        <v>9.5184999999999995</v>
      </c>
      <c r="O143" s="144">
        <v>10.822699999999999</v>
      </c>
      <c r="P143" s="144">
        <v>10.373100000000001</v>
      </c>
      <c r="Q143" s="144">
        <v>3.3409</v>
      </c>
      <c r="R143" s="144">
        <v>3.3441000000000001</v>
      </c>
      <c r="S143" s="144">
        <v>28.384499999999999</v>
      </c>
      <c r="T143" s="144">
        <v>28.377500000000001</v>
      </c>
      <c r="U143" s="144">
        <v>32.035800000000002</v>
      </c>
      <c r="V143" s="144">
        <v>39.0764</v>
      </c>
      <c r="W143" s="144">
        <v>4.7176</v>
      </c>
      <c r="X143" s="144">
        <v>4.8006000000000002</v>
      </c>
      <c r="Y143" s="144">
        <v>4.8502000000000001</v>
      </c>
      <c r="Z143" s="144">
        <v>1.2723</v>
      </c>
      <c r="AA143" s="144">
        <v>5.2095000000000002</v>
      </c>
      <c r="AB143" s="144">
        <v>7.0526</v>
      </c>
      <c r="AC143" s="144">
        <v>0.53920000000000001</v>
      </c>
      <c r="AD143" s="145"/>
      <c r="AE143" s="145"/>
      <c r="AF143" s="145"/>
    </row>
    <row r="144" spans="1:32">
      <c r="A144" s="16">
        <v>44593</v>
      </c>
      <c r="B144" s="144">
        <v>743211.66075312998</v>
      </c>
      <c r="C144" s="144">
        <v>495627.77200403</v>
      </c>
      <c r="D144" s="144">
        <v>247583.88874910001</v>
      </c>
      <c r="E144" s="144">
        <v>267976.86623464001</v>
      </c>
      <c r="F144" s="144">
        <v>247139.88664606999</v>
      </c>
      <c r="G144" s="144">
        <v>20836.97958857</v>
      </c>
      <c r="H144" s="144">
        <v>579184.45844101987</v>
      </c>
      <c r="I144" s="144">
        <v>396839.70328433998</v>
      </c>
      <c r="J144" s="144">
        <v>182344.75515668001</v>
      </c>
      <c r="K144" s="144">
        <v>757387.52093386021</v>
      </c>
      <c r="L144" s="144">
        <v>474797.85763536999</v>
      </c>
      <c r="M144" s="144">
        <v>282589.66329848999</v>
      </c>
      <c r="N144" s="144">
        <v>10.135300000000001</v>
      </c>
      <c r="O144" s="144">
        <v>11.9078</v>
      </c>
      <c r="P144" s="144">
        <v>11.653499999999999</v>
      </c>
      <c r="Q144" s="144">
        <v>3.1598000000000002</v>
      </c>
      <c r="R144" s="144">
        <v>3.1677</v>
      </c>
      <c r="S144" s="144">
        <v>29.3233</v>
      </c>
      <c r="T144" s="144">
        <v>29.3216</v>
      </c>
      <c r="U144" s="144">
        <v>32.926699999999997</v>
      </c>
      <c r="V144" s="144">
        <v>30.6937</v>
      </c>
      <c r="W144" s="144">
        <v>4.5618999999999996</v>
      </c>
      <c r="X144" s="144">
        <v>5.5297999999999998</v>
      </c>
      <c r="Y144" s="144">
        <v>5.5917000000000003</v>
      </c>
      <c r="Z144" s="144">
        <v>1.4075</v>
      </c>
      <c r="AA144" s="144">
        <v>4.9992000000000001</v>
      </c>
      <c r="AB144" s="144">
        <v>6.7941000000000003</v>
      </c>
      <c r="AC144" s="144">
        <v>0.52669999999999995</v>
      </c>
      <c r="AD144" s="145"/>
      <c r="AE144" s="145"/>
      <c r="AF144" s="145"/>
    </row>
    <row r="145" spans="1:32">
      <c r="A145" s="16">
        <v>44621</v>
      </c>
      <c r="B145" s="144">
        <v>744887.31956543005</v>
      </c>
      <c r="C145" s="144">
        <v>499291.25648256001</v>
      </c>
      <c r="D145" s="144">
        <v>245596.06308287001</v>
      </c>
      <c r="E145" s="144">
        <v>262672.88742634997</v>
      </c>
      <c r="F145" s="144">
        <v>241891.87403586999</v>
      </c>
      <c r="G145" s="144">
        <v>20781.013390479999</v>
      </c>
      <c r="H145" s="144">
        <v>558562.98161885992</v>
      </c>
      <c r="I145" s="144">
        <v>396300.19048951007</v>
      </c>
      <c r="J145" s="144">
        <v>162262.79112934999</v>
      </c>
      <c r="K145" s="144">
        <v>823790.9062670701</v>
      </c>
      <c r="L145" s="144">
        <v>541855.18947401003</v>
      </c>
      <c r="M145" s="144">
        <v>281935.71679305995</v>
      </c>
      <c r="N145" s="144">
        <v>11.317299999999999</v>
      </c>
      <c r="O145" s="144">
        <v>13.151899999999999</v>
      </c>
      <c r="P145" s="144">
        <v>13.179500000000001</v>
      </c>
      <c r="Q145" s="144">
        <v>3.5743</v>
      </c>
      <c r="R145" s="144">
        <v>3.5949</v>
      </c>
      <c r="S145" s="144">
        <v>20.402100000000001</v>
      </c>
      <c r="T145" s="144">
        <v>20.4224</v>
      </c>
      <c r="U145" s="144">
        <v>20.639900000000001</v>
      </c>
      <c r="V145" s="144">
        <v>3.9529000000000001</v>
      </c>
      <c r="W145" s="144">
        <v>2.0000000000000001E-4</v>
      </c>
      <c r="X145" s="144">
        <v>6.0812999999999997</v>
      </c>
      <c r="Y145" s="144">
        <v>6.101</v>
      </c>
      <c r="Z145" s="144">
        <v>1.4365000000000001</v>
      </c>
      <c r="AA145" s="144">
        <v>5.0243000000000002</v>
      </c>
      <c r="AB145" s="144">
        <v>6.7050999999999998</v>
      </c>
      <c r="AC145" s="144">
        <v>0.44330000000000003</v>
      </c>
      <c r="AD145" s="145"/>
      <c r="AE145" s="145"/>
      <c r="AF145" s="145"/>
    </row>
  </sheetData>
  <mergeCells count="5">
    <mergeCell ref="A3:A4"/>
    <mergeCell ref="B3:G3"/>
    <mergeCell ref="H3:M3"/>
    <mergeCell ref="N3:W3"/>
    <mergeCell ref="X3:AC3"/>
  </mergeCells>
  <hyperlinks>
    <hyperlink ref="A1" location="Зміст!A1" display="Зміст"/>
  </hyperlinks>
  <pageMargins left="0.7" right="0.7" top="0.75" bottom="0.75" header="0.3" footer="0.3"/>
  <pageSetup paperSize="9" scale="93" orientation="landscape" cellComments="atEnd" horizontalDpi="4294967293" verticalDpi="300" r:id="rId1"/>
  <colBreaks count="1" manualBreakCount="1">
    <brk id="13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21</vt:i4>
      </vt:variant>
      <vt:variant>
        <vt:lpstr>Іменовані діапазони</vt:lpstr>
      </vt:variant>
      <vt:variant>
        <vt:i4>27</vt:i4>
      </vt:variant>
    </vt:vector>
  </HeadingPairs>
  <TitlesOfParts>
    <vt:vector size="48" baseType="lpstr">
      <vt:lpstr>Зміст</vt:lpstr>
      <vt:lpstr>на звітну дату</vt:lpstr>
      <vt:lpstr>Кредити за секторами</vt:lpstr>
      <vt:lpstr>Кредити НФК</vt:lpstr>
      <vt:lpstr>Кредити ДГ</vt:lpstr>
      <vt:lpstr>Кредити НФК за КВЕД</vt:lpstr>
      <vt:lpstr>Кредити НФК за цілями</vt:lpstr>
      <vt:lpstr>Кредити ДГ за цілями</vt:lpstr>
      <vt:lpstr>Депозити за секторами</vt:lpstr>
      <vt:lpstr>Депозити НФК</vt:lpstr>
      <vt:lpstr>Депозити ДГ</vt:lpstr>
      <vt:lpstr>Депозити НФК за КВЕД</vt:lpstr>
      <vt:lpstr>% ставки за кредитами НФК</vt:lpstr>
      <vt:lpstr>% ставки за кредитами ДГ</vt:lpstr>
      <vt:lpstr>%ставкиЗаКредитамиНФК за цілями</vt:lpstr>
      <vt:lpstr>%ставкиЗаКредитамиДГ за цілями</vt:lpstr>
      <vt:lpstr>% ставки за депозитами НФК</vt:lpstr>
      <vt:lpstr>% ставки за депозитами ДГ</vt:lpstr>
      <vt:lpstr>Банки та філії</vt:lpstr>
      <vt:lpstr>Кількість підрозділів</vt:lpstr>
      <vt:lpstr>Україна</vt:lpstr>
      <vt:lpstr>Months</vt:lpstr>
      <vt:lpstr>Months2</vt:lpstr>
      <vt:lpstr>'%ставкиЗаКредитамиДГ за цілями'!Заголовки_для_друку</vt:lpstr>
      <vt:lpstr>'%ставкиЗаКредитамиНФК за цілями'!Заголовки_для_друку</vt:lpstr>
      <vt:lpstr>'Депозити за секторами'!Заголовки_для_друку</vt:lpstr>
      <vt:lpstr>'Кредити ДГ за цілями'!Заголовки_для_друку</vt:lpstr>
      <vt:lpstr>'Кредити за секторами'!Заголовки_для_друку</vt:lpstr>
      <vt:lpstr>'Кредити НФК за цілями'!Заголовки_для_друку</vt:lpstr>
      <vt:lpstr>'% ставки за депозитами ДГ'!Область_друку</vt:lpstr>
      <vt:lpstr>'% ставки за депозитами НФК'!Область_друку</vt:lpstr>
      <vt:lpstr>'% ставки за кредитами ДГ'!Область_друку</vt:lpstr>
      <vt:lpstr>'% ставки за кредитами НФК'!Область_друку</vt:lpstr>
      <vt:lpstr>'%ставкиЗаКредитамиДГ за цілями'!Область_друку</vt:lpstr>
      <vt:lpstr>'%ставкиЗаКредитамиНФК за цілями'!Область_друку</vt:lpstr>
      <vt:lpstr>'Банки та філії'!Область_друку</vt:lpstr>
      <vt:lpstr>'Депозити ДГ'!Область_друку</vt:lpstr>
      <vt:lpstr>'Депозити за секторами'!Область_друку</vt:lpstr>
      <vt:lpstr>'Депозити НФК'!Область_друку</vt:lpstr>
      <vt:lpstr>'Депозити НФК за КВЕД'!Область_друку</vt:lpstr>
      <vt:lpstr>'Кредити ДГ'!Область_друку</vt:lpstr>
      <vt:lpstr>'Кредити ДГ за цілями'!Область_друку</vt:lpstr>
      <vt:lpstr>'Кредити за секторами'!Область_друку</vt:lpstr>
      <vt:lpstr>'Кредити НФК'!Область_друку</vt:lpstr>
      <vt:lpstr>'Кредити НФК за КВЕД'!Область_друку</vt:lpstr>
      <vt:lpstr>'Кредити НФК за цілями'!Область_друку</vt:lpstr>
      <vt:lpstr>'на звітну дату'!Область_друку</vt:lpstr>
      <vt:lpstr>Україна!Область_друку</vt:lpstr>
    </vt:vector>
  </TitlesOfParts>
  <Company>nbu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Костянтин Коротков</dc:creator>
  <cp:lastModifiedBy>Шевченко Олег Олександрович</cp:lastModifiedBy>
  <cp:lastPrinted>2016-06-24T12:38:31Z</cp:lastPrinted>
  <dcterms:created xsi:type="dcterms:W3CDTF">2015-11-02T12:52:14Z</dcterms:created>
  <dcterms:modified xsi:type="dcterms:W3CDTF">2022-04-28T11:31:57Z</dcterms:modified>
</cp:coreProperties>
</file>