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khlo\OneDrive\Рабочий стол\"/>
    </mc:Choice>
  </mc:AlternateContent>
  <bookViews>
    <workbookView xWindow="0" yWindow="0" windowWidth="13215" windowHeight="4545" activeTab="6"/>
  </bookViews>
  <sheets>
    <sheet name="Лист1" sheetId="1" r:id="rId1"/>
    <sheet name="Лист2" sheetId="3" r:id="rId2"/>
    <sheet name="Лист3" sheetId="4" r:id="rId3"/>
    <sheet name="Лист4" sheetId="5" r:id="rId4"/>
    <sheet name="Лист5" sheetId="6" r:id="rId5"/>
    <sheet name="Лист6" sheetId="7" r:id="rId6"/>
    <sheet name="Лист7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J12" i="9"/>
  <c r="I12" i="9"/>
  <c r="H12" i="9"/>
  <c r="G12" i="9"/>
  <c r="F12" i="9"/>
  <c r="E12" i="9"/>
  <c r="D12" i="9"/>
  <c r="J11" i="9"/>
  <c r="E11" i="9"/>
  <c r="J10" i="9"/>
  <c r="E10" i="9"/>
  <c r="K9" i="9"/>
  <c r="J9" i="9"/>
  <c r="I9" i="9"/>
  <c r="H9" i="9"/>
  <c r="E9" i="9"/>
  <c r="J8" i="9"/>
  <c r="E8" i="9"/>
  <c r="D8" i="9"/>
  <c r="C8" i="9"/>
  <c r="B8" i="9"/>
  <c r="J7" i="9"/>
  <c r="E7" i="9"/>
  <c r="K6" i="9"/>
  <c r="J6" i="9"/>
  <c r="I6" i="9"/>
  <c r="H6" i="9"/>
  <c r="G6" i="9"/>
  <c r="F6" i="9"/>
  <c r="E6" i="9"/>
  <c r="J5" i="9"/>
  <c r="J4" i="9"/>
  <c r="H4" i="9"/>
  <c r="G4" i="9"/>
  <c r="F4" i="9"/>
  <c r="E5" i="9"/>
  <c r="E4" i="9"/>
  <c r="D4" i="9"/>
  <c r="C4" i="9"/>
  <c r="B4" i="9"/>
  <c r="L14" i="9" l="1"/>
  <c r="D9" i="6"/>
  <c r="D3" i="6"/>
  <c r="D4" i="6"/>
  <c r="D5" i="6"/>
  <c r="D6" i="6"/>
  <c r="D7" i="6"/>
  <c r="D8" i="6"/>
  <c r="D2" i="6"/>
  <c r="C3" i="5"/>
  <c r="C4" i="5"/>
  <c r="C5" i="5"/>
  <c r="C6" i="5"/>
  <c r="C7" i="5"/>
  <c r="C8" i="5"/>
  <c r="C2" i="5"/>
  <c r="B3" i="4"/>
  <c r="B2" i="4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<sst xmlns="http://schemas.openxmlformats.org/spreadsheetml/2006/main" count="119" uniqueCount="77">
  <si>
    <t>№ п/п</t>
  </si>
  <si>
    <t>Список класса</t>
  </si>
  <si>
    <t>Предмет</t>
  </si>
  <si>
    <t>Алгебра</t>
  </si>
  <si>
    <t>Геометрия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</si>
  <si>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</si>
  <si>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</si>
  <si>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</si>
  <si>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</si>
  <si>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</si>
  <si>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</si>
  <si>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Куприянова Анастасия</t>
  </si>
  <si>
    <t>Малясов Артем</t>
  </si>
  <si>
    <t>Мунгалов Константин</t>
  </si>
  <si>
    <t>Шабаев Георгий</t>
  </si>
  <si>
    <t>Средний Балл</t>
  </si>
  <si>
    <t>Результат зачета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</si>
  <si>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</si>
  <si>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</si>
  <si>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</si>
  <si>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</si>
  <si>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</si>
  <si>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</si>
  <si>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</si>
  <si>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</si>
  <si>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</si>
  <si>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</si>
  <si>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</si>
  <si>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</si>
  <si>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</si>
  <si>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</si>
  <si>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</si>
  <si>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</si>
  <si>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</si>
  <si>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</si>
  <si>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</si>
  <si>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</si>
  <si>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Наличие карты</t>
  </si>
  <si>
    <t>Итого к оплате</t>
  </si>
  <si>
    <t>Кераические изделия</t>
  </si>
  <si>
    <t>Молочные продукты</t>
  </si>
  <si>
    <t>Бытовая химия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</si>
  <si>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</si>
  <si>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</si>
  <si>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</si>
  <si>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</si>
  <si>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</si>
  <si>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</si>
  <si>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</si>
  <si>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>Кроссворд "Компьютер"</t>
  </si>
  <si>
    <t>д</t>
  </si>
  <si>
    <t>и</t>
  </si>
  <si>
    <t>с</t>
  </si>
  <si>
    <t>к</t>
  </si>
  <si>
    <t>е</t>
  </si>
  <si>
    <t>т</t>
  </si>
  <si>
    <t>а</t>
  </si>
  <si>
    <t>о</t>
  </si>
  <si>
    <t>м</t>
  </si>
  <si>
    <t>п</t>
  </si>
  <si>
    <t>ь</t>
  </si>
  <si>
    <t>ю</t>
  </si>
  <si>
    <t>р</t>
  </si>
  <si>
    <t>н</t>
  </si>
  <si>
    <t>ц</t>
  </si>
  <si>
    <t>ы</t>
  </si>
  <si>
    <t>ш</t>
  </si>
  <si>
    <t>по горизонтали:</t>
  </si>
  <si>
    <t>Гибкий магнитный диск</t>
  </si>
  <si>
    <t>Устройство вывода информации</t>
  </si>
  <si>
    <t>Устройство ввода информации</t>
  </si>
  <si>
    <t>Жесткий магнитный…</t>
  </si>
  <si>
    <t>Устройсво для вывода информации на бумажный носитель</t>
  </si>
  <si>
    <t>по вертикали:</t>
  </si>
  <si>
    <t>Вычислительная система</t>
  </si>
  <si>
    <t>Устройство преобразующее информацию и управляющее другими устройствами компьютера</t>
  </si>
  <si>
    <t xml:space="preserve"> Общее число набранных баллов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</si>
</sst>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8"/>
      <color theme="4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4" tint="-0.49998474074526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3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/>
    <xf numFmtId="0" fontId="4" fillId="0" borderId="0" xfId="0" applyFont="1"/>
    <xf numFmtId="0" fontId="0" fillId="4" borderId="1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56</v>
      </c>
      <c r="B2">
        <f t="shared" ref="B2:B10" si="0">IF(A2&gt;0,1,0)</f>
        <v>1</v>
      </c>
    </row>
    <row r="3" spans="1:2" x14ac:dyDescent="0.25">
      <c r="A3">
        <v>2</v>
      </c>
      <c r="B3">
        <f t="shared" si="0"/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-8</v>
      </c>
      <c r="B5">
        <f t="shared" si="0"/>
        <v>0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 t="shared" si="0"/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K8" sqref="K8"/>
    </sheetView>
  </sheetViews>
  <sheetFormatPr defaultRowHeight="15" x14ac:dyDescent="0.25"/>
  <cols>
    <col min="1" max="1" width="5.140625" customWidth="1"/>
    <col min="2" max="2" width="21.42578125" customWidth="1"/>
    <col min="4" max="4" width="11.140625" customWidth="1"/>
    <col min="6" max="6" width="10.42578125" customWidth="1"/>
  </cols>
  <sheetData>
    <row r="1" spans="1:6" ht="30" customHeight="1" x14ac:dyDescent="0.25">
      <c r="A1" s="16" t="s">
        <v>0</v>
      </c>
      <c r="B1" s="17" t="s">
        <v>1</v>
      </c>
      <c r="C1" s="18" t="s">
        <v>2</v>
      </c>
      <c r="D1" s="18"/>
      <c r="E1" s="19" t="s">
        <v>15</v>
      </c>
      <c r="F1" s="19" t="s">
        <v>16</v>
      </c>
    </row>
    <row r="2" spans="1:6" x14ac:dyDescent="0.25">
      <c r="A2" s="16"/>
      <c r="B2" s="17"/>
      <c r="C2" t="s">
        <v>3</v>
      </c>
      <c r="D2" t="s">
        <v>4</v>
      </c>
      <c r="E2" s="19"/>
      <c r="F2" s="19"/>
    </row>
    <row r="3" spans="1:6" x14ac:dyDescent="0.25">
      <c r="A3" s="3">
        <v>1</v>
      </c>
      <c r="B3" t="s">
        <v>5</v>
      </c>
      <c r="C3">
        <v>4</v>
      </c>
      <c r="D3">
        <v>4</v>
      </c>
      <c r="E3">
        <f>AVERAGE(C3:D3)</f>
        <v>4</v>
      </c>
      <c r="F3" t="str">
        <f>IF(E3&gt;4,"Зачтено","Не зачтено")</f>
        <v>Не зачтено</v>
      </c>
    </row>
    <row r="4" spans="1:6" x14ac:dyDescent="0.25">
      <c r="A4" s="3">
        <v>2</v>
      </c>
      <c r="B4" t="s">
        <v>6</v>
      </c>
      <c r="C4">
        <v>3</v>
      </c>
      <c r="D4">
        <v>4</v>
      </c>
      <c r="E4">
        <f t="shared" ref="E4:E12" si="0">AVERAGE(C4:D4)</f>
        <v>3.5</v>
      </c>
      <c r="F4" t="str">
        <f t="shared" ref="F4:F12" si="1">IF(E4&gt;4,"Зачтено","Не зачтено")</f>
        <v>Не зачтено</v>
      </c>
    </row>
    <row r="5" spans="1:6" x14ac:dyDescent="0.25">
      <c r="A5" s="3">
        <v>3</v>
      </c>
      <c r="B5" t="s">
        <v>7</v>
      </c>
      <c r="C5">
        <v>4</v>
      </c>
      <c r="D5">
        <v>5</v>
      </c>
      <c r="E5">
        <f t="shared" si="0"/>
        <v>4.5</v>
      </c>
      <c r="F5" t="str">
        <f t="shared" si="1"/>
        <v>Зачтено</v>
      </c>
    </row>
    <row r="6" spans="1:6" x14ac:dyDescent="0.25">
      <c r="A6" s="3">
        <v>4</v>
      </c>
      <c r="B6" t="s">
        <v>8</v>
      </c>
      <c r="C6">
        <v>5</v>
      </c>
      <c r="D6">
        <v>5</v>
      </c>
      <c r="E6">
        <f t="shared" si="0"/>
        <v>5</v>
      </c>
      <c r="F6" t="str">
        <f t="shared" si="1"/>
        <v>Зачтено</v>
      </c>
    </row>
    <row r="7" spans="1:6" x14ac:dyDescent="0.25">
      <c r="A7" s="3">
        <v>5</v>
      </c>
      <c r="B7" t="s">
        <v>9</v>
      </c>
      <c r="C7">
        <v>3</v>
      </c>
      <c r="D7">
        <v>3</v>
      </c>
      <c r="E7">
        <f t="shared" si="0"/>
        <v>3</v>
      </c>
      <c r="F7" t="str">
        <f t="shared" si="1"/>
        <v>Не зачтено</v>
      </c>
    </row>
    <row r="8" spans="1:6" x14ac:dyDescent="0.25">
      <c r="A8" s="3">
        <v>6</v>
      </c>
      <c r="B8" t="s">
        <v>10</v>
      </c>
      <c r="C8">
        <v>4</v>
      </c>
      <c r="D8">
        <v>3</v>
      </c>
      <c r="E8">
        <f t="shared" si="0"/>
        <v>3.5</v>
      </c>
      <c r="F8" t="str">
        <f t="shared" si="1"/>
        <v>Не зачтено</v>
      </c>
    </row>
    <row r="9" spans="1:6" x14ac:dyDescent="0.25">
      <c r="A9" s="3">
        <v>7</v>
      </c>
      <c r="B9" t="s">
        <v>11</v>
      </c>
      <c r="C9">
        <v>5</v>
      </c>
      <c r="D9">
        <v>5</v>
      </c>
      <c r="E9">
        <f t="shared" si="0"/>
        <v>5</v>
      </c>
      <c r="F9" t="str">
        <f t="shared" si="1"/>
        <v>Зачтено</v>
      </c>
    </row>
    <row r="10" spans="1:6" x14ac:dyDescent="0.25">
      <c r="A10" s="3">
        <v>8</v>
      </c>
      <c r="B10" t="s">
        <v>12</v>
      </c>
      <c r="C10">
        <v>4</v>
      </c>
      <c r="D10">
        <v>5</v>
      </c>
      <c r="E10">
        <f t="shared" si="0"/>
        <v>4.5</v>
      </c>
      <c r="F10" t="str">
        <f t="shared" si="1"/>
        <v>Зачтено</v>
      </c>
    </row>
    <row r="11" spans="1:6" x14ac:dyDescent="0.25">
      <c r="A11" s="3">
        <v>9</v>
      </c>
      <c r="B11" t="s">
        <v>13</v>
      </c>
      <c r="C11">
        <v>5</v>
      </c>
      <c r="D11">
        <v>3</v>
      </c>
      <c r="E11">
        <f t="shared" si="0"/>
        <v>4</v>
      </c>
      <c r="F11" t="str">
        <f t="shared" si="1"/>
        <v>Не зачтено</v>
      </c>
    </row>
    <row r="12" spans="1:6" x14ac:dyDescent="0.25">
      <c r="A12" s="3">
        <v>10</v>
      </c>
      <c r="B12" t="s">
        <v>14</v>
      </c>
      <c r="C12">
        <v>3</v>
      </c>
      <c r="D12">
        <v>3</v>
      </c>
      <c r="E12">
        <f t="shared" si="0"/>
        <v>3</v>
      </c>
      <c r="F12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2" sqref="A12"/>
    </sheetView>
  </sheetViews>
  <sheetFormatPr defaultRowHeight="15" x14ac:dyDescent="0.25"/>
  <cols>
    <col min="1" max="1" width="16.5703125" customWidth="1"/>
    <col min="2" max="2" width="18.42578125" customWidth="1"/>
  </cols>
  <sheetData>
    <row r="1" spans="1:2" ht="27.75" customHeight="1" x14ac:dyDescent="0.25">
      <c r="A1" s="2" t="s">
        <v>17</v>
      </c>
      <c r="B1" s="3" t="s">
        <v>18</v>
      </c>
    </row>
    <row r="2" spans="1:2" x14ac:dyDescent="0.25">
      <c r="A2" s="4" t="s">
        <v>19</v>
      </c>
      <c r="B2" t="str">
        <f>IF(A2="Красный","Стоим","Преходим дорогу")</f>
        <v>Стоим</v>
      </c>
    </row>
    <row r="3" spans="1:2" x14ac:dyDescent="0.25">
      <c r="A3" s="5" t="s">
        <v>20</v>
      </c>
      <c r="B3" t="str">
        <f>IF(A3="Красный","Стоим","Преходим дорогу")</f>
        <v>Преходим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defaultRowHeight="15" x14ac:dyDescent="0.25"/>
  <cols>
    <col min="1" max="1" width="18.5703125" customWidth="1"/>
    <col min="2" max="2" width="17.85546875" customWidth="1"/>
    <col min="3" max="3" width="23" customWidth="1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t="s">
        <v>24</v>
      </c>
      <c r="B2" t="s">
        <v>31</v>
      </c>
      <c r="C2" t="str">
        <f>IF(B2="Пасмурно","Возьми зонт","Посмотри температуру")</f>
        <v>Возьми зонт</v>
      </c>
    </row>
    <row r="3" spans="1:3" x14ac:dyDescent="0.25">
      <c r="A3" t="s">
        <v>25</v>
      </c>
      <c r="B3" t="s">
        <v>32</v>
      </c>
      <c r="C3" t="str">
        <f t="shared" ref="C3:C8" si="0">IF(B3="Пасмурно","Возьми зонт","Посмотри температуру")</f>
        <v>Посмотри температуру</v>
      </c>
    </row>
    <row r="4" spans="1:3" x14ac:dyDescent="0.25">
      <c r="A4" t="s">
        <v>26</v>
      </c>
      <c r="B4" t="s">
        <v>33</v>
      </c>
      <c r="C4" t="str">
        <f t="shared" si="0"/>
        <v>Посмотри температуру</v>
      </c>
    </row>
    <row r="5" spans="1:3" x14ac:dyDescent="0.25">
      <c r="A5" t="s">
        <v>27</v>
      </c>
      <c r="B5" t="s">
        <v>31</v>
      </c>
      <c r="C5" t="str">
        <f t="shared" si="0"/>
        <v>Возьми зонт</v>
      </c>
    </row>
    <row r="6" spans="1:3" x14ac:dyDescent="0.25">
      <c r="A6" t="s">
        <v>28</v>
      </c>
      <c r="B6" t="s">
        <v>34</v>
      </c>
      <c r="C6" t="str">
        <f t="shared" si="0"/>
        <v>Посмотри температуру</v>
      </c>
    </row>
    <row r="7" spans="1:3" x14ac:dyDescent="0.25">
      <c r="A7" t="s">
        <v>29</v>
      </c>
      <c r="B7" t="s">
        <v>31</v>
      </c>
      <c r="C7" t="str">
        <f t="shared" si="0"/>
        <v>Возьми зонт</v>
      </c>
    </row>
    <row r="8" spans="1:3" x14ac:dyDescent="0.25">
      <c r="A8" t="s">
        <v>30</v>
      </c>
      <c r="B8" t="s">
        <v>32</v>
      </c>
      <c r="C8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4" sqref="E14"/>
    </sheetView>
  </sheetViews>
  <sheetFormatPr defaultRowHeight="15" x14ac:dyDescent="0.25"/>
  <cols>
    <col min="1" max="1" width="22.140625" customWidth="1"/>
    <col min="2" max="2" width="18" customWidth="1"/>
    <col min="3" max="3" width="22.5703125" customWidth="1"/>
    <col min="4" max="4" width="20.5703125" customWidth="1"/>
  </cols>
  <sheetData>
    <row r="1" spans="1:4" ht="37.5" customHeight="1" x14ac:dyDescent="0.25">
      <c r="A1" s="6" t="s">
        <v>35</v>
      </c>
      <c r="B1" s="6" t="s">
        <v>36</v>
      </c>
      <c r="C1" s="6" t="s">
        <v>37</v>
      </c>
      <c r="D1" s="6" t="s">
        <v>38</v>
      </c>
    </row>
    <row r="2" spans="1:4" x14ac:dyDescent="0.25">
      <c r="A2" t="s">
        <v>40</v>
      </c>
      <c r="B2" s="8">
        <v>25</v>
      </c>
      <c r="C2" t="s">
        <v>47</v>
      </c>
      <c r="D2" s="9">
        <f>IF(C2="да",B2-B2*0.05,B2)</f>
        <v>25</v>
      </c>
    </row>
    <row r="3" spans="1:4" x14ac:dyDescent="0.25">
      <c r="A3" t="s">
        <v>39</v>
      </c>
      <c r="B3" s="8">
        <v>255</v>
      </c>
      <c r="C3" t="s">
        <v>48</v>
      </c>
      <c r="D3" s="9">
        <f t="shared" ref="D3:D8" si="0">IF(C3="да",B3-B3*0.05,B3)</f>
        <v>242.25</v>
      </c>
    </row>
    <row r="4" spans="1:4" x14ac:dyDescent="0.25">
      <c r="A4" t="s">
        <v>41</v>
      </c>
      <c r="B4" s="8">
        <v>1100</v>
      </c>
      <c r="C4" t="s">
        <v>47</v>
      </c>
      <c r="D4" s="9">
        <f t="shared" si="0"/>
        <v>1100</v>
      </c>
    </row>
    <row r="5" spans="1:4" x14ac:dyDescent="0.25">
      <c r="A5" t="s">
        <v>42</v>
      </c>
      <c r="B5" s="8">
        <v>562</v>
      </c>
      <c r="C5" t="s">
        <v>48</v>
      </c>
      <c r="D5" s="9">
        <f t="shared" si="0"/>
        <v>533.9</v>
      </c>
    </row>
    <row r="6" spans="1:4" x14ac:dyDescent="0.25">
      <c r="A6" t="s">
        <v>43</v>
      </c>
      <c r="B6" s="8">
        <v>123</v>
      </c>
      <c r="C6" t="s">
        <v>48</v>
      </c>
      <c r="D6" s="9">
        <f t="shared" si="0"/>
        <v>116.85</v>
      </c>
    </row>
    <row r="7" spans="1:4" x14ac:dyDescent="0.25">
      <c r="A7" t="s">
        <v>44</v>
      </c>
      <c r="B7" s="8">
        <v>95.3</v>
      </c>
      <c r="C7" t="s">
        <v>47</v>
      </c>
      <c r="D7" s="9">
        <f t="shared" si="0"/>
        <v>95.3</v>
      </c>
    </row>
    <row r="8" spans="1:4" x14ac:dyDescent="0.25">
      <c r="A8" t="s">
        <v>45</v>
      </c>
      <c r="B8" s="8">
        <v>45363</v>
      </c>
      <c r="C8" t="s">
        <v>47</v>
      </c>
      <c r="D8" s="9">
        <f t="shared" si="0"/>
        <v>45363</v>
      </c>
    </row>
    <row r="9" spans="1:4" x14ac:dyDescent="0.25">
      <c r="A9" t="s">
        <v>46</v>
      </c>
      <c r="B9" s="8">
        <v>250</v>
      </c>
      <c r="C9" t="s">
        <v>48</v>
      </c>
      <c r="D9" s="9">
        <f>IF(C9="да",B9-B9*0.05,B9)</f>
        <v>237.5</v>
      </c>
    </row>
    <row r="10" spans="1:4" x14ac:dyDescent="0.25">
      <c r="B10" s="7"/>
    </row>
    <row r="11" spans="1:4" x14ac:dyDescent="0.25">
      <c r="B1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F19" sqref="F19"/>
    </sheetView>
  </sheetViews>
  <sheetFormatPr defaultRowHeight="15" x14ac:dyDescent="0.25"/>
  <cols>
    <col min="1" max="13" width="5.140625" customWidth="1"/>
  </cols>
  <sheetData>
    <row r="1" spans="1:26" ht="23.25" x14ac:dyDescent="0.35">
      <c r="A1" s="25" t="s">
        <v>49</v>
      </c>
      <c r="B1" s="18"/>
      <c r="C1" s="18"/>
      <c r="D1" s="18"/>
      <c r="E1" s="18"/>
      <c r="F1" s="18"/>
      <c r="G1" s="18"/>
      <c r="H1" s="18"/>
    </row>
    <row r="2" spans="1:26" ht="21" x14ac:dyDescent="0.35">
      <c r="M2" s="23" t="s">
        <v>67</v>
      </c>
      <c r="N2" s="24"/>
      <c r="O2" s="24"/>
    </row>
    <row r="3" spans="1:26" x14ac:dyDescent="0.25">
      <c r="E3" s="10">
        <v>1</v>
      </c>
      <c r="J3" s="10">
        <v>2</v>
      </c>
      <c r="M3" s="10">
        <v>3</v>
      </c>
      <c r="N3" s="21" t="s">
        <v>68</v>
      </c>
      <c r="O3" s="21"/>
      <c r="P3" s="21"/>
      <c r="Q3" s="21"/>
    </row>
    <row r="4" spans="1:26" x14ac:dyDescent="0.25">
      <c r="A4" s="10">
        <v>3</v>
      </c>
      <c r="B4" s="11" t="s">
        <v>50</v>
      </c>
      <c r="C4" s="11" t="s">
        <v>51</v>
      </c>
      <c r="D4" s="11" t="s">
        <v>52</v>
      </c>
      <c r="E4" s="11" t="s">
        <v>53</v>
      </c>
      <c r="F4" s="11" t="s">
        <v>54</v>
      </c>
      <c r="G4" s="11" t="s">
        <v>55</v>
      </c>
      <c r="H4" s="11" t="s">
        <v>56</v>
      </c>
      <c r="J4" s="11" t="s">
        <v>59</v>
      </c>
      <c r="M4" s="10">
        <v>4</v>
      </c>
      <c r="N4" s="21" t="s">
        <v>69</v>
      </c>
      <c r="O4" s="21"/>
      <c r="P4" s="21"/>
      <c r="Q4" s="21"/>
    </row>
    <row r="5" spans="1:26" x14ac:dyDescent="0.25">
      <c r="E5" s="11" t="s">
        <v>57</v>
      </c>
      <c r="J5" s="11" t="s">
        <v>62</v>
      </c>
      <c r="M5" s="10">
        <v>5</v>
      </c>
      <c r="N5" s="21" t="s">
        <v>70</v>
      </c>
      <c r="O5" s="21"/>
      <c r="P5" s="21"/>
      <c r="Q5" s="21"/>
    </row>
    <row r="6" spans="1:26" x14ac:dyDescent="0.25">
      <c r="D6" s="10">
        <v>4</v>
      </c>
      <c r="E6" s="11" t="s">
        <v>58</v>
      </c>
      <c r="F6" s="11" t="s">
        <v>57</v>
      </c>
      <c r="G6" s="11" t="s">
        <v>63</v>
      </c>
      <c r="H6" s="11" t="s">
        <v>51</v>
      </c>
      <c r="I6" s="13" t="s">
        <v>55</v>
      </c>
      <c r="J6" s="11" t="s">
        <v>57</v>
      </c>
      <c r="K6" s="14" t="s">
        <v>62</v>
      </c>
      <c r="M6" s="10">
        <v>6</v>
      </c>
      <c r="N6" s="22" t="s">
        <v>71</v>
      </c>
      <c r="O6" s="22"/>
      <c r="P6" s="22"/>
      <c r="Q6" s="22"/>
    </row>
    <row r="7" spans="1:26" x14ac:dyDescent="0.25">
      <c r="E7" s="11" t="s">
        <v>59</v>
      </c>
      <c r="J7" s="11" t="s">
        <v>64</v>
      </c>
      <c r="M7" s="10">
        <v>7</v>
      </c>
      <c r="N7" s="22" t="s">
        <v>72</v>
      </c>
      <c r="O7" s="22"/>
      <c r="P7" s="22"/>
      <c r="Q7" s="22"/>
      <c r="R7" s="21"/>
      <c r="S7" s="21"/>
      <c r="T7" s="21"/>
    </row>
    <row r="8" spans="1:26" ht="21" x14ac:dyDescent="0.35">
      <c r="A8" s="10">
        <v>5</v>
      </c>
      <c r="B8" s="11" t="s">
        <v>58</v>
      </c>
      <c r="C8" s="11" t="s">
        <v>65</v>
      </c>
      <c r="D8" s="11" t="s">
        <v>66</v>
      </c>
      <c r="E8" s="11" t="s">
        <v>60</v>
      </c>
      <c r="J8" s="12" t="s">
        <v>54</v>
      </c>
      <c r="M8" s="23" t="s">
        <v>73</v>
      </c>
      <c r="N8" s="24"/>
      <c r="O8" s="24"/>
      <c r="P8" s="24"/>
    </row>
    <row r="9" spans="1:26" x14ac:dyDescent="0.25">
      <c r="E9" s="11" t="s">
        <v>61</v>
      </c>
      <c r="G9" s="10">
        <v>6</v>
      </c>
      <c r="H9" s="11" t="s">
        <v>50</v>
      </c>
      <c r="I9" s="11" t="s">
        <v>51</v>
      </c>
      <c r="J9" s="11" t="s">
        <v>52</v>
      </c>
      <c r="K9" s="11" t="s">
        <v>53</v>
      </c>
      <c r="M9" s="10">
        <v>1</v>
      </c>
      <c r="N9" s="21" t="s">
        <v>74</v>
      </c>
      <c r="O9" s="21"/>
      <c r="P9" s="21"/>
      <c r="Q9" s="21"/>
      <c r="R9" s="21"/>
      <c r="S9" s="21"/>
    </row>
    <row r="10" spans="1:26" x14ac:dyDescent="0.25">
      <c r="E10" s="11" t="s">
        <v>55</v>
      </c>
      <c r="J10" s="15" t="s">
        <v>52</v>
      </c>
      <c r="M10" s="10">
        <v>2</v>
      </c>
      <c r="N10" s="20" t="s">
        <v>75</v>
      </c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</row>
    <row r="11" spans="1:26" x14ac:dyDescent="0.25">
      <c r="E11" s="12" t="s">
        <v>54</v>
      </c>
      <c r="J11" s="12" t="s">
        <v>57</v>
      </c>
    </row>
    <row r="12" spans="1:26" x14ac:dyDescent="0.25">
      <c r="C12" s="10">
        <v>7</v>
      </c>
      <c r="D12" s="11" t="s">
        <v>59</v>
      </c>
      <c r="E12" s="11" t="s">
        <v>62</v>
      </c>
      <c r="F12" s="11" t="s">
        <v>51</v>
      </c>
      <c r="G12" s="11" t="s">
        <v>63</v>
      </c>
      <c r="H12" s="11" t="s">
        <v>55</v>
      </c>
      <c r="I12" s="11" t="s">
        <v>54</v>
      </c>
      <c r="J12" s="11" t="s">
        <v>62</v>
      </c>
    </row>
    <row r="15" spans="1:26" x14ac:dyDescent="0.25">
      <c r="B15" t="str">
        <f>IF(Лист6!L14=40,"Молодец!","Подумай еще")</f>
        <v>Подумай еще</v>
      </c>
    </row>
  </sheetData>
  <mergeCells count="10">
    <mergeCell ref="A1:H1"/>
    <mergeCell ref="M2:O2"/>
    <mergeCell ref="N3:Q3"/>
    <mergeCell ref="N4:Q4"/>
    <mergeCell ref="N5:Q5"/>
    <mergeCell ref="N10:Z10"/>
    <mergeCell ref="N6:Q6"/>
    <mergeCell ref="N7:T7"/>
    <mergeCell ref="M8:P8"/>
    <mergeCell ref="N9:S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L14" sqref="L14"/>
    </sheetView>
  </sheetViews>
  <sheetFormatPr defaultRowHeight="15" x14ac:dyDescent="0.25"/>
  <cols>
    <col min="1" max="13" width="5.140625" customWidth="1"/>
  </cols>
  <sheetData>
    <row r="1" spans="1:26" ht="23.25" x14ac:dyDescent="0.35">
      <c r="A1" s="25" t="s">
        <v>49</v>
      </c>
      <c r="B1" s="18"/>
      <c r="C1" s="18"/>
      <c r="D1" s="18"/>
      <c r="E1" s="18"/>
      <c r="F1" s="18"/>
      <c r="G1" s="18"/>
      <c r="H1" s="18"/>
    </row>
    <row r="2" spans="1:26" ht="21" x14ac:dyDescent="0.35">
      <c r="M2" s="23" t="s">
        <v>67</v>
      </c>
      <c r="N2" s="24"/>
      <c r="O2" s="24"/>
    </row>
    <row r="3" spans="1:26" x14ac:dyDescent="0.25">
      <c r="E3" s="10"/>
      <c r="J3" s="10"/>
      <c r="M3" s="10">
        <v>3</v>
      </c>
      <c r="N3" s="21" t="s">
        <v>68</v>
      </c>
      <c r="O3" s="21"/>
      <c r="P3" s="21"/>
      <c r="Q3" s="21"/>
    </row>
    <row r="4" spans="1:26" x14ac:dyDescent="0.25">
      <c r="A4" s="10"/>
      <c r="B4" s="11">
        <f>IF(Лист6!B4="д",1,0)</f>
        <v>1</v>
      </c>
      <c r="C4" s="11">
        <f>IF(Лист6!C4="и",1,0)</f>
        <v>1</v>
      </c>
      <c r="D4" s="11">
        <f>IF(Лист6!D4="с",1,0)</f>
        <v>1</v>
      </c>
      <c r="E4" s="11">
        <f>IF(Лист6!E4="к",1,0)</f>
        <v>1</v>
      </c>
      <c r="F4" s="11">
        <f>IF(Лист6!F4="е",1,0)</f>
        <v>1</v>
      </c>
      <c r="G4" s="11">
        <f>IF(Лист6!G4="т",1,0)</f>
        <v>1</v>
      </c>
      <c r="H4" s="11">
        <f>IF(Лист6!H4="а",1,0)</f>
        <v>1</v>
      </c>
      <c r="J4" s="11">
        <f>IF(Лист6!J4="п",1,0)</f>
        <v>1</v>
      </c>
      <c r="M4" s="10">
        <v>4</v>
      </c>
      <c r="N4" s="21" t="s">
        <v>69</v>
      </c>
      <c r="O4" s="21"/>
      <c r="P4" s="21"/>
      <c r="Q4" s="21"/>
    </row>
    <row r="5" spans="1:26" x14ac:dyDescent="0.25">
      <c r="E5" s="11">
        <f>IF(Лист6!E5="о",1,0)</f>
        <v>1</v>
      </c>
      <c r="J5" s="11">
        <f>IF(Лист6!J5="р",1,0)</f>
        <v>1</v>
      </c>
      <c r="M5" s="10">
        <v>5</v>
      </c>
      <c r="N5" s="21" t="s">
        <v>70</v>
      </c>
      <c r="O5" s="21"/>
      <c r="P5" s="21"/>
      <c r="Q5" s="21"/>
    </row>
    <row r="6" spans="1:26" x14ac:dyDescent="0.25">
      <c r="D6" s="10"/>
      <c r="E6" s="11">
        <f>IF(Лист6!E6="м",1,0)</f>
        <v>1</v>
      </c>
      <c r="F6" s="11">
        <f>IF(Лист6!F6="о",1,0)</f>
        <v>1</v>
      </c>
      <c r="G6" s="11">
        <f>IF(Лист6!G6="н",1,0)</f>
        <v>1</v>
      </c>
      <c r="H6" s="11">
        <f>IF(Лист6!H6="и",1,0)</f>
        <v>1</v>
      </c>
      <c r="I6" s="13">
        <f>IF(Лист6!I6="т",1,0)</f>
        <v>1</v>
      </c>
      <c r="J6" s="11">
        <f>IF(Лист6!J6="о",1,0)</f>
        <v>1</v>
      </c>
      <c r="K6" s="14">
        <f>IF(Лист6!K6="р",1,0)</f>
        <v>1</v>
      </c>
      <c r="M6" s="10">
        <v>6</v>
      </c>
      <c r="N6" s="22" t="s">
        <v>71</v>
      </c>
      <c r="O6" s="22"/>
      <c r="P6" s="22"/>
      <c r="Q6" s="22"/>
    </row>
    <row r="7" spans="1:26" x14ac:dyDescent="0.25">
      <c r="E7" s="11">
        <f>IF(Лист6!E7="п",1,0)</f>
        <v>1</v>
      </c>
      <c r="J7" s="11">
        <f>IF(Лист6!J7="ц",1,0)</f>
        <v>1</v>
      </c>
      <c r="M7" s="10">
        <v>7</v>
      </c>
      <c r="N7" s="22" t="s">
        <v>72</v>
      </c>
      <c r="O7" s="22"/>
      <c r="P7" s="22"/>
      <c r="Q7" s="22"/>
      <c r="R7" s="21"/>
      <c r="S7" s="21"/>
      <c r="T7" s="21"/>
    </row>
    <row r="8" spans="1:26" ht="21" x14ac:dyDescent="0.35">
      <c r="A8" s="10"/>
      <c r="B8" s="11">
        <f>IF(Лист6!B8="м",1,0)</f>
        <v>1</v>
      </c>
      <c r="C8" s="11">
        <f>IF(Лист6!C8="ы",1,0)</f>
        <v>1</v>
      </c>
      <c r="D8" s="11">
        <f>IF(Лист6!D8="ш",1,0)</f>
        <v>1</v>
      </c>
      <c r="E8" s="11">
        <f>IF(Лист6!E8="ь",1,0)</f>
        <v>1</v>
      </c>
      <c r="J8" s="12">
        <f>IF(Лист6!J8="е",1,0)</f>
        <v>1</v>
      </c>
      <c r="M8" s="23" t="s">
        <v>73</v>
      </c>
      <c r="N8" s="24"/>
      <c r="O8" s="24"/>
      <c r="P8" s="24"/>
    </row>
    <row r="9" spans="1:26" x14ac:dyDescent="0.25">
      <c r="E9" s="11">
        <f>IF(Лист6!E9="ю",1,0)</f>
        <v>1</v>
      </c>
      <c r="G9" s="10"/>
      <c r="H9" s="11">
        <f>IF(Лист6!H9="д",1,0)</f>
        <v>1</v>
      </c>
      <c r="I9" s="11">
        <f>IF(Лист6!I9="и",1,0)</f>
        <v>1</v>
      </c>
      <c r="J9" s="11">
        <f>IF(Лист6!J9="с",1,0)</f>
        <v>1</v>
      </c>
      <c r="K9" s="11">
        <f>IF(Лист6!K9="к",1,0)</f>
        <v>1</v>
      </c>
      <c r="M9" s="10">
        <v>1</v>
      </c>
      <c r="N9" s="21" t="s">
        <v>74</v>
      </c>
      <c r="O9" s="21"/>
      <c r="P9" s="21"/>
      <c r="Q9" s="21"/>
      <c r="R9" s="21"/>
      <c r="S9" s="21"/>
    </row>
    <row r="10" spans="1:26" x14ac:dyDescent="0.25">
      <c r="E10" s="11">
        <f>IF(Лист6!E10="т",1,0)</f>
        <v>1</v>
      </c>
      <c r="J10" s="15">
        <f>IF(Лист6!J10="с",1,0)</f>
        <v>1</v>
      </c>
      <c r="M10" s="10">
        <v>2</v>
      </c>
      <c r="N10" s="20" t="s">
        <v>75</v>
      </c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</row>
    <row r="11" spans="1:26" x14ac:dyDescent="0.25">
      <c r="E11" s="12">
        <f>IF(Лист6!E11="е",1,0)</f>
        <v>1</v>
      </c>
      <c r="J11" s="12">
        <f>IF(Лист6!J11="о",1,0)</f>
        <v>1</v>
      </c>
    </row>
    <row r="12" spans="1:26" x14ac:dyDescent="0.25">
      <c r="C12" s="10"/>
      <c r="D12" s="11">
        <f>IF(Лист6!D12="п",1,0)</f>
        <v>1</v>
      </c>
      <c r="E12" s="11">
        <f>IF(Лист6!E12="р",1,0)</f>
        <v>1</v>
      </c>
      <c r="F12" s="11">
        <f>IF(Лист6!F12="и",1,0)</f>
        <v>1</v>
      </c>
      <c r="G12" s="11">
        <f>IF(Лист6!G12="н",1,0)</f>
        <v>1</v>
      </c>
      <c r="H12" s="11">
        <f>IF(Лист6!H12="т",1,0)</f>
        <v>1</v>
      </c>
      <c r="I12" s="11">
        <f>IF(Лист6!I12="е",1,0)</f>
        <v>1</v>
      </c>
      <c r="J12" s="11">
        <f>IF(Лист6!J12="р",1,0)</f>
        <v>1</v>
      </c>
    </row>
    <row r="14" spans="1:26" ht="18.75" x14ac:dyDescent="0.3">
      <c r="A14" s="26" t="s">
        <v>76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>
        <f>SUM(B4:K12)</f>
        <v>40</v>
      </c>
    </row>
  </sheetData>
  <mergeCells count="11">
    <mergeCell ref="N6:Q6"/>
    <mergeCell ref="A1:H1"/>
    <mergeCell ref="M2:O2"/>
    <mergeCell ref="N3:Q3"/>
    <mergeCell ref="N4:Q4"/>
    <mergeCell ref="N5:Q5"/>
    <mergeCell ref="N7:T7"/>
    <mergeCell ref="M8:P8"/>
    <mergeCell ref="N9:S9"/>
    <mergeCell ref="N10:Z10"/>
    <mergeCell ref="A14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Охлоповский Николай</cp:lastModifiedBy>
  <dcterms:created xsi:type="dcterms:W3CDTF">2024-02-16T09:34:02Z</dcterms:created>
  <dcterms:modified xsi:type="dcterms:W3CDTF">2024-02-18T21:12:17Z</dcterms:modified>
</cp:coreProperties>
</file>