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5-WS2018\"/>
    </mc:Choice>
  </mc:AlternateContent>
  <xr:revisionPtr revIDLastSave="0" documentId="13_ncr:1_{87084455-163F-4E4D-B863-829CEAFCE670}" xr6:coauthVersionLast="36" xr6:coauthVersionMax="36" xr10:uidLastSave="{00000000-0000-0000-0000-000000000000}"/>
  <bookViews>
    <workbookView xWindow="0" yWindow="0" windowWidth="28800" windowHeight="12225" xr2:uid="{3AE9FF2E-20ED-4CD7-BB9C-57444C6A8D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" l="1"/>
  <c r="K4" i="1"/>
  <c r="K5" i="1"/>
  <c r="K6" i="1"/>
  <c r="K7" i="1"/>
  <c r="K8" i="1"/>
  <c r="K9" i="1"/>
  <c r="K10" i="1"/>
  <c r="K11" i="1"/>
  <c r="K3" i="1"/>
  <c r="J3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E16" i="1" s="1"/>
  <c r="D4" i="1"/>
  <c r="D5" i="1"/>
  <c r="D6" i="1"/>
  <c r="D7" i="1"/>
  <c r="D8" i="1"/>
  <c r="D9" i="1"/>
  <c r="D10" i="1"/>
  <c r="D11" i="1"/>
  <c r="D3" i="1"/>
  <c r="B18" i="1"/>
  <c r="B17" i="1"/>
  <c r="B16" i="1"/>
  <c r="E15" i="1"/>
  <c r="B15" i="1"/>
  <c r="B11" i="1"/>
  <c r="B10" i="1"/>
  <c r="B9" i="1"/>
  <c r="B8" i="1"/>
  <c r="B7" i="1"/>
  <c r="B6" i="1"/>
  <c r="B4" i="1"/>
  <c r="B5" i="1"/>
  <c r="B3" i="1"/>
  <c r="J12" i="1" l="1"/>
</calcChain>
</file>

<file path=xl/sharedStrings.xml><?xml version="1.0" encoding="utf-8"?>
<sst xmlns="http://schemas.openxmlformats.org/spreadsheetml/2006/main" count="39" uniqueCount="30">
  <si>
    <t>Planet</t>
  </si>
  <si>
    <t>Masse</t>
  </si>
  <si>
    <t>Semi-Major-Axis</t>
  </si>
  <si>
    <t>Sonne</t>
  </si>
  <si>
    <t>Rel</t>
  </si>
  <si>
    <t>Sim</t>
  </si>
  <si>
    <t>Merkur</t>
  </si>
  <si>
    <t>Venus</t>
  </si>
  <si>
    <t>Erde</t>
  </si>
  <si>
    <t>Jupiter</t>
  </si>
  <si>
    <t>Saturn</t>
  </si>
  <si>
    <t>Uranus</t>
  </si>
  <si>
    <t>Neptune</t>
  </si>
  <si>
    <t>Mars</t>
  </si>
  <si>
    <t>Rel in AE</t>
  </si>
  <si>
    <t>AE</t>
  </si>
  <si>
    <t>Masse umrechung</t>
  </si>
  <si>
    <t>DistanzUmrechnung</t>
  </si>
  <si>
    <t>Masse Sonne</t>
  </si>
  <si>
    <t>Masse Sonne Sim</t>
  </si>
  <si>
    <t>Umlaufzeit</t>
  </si>
  <si>
    <t>Gravitationskonstante</t>
  </si>
  <si>
    <t>Gravitationskonstante SIM+</t>
  </si>
  <si>
    <t>Updaterate Unity</t>
  </si>
  <si>
    <t>Tage/s</t>
  </si>
  <si>
    <t>Tage/tick</t>
  </si>
  <si>
    <t>Umlaufzeit in Sekunden</t>
  </si>
  <si>
    <t>Umlaufzeit Tage</t>
  </si>
  <si>
    <t>Umlaufzeit in ticks</t>
  </si>
  <si>
    <t>Simulationsgeschwindigkeit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</si>
</sst>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BD00-A5ED-4BD1-8013-C998FEE65FF1}">
  <dimension ref="A1:K24"/>
  <sheetViews>
    <sheetView tabSelected="1" workbookViewId="0">
      <selection activeCell="E18" sqref="E18"/>
    </sheetView>
  </sheetViews>
  <sheetFormatPr baseColWidth="10" defaultRowHeight="15" x14ac:dyDescent="0.25"/>
  <cols>
    <col min="1" max="1" width="11.42578125" customWidth="1"/>
    <col min="3" max="3" width="16" customWidth="1"/>
    <col min="4" max="5" width="12" bestFit="1" customWidth="1"/>
    <col min="6" max="6" width="16.140625" customWidth="1"/>
    <col min="7" max="7" width="18" customWidth="1"/>
    <col min="8" max="8" width="26.42578125" customWidth="1"/>
    <col min="9" max="9" width="22.42578125" customWidth="1"/>
    <col min="10" max="10" width="26.28515625" customWidth="1"/>
    <col min="11" max="11" width="16.5703125" customWidth="1"/>
  </cols>
  <sheetData>
    <row r="1" spans="1:11" x14ac:dyDescent="0.25">
      <c r="B1" t="s">
        <v>4</v>
      </c>
      <c r="C1" t="s">
        <v>14</v>
      </c>
      <c r="D1" t="s">
        <v>4</v>
      </c>
      <c r="E1" t="s">
        <v>5</v>
      </c>
      <c r="F1" t="s">
        <v>5</v>
      </c>
      <c r="G1" t="s">
        <v>5</v>
      </c>
      <c r="H1" t="s">
        <v>4</v>
      </c>
      <c r="I1" t="s">
        <v>5</v>
      </c>
      <c r="J1" t="s">
        <v>29</v>
      </c>
    </row>
    <row r="2" spans="1:11" x14ac:dyDescent="0.25">
      <c r="A2" t="s">
        <v>0</v>
      </c>
      <c r="B2" t="s">
        <v>1</v>
      </c>
      <c r="C2" t="s">
        <v>2</v>
      </c>
      <c r="D2" t="s">
        <v>20</v>
      </c>
      <c r="E2" t="s">
        <v>1</v>
      </c>
      <c r="F2" t="s">
        <v>2</v>
      </c>
      <c r="G2" t="s">
        <v>28</v>
      </c>
      <c r="H2" t="s">
        <v>27</v>
      </c>
      <c r="I2" t="s">
        <v>26</v>
      </c>
      <c r="J2" t="s">
        <v>24</v>
      </c>
      <c r="K2" t="s">
        <v>25</v>
      </c>
    </row>
    <row r="3" spans="1:11" x14ac:dyDescent="0.25">
      <c r="A3" t="s">
        <v>3</v>
      </c>
      <c r="B3">
        <f>1.989*10^30</f>
        <v>1.9890000000000002E+30</v>
      </c>
      <c r="C3">
        <v>0</v>
      </c>
      <c r="D3">
        <f xml:space="preserve"> SQRT((4*PI()^2*C3^3)/($B$18*($E$15+B3)))</f>
        <v>0</v>
      </c>
      <c r="E3">
        <f>B3 / $B$16</f>
        <v>333043.0996952547</v>
      </c>
      <c r="F3">
        <f>C3 * ($B$15 / $B$17)</f>
        <v>0</v>
      </c>
      <c r="G3">
        <f xml:space="preserve"> SQRT((4*PI()^2*F3^3)/($B$19*($E$16+E3)))</f>
        <v>0</v>
      </c>
      <c r="H3">
        <v>0</v>
      </c>
      <c r="I3">
        <f>G3*$E$17</f>
        <v>0</v>
      </c>
      <c r="J3" t="e">
        <f>H3/I3</f>
        <v>#DIV/0!</v>
      </c>
      <c r="K3" t="e">
        <f>H3/G3</f>
        <v>#DIV/0!</v>
      </c>
    </row>
    <row r="4" spans="1:11" x14ac:dyDescent="0.25">
      <c r="A4" t="s">
        <v>6</v>
      </c>
      <c r="B4">
        <f>3.301*10^23</f>
        <v>3.3009999999999998E+23</v>
      </c>
      <c r="C4">
        <v>0.38709890000000002</v>
      </c>
      <c r="D4">
        <f t="shared" ref="D4:D11" si="0" xml:space="preserve"> SQRT((4*PI()^2*C4^3)/($B$18*($E$15+B4)))</f>
        <v>1.3134079554324524E-10</v>
      </c>
      <c r="E4">
        <f t="shared" ref="E4:E11" si="1">B4 / $B$16</f>
        <v>5.5272763805632757E-2</v>
      </c>
      <c r="F4">
        <f t="shared" ref="F4:F11" si="2">C4 * ($B$15 / $B$17)</f>
        <v>57.909171190312229</v>
      </c>
      <c r="G4">
        <f t="shared" ref="G4:G11" si="3" xml:space="preserve"> SQRT((4*PI()^2*F4^3)/($B$19*($E$16+E4)))</f>
        <v>479.78938603780654</v>
      </c>
      <c r="H4">
        <v>88</v>
      </c>
      <c r="I4">
        <f t="shared" ref="I4:I11" si="4">G4*$E$17</f>
        <v>9.5957877207561317</v>
      </c>
      <c r="J4">
        <f t="shared" ref="J4:J11" si="5">H4/I4</f>
        <v>9.1706905739121272</v>
      </c>
      <c r="K4">
        <f t="shared" ref="K4:K11" si="6">H4/G4</f>
        <v>0.18341381147824257</v>
      </c>
    </row>
    <row r="5" spans="1:11" x14ac:dyDescent="0.25">
      <c r="A5" t="s">
        <v>7</v>
      </c>
      <c r="B5">
        <f>4.8675*10^24</f>
        <v>4.8674999999999993E+24</v>
      </c>
      <c r="C5">
        <v>0.72331990000000002</v>
      </c>
      <c r="D5">
        <f t="shared" si="0"/>
        <v>3.3547631330571639E-10</v>
      </c>
      <c r="E5">
        <f t="shared" si="1"/>
        <v>0.81502628846991043</v>
      </c>
      <c r="F5">
        <f t="shared" si="2"/>
        <v>108.20711687493693</v>
      </c>
      <c r="G5">
        <f t="shared" si="3"/>
        <v>1225.4987014920246</v>
      </c>
      <c r="H5">
        <v>225</v>
      </c>
      <c r="I5">
        <f t="shared" si="4"/>
        <v>24.509974029840492</v>
      </c>
      <c r="J5">
        <f t="shared" si="5"/>
        <v>9.179936287409614</v>
      </c>
      <c r="K5">
        <f t="shared" si="6"/>
        <v>0.1835987257481923</v>
      </c>
    </row>
    <row r="6" spans="1:11" x14ac:dyDescent="0.25">
      <c r="A6" t="s">
        <v>8</v>
      </c>
      <c r="B6">
        <f>5.9722*10^24</f>
        <v>5.9722000000000002E+24</v>
      </c>
      <c r="C6">
        <v>1</v>
      </c>
      <c r="D6">
        <f t="shared" si="0"/>
        <v>5.4533845165048384E-10</v>
      </c>
      <c r="E6">
        <f t="shared" si="1"/>
        <v>1</v>
      </c>
      <c r="F6">
        <f t="shared" si="2"/>
        <v>149.59787069999999</v>
      </c>
      <c r="G6">
        <f t="shared" si="3"/>
        <v>1992.1274255876092</v>
      </c>
      <c r="H6">
        <v>365</v>
      </c>
      <c r="I6">
        <f t="shared" si="4"/>
        <v>39.842548511752184</v>
      </c>
      <c r="J6">
        <f t="shared" si="5"/>
        <v>9.1610605654991559</v>
      </c>
      <c r="K6">
        <f t="shared" si="6"/>
        <v>0.18322121130998312</v>
      </c>
    </row>
    <row r="7" spans="1:11" x14ac:dyDescent="0.25">
      <c r="A7" t="s">
        <v>13</v>
      </c>
      <c r="B7">
        <f>6.419*10^23</f>
        <v>6.4189999999999996E+23</v>
      </c>
      <c r="C7">
        <v>1.5236620000000001</v>
      </c>
      <c r="D7">
        <f t="shared" si="0"/>
        <v>1.0256511168991117E-9</v>
      </c>
      <c r="E7">
        <f t="shared" si="1"/>
        <v>0.10748133016308897</v>
      </c>
      <c r="F7">
        <f t="shared" si="2"/>
        <v>227.93659086650339</v>
      </c>
      <c r="G7">
        <f t="shared" si="3"/>
        <v>3746.7149306552492</v>
      </c>
      <c r="H7">
        <v>687</v>
      </c>
      <c r="I7">
        <f t="shared" si="4"/>
        <v>74.934298613104986</v>
      </c>
      <c r="J7">
        <f t="shared" si="5"/>
        <v>9.1680313650103749</v>
      </c>
      <c r="K7">
        <f t="shared" si="6"/>
        <v>0.18336062730020752</v>
      </c>
    </row>
    <row r="8" spans="1:11" x14ac:dyDescent="0.25">
      <c r="A8" t="s">
        <v>9</v>
      </c>
      <c r="B8">
        <f>1.988*10^27</f>
        <v>1.9879999999999999E+27</v>
      </c>
      <c r="C8">
        <v>5.2033529999999999</v>
      </c>
      <c r="D8">
        <f t="shared" si="0"/>
        <v>6.4695604891529059E-9</v>
      </c>
      <c r="E8">
        <f t="shared" si="1"/>
        <v>332.87565721174775</v>
      </c>
      <c r="F8">
        <f t="shared" si="2"/>
        <v>778.41052930045703</v>
      </c>
      <c r="G8">
        <f t="shared" si="3"/>
        <v>23633.376379261332</v>
      </c>
      <c r="H8">
        <v>4329</v>
      </c>
      <c r="I8">
        <f t="shared" si="4"/>
        <v>472.66752758522665</v>
      </c>
      <c r="J8">
        <f t="shared" si="5"/>
        <v>9.1586575073521175</v>
      </c>
      <c r="K8">
        <f t="shared" si="6"/>
        <v>0.18317315014704236</v>
      </c>
    </row>
    <row r="9" spans="1:11" x14ac:dyDescent="0.25">
      <c r="A9" t="s">
        <v>10</v>
      </c>
      <c r="B9">
        <f>5.6834*10^26</f>
        <v>5.6834000000000003E+26</v>
      </c>
      <c r="C9">
        <v>9.5390899999999998</v>
      </c>
      <c r="D9">
        <f t="shared" si="0"/>
        <v>1.6064423808523885E-8</v>
      </c>
      <c r="E9">
        <f t="shared" si="1"/>
        <v>95.164261076320287</v>
      </c>
      <c r="F9">
        <f t="shared" si="2"/>
        <v>1427.027552415663</v>
      </c>
      <c r="G9">
        <f t="shared" si="3"/>
        <v>58683.518736606202</v>
      </c>
      <c r="H9">
        <v>10751</v>
      </c>
      <c r="I9">
        <f t="shared" si="4"/>
        <v>1173.6703747321242</v>
      </c>
      <c r="J9">
        <f t="shared" si="5"/>
        <v>9.160152826089508</v>
      </c>
      <c r="K9">
        <f t="shared" si="6"/>
        <v>0.1832030565217902</v>
      </c>
    </row>
    <row r="10" spans="1:11" x14ac:dyDescent="0.25">
      <c r="A10" t="s">
        <v>11</v>
      </c>
      <c r="B10">
        <f>8.6813*10^25</f>
        <v>8.6813000000000017E+25</v>
      </c>
      <c r="C10">
        <v>19.19126</v>
      </c>
      <c r="D10">
        <f t="shared" si="0"/>
        <v>4.5847169561858485E-8</v>
      </c>
      <c r="E10">
        <f t="shared" si="1"/>
        <v>14.536184320685846</v>
      </c>
      <c r="F10">
        <f t="shared" si="2"/>
        <v>2870.9716320500816</v>
      </c>
      <c r="G10">
        <f t="shared" si="3"/>
        <v>167480.22002358414</v>
      </c>
      <c r="H10">
        <v>30664</v>
      </c>
      <c r="I10">
        <f t="shared" si="4"/>
        <v>3349.6044004716828</v>
      </c>
      <c r="J10">
        <f t="shared" si="5"/>
        <v>9.15451388697781</v>
      </c>
      <c r="K10">
        <f t="shared" si="6"/>
        <v>0.18309027773955619</v>
      </c>
    </row>
    <row r="11" spans="1:11" x14ac:dyDescent="0.25">
      <c r="A11" t="s">
        <v>12</v>
      </c>
      <c r="B11">
        <f>1.0243*10^26</f>
        <v>1.0243000000000001E+26</v>
      </c>
      <c r="C11">
        <v>30.068960000000001</v>
      </c>
      <c r="D11">
        <f t="shared" si="0"/>
        <v>8.9915217956070229E-8</v>
      </c>
      <c r="E11">
        <f t="shared" si="1"/>
        <v>17.151133585613344</v>
      </c>
      <c r="F11">
        <f t="shared" si="2"/>
        <v>4498.2523901634713</v>
      </c>
      <c r="G11">
        <f t="shared" si="3"/>
        <v>328461.2906459372</v>
      </c>
      <c r="H11">
        <v>60148</v>
      </c>
      <c r="I11">
        <f t="shared" si="4"/>
        <v>6569.2258129187439</v>
      </c>
      <c r="J11">
        <f t="shared" si="5"/>
        <v>9.1560256433437939</v>
      </c>
      <c r="K11">
        <f t="shared" si="6"/>
        <v>0.18312051286687586</v>
      </c>
    </row>
    <row r="12" spans="1:11" x14ac:dyDescent="0.25">
      <c r="J12" s="2">
        <f>AVERAGE(J4:J11)</f>
        <v>9.1636335819493144</v>
      </c>
      <c r="K12" s="2">
        <f>AVERAGE(K4:K11)</f>
        <v>0.18327267163898628</v>
      </c>
    </row>
    <row r="13" spans="1:11" x14ac:dyDescent="0.25">
      <c r="J13" t="s">
        <v>24</v>
      </c>
      <c r="K13" t="s">
        <v>25</v>
      </c>
    </row>
    <row r="15" spans="1:11" x14ac:dyDescent="0.25">
      <c r="A15" t="s">
        <v>15</v>
      </c>
      <c r="B15">
        <f>149597870700</f>
        <v>149597870700</v>
      </c>
      <c r="D15" t="s">
        <v>18</v>
      </c>
      <c r="E15">
        <f>$B$3</f>
        <v>1.9890000000000002E+30</v>
      </c>
    </row>
    <row r="16" spans="1:11" x14ac:dyDescent="0.25">
      <c r="A16" t="s">
        <v>16</v>
      </c>
      <c r="B16">
        <f>5.9722*10^24</f>
        <v>5.9722000000000002E+24</v>
      </c>
      <c r="D16" t="s">
        <v>19</v>
      </c>
      <c r="E16">
        <f>$E$3</f>
        <v>333043.0996952547</v>
      </c>
    </row>
    <row r="17" spans="1:9" x14ac:dyDescent="0.25">
      <c r="A17" t="s">
        <v>17</v>
      </c>
      <c r="B17">
        <f>1000000000</f>
        <v>1000000000</v>
      </c>
      <c r="D17" t="s">
        <v>23</v>
      </c>
      <c r="E17">
        <v>0.02</v>
      </c>
    </row>
    <row r="18" spans="1:9" x14ac:dyDescent="0.25">
      <c r="A18" t="s">
        <v>21</v>
      </c>
      <c r="B18">
        <f>6.67408*10^(-11)</f>
        <v>6.674079999999999E-11</v>
      </c>
    </row>
    <row r="19" spans="1:9" x14ac:dyDescent="0.25">
      <c r="A19" t="s">
        <v>22</v>
      </c>
      <c r="B19">
        <v>1E-4</v>
      </c>
    </row>
    <row r="24" spans="1:9" x14ac:dyDescent="0.25">
      <c r="I2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2019-02-02T22:18:59Z</dcterms:created>
  <dcterms:modified xsi:type="dcterms:W3CDTF">2019-02-02T23:23:11Z</dcterms:modified>
</cp:coreProperties>
</file>