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GitHub\SeniorLab\Lab5-P1,6-PlancksConstant&amp;BlackbodyRadiation\P6-BlackbodyRadiation\Data2\"/>
    </mc:Choice>
  </mc:AlternateContent>
  <xr:revisionPtr revIDLastSave="0" documentId="13_ncr:1_{497DD475-CC53-4D02-8F0C-AFF2CF6EE0BD}" xr6:coauthVersionLast="41" xr6:coauthVersionMax="41" xr10:uidLastSave="{00000000-0000-0000-0000-000000000000}"/>
  <bookViews>
    <workbookView xWindow="-90" yWindow="-90" windowWidth="19380" windowHeight="10530" xr2:uid="{00000000-000D-0000-FFFF-FFFF00000000}"/>
  </bookViews>
  <sheets>
    <sheet name="3volt_process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4" i="1"/>
  <c r="H8" i="1" l="1"/>
  <c r="H10" i="1" s="1"/>
  <c r="H12" i="1" s="1"/>
  <c r="H14" i="1" s="1"/>
  <c r="D5" i="1" l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4" i="1"/>
  <c r="E4" i="1" s="1"/>
</calcChain>
</file>

<file path=xl/sharedStrings.xml><?xml version="1.0" encoding="utf-8"?>
<sst xmlns="http://schemas.openxmlformats.org/spreadsheetml/2006/main" count="14" uniqueCount="14">
  <si>
    <t>Relative Intensity (%)</t>
  </si>
  <si>
    <t>Theo lambda max</t>
  </si>
  <si>
    <t>Calculated Bulb Resistance [Ohm]</t>
  </si>
  <si>
    <t>Calculated index</t>
  </si>
  <si>
    <t>Measured Bulb Voltage [V]</t>
  </si>
  <si>
    <t>Measured Bulb Current [I]</t>
  </si>
  <si>
    <t>Calculated Temperature [K]</t>
  </si>
  <si>
    <t>Calculated Bulb Resistivity</t>
  </si>
  <si>
    <t>Raw reading</t>
  </si>
  <si>
    <t>Angle [deg]</t>
  </si>
  <si>
    <t>Calc lambda [nm]</t>
  </si>
  <si>
    <t>lambda [um]</t>
  </si>
  <si>
    <t>Experimental Determination of Peak Wavelength</t>
  </si>
  <si>
    <t>Theoretical Determination of Peak 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</si>
</sst>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'3volt_processed'!$C$3</c:f>
              <c:strCache>
                <c:ptCount val="1"/>
                <c:pt idx="0">
                  <c:v>Relative Intensity (%)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'3volt_processed'!$E$4:$E$18</c:f>
              <c:numCache>
                <c:formatCode>General</c:formatCode>
                <c:ptCount val="15"/>
                <c:pt idx="0">
                  <c:v>344.35680552035296</c:v>
                </c:pt>
                <c:pt idx="1">
                  <c:v>353.82644461019186</c:v>
                </c:pt>
                <c:pt idx="2">
                  <c:v>364.61213832370197</c:v>
                </c:pt>
                <c:pt idx="3">
                  <c:v>376.98333898391292</c:v>
                </c:pt>
                <c:pt idx="4">
                  <c:v>391.29718117397016</c:v>
                </c:pt>
                <c:pt idx="5">
                  <c:v>408.03851051198927</c:v>
                </c:pt>
                <c:pt idx="6">
                  <c:v>427.88479997419324</c:v>
                </c:pt>
                <c:pt idx="7">
                  <c:v>451.81656713969392</c:v>
                </c:pt>
                <c:pt idx="8">
                  <c:v>481.31649332822707</c:v>
                </c:pt>
                <c:pt idx="9">
                  <c:v>518.75591152431275</c:v>
                </c:pt>
                <c:pt idx="10">
                  <c:v>568.22030490570512</c:v>
                </c:pt>
                <c:pt idx="11">
                  <c:v>637.51804564298061</c:v>
                </c:pt>
                <c:pt idx="12">
                  <c:v>744.09424081455097</c:v>
                </c:pt>
                <c:pt idx="13">
                  <c:v>938.86584394116119</c:v>
                </c:pt>
                <c:pt idx="14">
                  <c:v>1497.6127027294388</c:v>
                </c:pt>
              </c:numCache>
            </c:numRef>
          </c:xVal>
          <c:yVal>
            <c:numRef>
              <c:f>'3volt_processed'!$C$4:$C$18</c:f>
              <c:numCache>
                <c:formatCode>General</c:formatCode>
                <c:ptCount val="15"/>
                <c:pt idx="0">
                  <c:v>-0.74</c:v>
                </c:pt>
                <c:pt idx="1">
                  <c:v>-0.59</c:v>
                </c:pt>
                <c:pt idx="2">
                  <c:v>-0.72</c:v>
                </c:pt>
                <c:pt idx="3">
                  <c:v>-0.45</c:v>
                </c:pt>
                <c:pt idx="4">
                  <c:v>-0.4</c:v>
                </c:pt>
                <c:pt idx="5">
                  <c:v>-0.57999999999999996</c:v>
                </c:pt>
                <c:pt idx="6">
                  <c:v>-0.6</c:v>
                </c:pt>
                <c:pt idx="7">
                  <c:v>-0.62</c:v>
                </c:pt>
                <c:pt idx="8">
                  <c:v>-0.6</c:v>
                </c:pt>
                <c:pt idx="9">
                  <c:v>-0.51</c:v>
                </c:pt>
                <c:pt idx="10">
                  <c:v>-0.53</c:v>
                </c:pt>
                <c:pt idx="11">
                  <c:v>-0.6</c:v>
                </c:pt>
                <c:pt idx="12">
                  <c:v>-0.52</c:v>
                </c:pt>
                <c:pt idx="13">
                  <c:v>0.03</c:v>
                </c:pt>
                <c:pt idx="14">
                  <c:v>-0.15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10EE-4CF5-9D95-665662E401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750504"/>
        <c:axId val="505743944"/>
      </c:scatterChart>
      <c:valAx>
        <c:axId val="505750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Calculated Wavelength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743944"/>
        <c:crosses val="autoZero"/>
        <c:crossBetween val="midCat"/>
      </c:valAx>
      <c:valAx>
        <c:axId val="505743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Intensity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750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515937</xdr:colOff>
      <xdr:row>11</xdr:row>
      <xdr:rowOff>15875</xdr:rowOff>
    </xdr:from>
    <xdr:to>
      <xdr:col>14</xdr:col>
      <xdr:colOff>530225</xdr:colOff>
      <xdr:row>26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D7DD53-A1FB-4EA1-A664-1C68589F71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65" workbookViewId="0">
      <selection activeCell="R6" sqref="R6"/>
    </sheetView>
  </sheetViews>
  <sheetFormatPr defaultRowHeight="14.75" x14ac:dyDescent="0.75"/>
  <cols>
    <col min="1" max="1" width="11.04296875" bestFit="1" customWidth="1"/>
    <col min="2" max="2" width="14.81640625" bestFit="1" customWidth="1"/>
    <col min="3" max="3" width="17.90625" bestFit="1" customWidth="1"/>
    <col min="4" max="4" width="15.1328125" bestFit="1" customWidth="1"/>
    <col min="5" max="5" width="15.7265625" bestFit="1" customWidth="1"/>
  </cols>
  <sheetData>
    <row r="1" spans="1:8" x14ac:dyDescent="0.75">
      <c r="B1" s="2" t="s">
        <v>12</v>
      </c>
      <c r="H1" s="2" t="s">
        <v>13</v>
      </c>
    </row>
    <row r="3" spans="1:8" x14ac:dyDescent="0.75">
      <c r="A3" t="s">
        <v>8</v>
      </c>
      <c r="B3" t="s">
        <v>9</v>
      </c>
      <c r="C3" t="s">
        <v>0</v>
      </c>
      <c r="D3" t="s">
        <v>3</v>
      </c>
      <c r="E3" t="s">
        <v>10</v>
      </c>
      <c r="F3" t="s">
        <v>11</v>
      </c>
      <c r="H3" t="s">
        <v>4</v>
      </c>
    </row>
    <row r="4" spans="1:8" x14ac:dyDescent="0.75">
      <c r="A4">
        <v>110</v>
      </c>
      <c r="B4">
        <f>180-A4</f>
        <v>70</v>
      </c>
      <c r="C4">
        <v>-0.74</v>
      </c>
      <c r="D4">
        <f>SQRT(( (2/SQRT(3))*SIN(RADIANS(B4)) + 0.5 )^2 + 0.75)</f>
        <v>1.8062188508627124</v>
      </c>
      <c r="E4">
        <f>SQRT(13900 / (D4-1.689) )</f>
        <v>344.35680552035296</v>
      </c>
      <c r="F4">
        <f>E4/1000</f>
        <v>0.34435680552035297</v>
      </c>
      <c r="H4">
        <v>3</v>
      </c>
    </row>
    <row r="5" spans="1:8" x14ac:dyDescent="0.75">
      <c r="A5">
        <v>111</v>
      </c>
      <c r="B5">
        <f t="shared" ref="B5:B19" si="0">180-A5</f>
        <v>69</v>
      </c>
      <c r="C5">
        <v>-0.59</v>
      </c>
      <c r="D5">
        <f>SQRT(( (2/SQRT(3))*SIN(RADIANS(B5)) + 0.5 )^2 + 0.75)</f>
        <v>1.8000284362795256</v>
      </c>
      <c r="E5">
        <f t="shared" ref="E5:E20" si="1">SQRT(13900 / (D5-1.689) )</f>
        <v>353.82644461019186</v>
      </c>
      <c r="F5">
        <f t="shared" ref="F5:F18" si="2">E5/1000</f>
        <v>0.35382644461019186</v>
      </c>
      <c r="H5" t="s">
        <v>5</v>
      </c>
    </row>
    <row r="6" spans="1:8" x14ac:dyDescent="0.75">
      <c r="A6">
        <v>112</v>
      </c>
      <c r="B6">
        <f t="shared" si="0"/>
        <v>68</v>
      </c>
      <c r="C6">
        <v>-0.72</v>
      </c>
      <c r="D6">
        <f>SQRT(( (2/SQRT(3))*SIN(RADIANS(B6)) + 0.5 )^2 + 0.75)</f>
        <v>1.7935568654503042</v>
      </c>
      <c r="E6">
        <f t="shared" si="1"/>
        <v>364.61213832370197</v>
      </c>
      <c r="F6">
        <f t="shared" si="2"/>
        <v>0.36461213832370198</v>
      </c>
      <c r="H6">
        <v>0.38800000000000001</v>
      </c>
    </row>
    <row r="7" spans="1:8" x14ac:dyDescent="0.75">
      <c r="A7">
        <v>113</v>
      </c>
      <c r="B7">
        <f t="shared" si="0"/>
        <v>67</v>
      </c>
      <c r="C7">
        <v>-0.45</v>
      </c>
      <c r="D7">
        <f>SQRT(( (2/SQRT(3))*SIN(RADIANS(B7)) + 0.5 )^2 + 0.75)</f>
        <v>1.7868071235684373</v>
      </c>
      <c r="E7">
        <f t="shared" si="1"/>
        <v>376.98333898391292</v>
      </c>
      <c r="F7">
        <f t="shared" si="2"/>
        <v>0.3769833389839129</v>
      </c>
      <c r="H7" t="s">
        <v>2</v>
      </c>
    </row>
    <row r="8" spans="1:8" x14ac:dyDescent="0.75">
      <c r="A8">
        <v>114</v>
      </c>
      <c r="B8">
        <f t="shared" si="0"/>
        <v>66</v>
      </c>
      <c r="C8">
        <v>-0.4</v>
      </c>
      <c r="D8">
        <f>SQRT(( (2/SQRT(3))*SIN(RADIANS(B8)) + 0.5 )^2 + 0.75)</f>
        <v>1.7797823376318811</v>
      </c>
      <c r="E8">
        <f t="shared" si="1"/>
        <v>391.29718117397016</v>
      </c>
      <c r="F8">
        <f t="shared" si="2"/>
        <v>0.39129718117397017</v>
      </c>
      <c r="H8">
        <f>H4/H6</f>
        <v>7.731958762886598</v>
      </c>
    </row>
    <row r="9" spans="1:8" x14ac:dyDescent="0.75">
      <c r="A9">
        <v>115</v>
      </c>
      <c r="B9">
        <f t="shared" si="0"/>
        <v>65</v>
      </c>
      <c r="C9">
        <v>-0.57999999999999996</v>
      </c>
      <c r="D9">
        <f>SQRT(( (2/SQRT(3))*SIN(RADIANS(B9)) + 0.5 )^2 + 0.75)</f>
        <v>1.7724857769301152</v>
      </c>
      <c r="E9">
        <f t="shared" si="1"/>
        <v>408.03851051198927</v>
      </c>
      <c r="F9">
        <f t="shared" si="2"/>
        <v>0.40803851051198925</v>
      </c>
      <c r="H9" t="s">
        <v>7</v>
      </c>
    </row>
    <row r="10" spans="1:8" x14ac:dyDescent="0.75">
      <c r="A10">
        <v>116</v>
      </c>
      <c r="B10">
        <f t="shared" si="0"/>
        <v>64</v>
      </c>
      <c r="C10">
        <v>-0.6</v>
      </c>
      <c r="D10">
        <f>SQRT(( (2/SQRT(3))*SIN(RADIANS(B10)) + 0.5 )^2 + 0.75)</f>
        <v>1.7649208535712928</v>
      </c>
      <c r="E10">
        <f t="shared" si="1"/>
        <v>427.88479997419324</v>
      </c>
      <c r="F10">
        <f t="shared" si="2"/>
        <v>0.42788479997419326</v>
      </c>
      <c r="H10">
        <f>5.65*((H8-0.2)/0.93)</f>
        <v>45.758674204633635</v>
      </c>
    </row>
    <row r="11" spans="1:8" x14ac:dyDescent="0.75">
      <c r="A11">
        <v>117</v>
      </c>
      <c r="B11">
        <f t="shared" si="0"/>
        <v>63</v>
      </c>
      <c r="C11">
        <v>-0.62</v>
      </c>
      <c r="D11">
        <f>SQRT(( (2/SQRT(3))*SIN(RADIANS(B11)) + 0.5 )^2 + 0.75)</f>
        <v>1.7570911230519746</v>
      </c>
      <c r="E11">
        <f t="shared" si="1"/>
        <v>451.81656713969392</v>
      </c>
      <c r="F11">
        <f t="shared" si="2"/>
        <v>0.45181656713969393</v>
      </c>
      <c r="H11" t="s">
        <v>6</v>
      </c>
    </row>
    <row r="12" spans="1:8" x14ac:dyDescent="0.75">
      <c r="A12">
        <v>118</v>
      </c>
      <c r="B12">
        <f t="shared" si="0"/>
        <v>62</v>
      </c>
      <c r="C12">
        <v>-0.6</v>
      </c>
      <c r="D12">
        <f>SQRT(( (2/SQRT(3))*SIN(RADIANS(B12)) + 0.5 )^2 + 0.75)</f>
        <v>1.7490002848719128</v>
      </c>
      <c r="E12">
        <f t="shared" si="1"/>
        <v>481.31649332822707</v>
      </c>
      <c r="F12">
        <f t="shared" si="2"/>
        <v>0.48131649332822707</v>
      </c>
      <c r="H12">
        <f>103 + (38.1*H10) - (0.095*H10*H10) + ((2.48*10^(-4))*(H10^3))</f>
        <v>1671.2505395164458</v>
      </c>
    </row>
    <row r="13" spans="1:8" x14ac:dyDescent="0.75">
      <c r="A13">
        <v>119</v>
      </c>
      <c r="B13">
        <f t="shared" si="0"/>
        <v>61</v>
      </c>
      <c r="C13">
        <v>-0.51</v>
      </c>
      <c r="D13">
        <f>SQRT(( (2/SQRT(3))*SIN(RADIANS(B13)) + 0.5 )^2 + 0.75)</f>
        <v>1.7406521831964115</v>
      </c>
      <c r="E13">
        <f t="shared" si="1"/>
        <v>518.75591152431275</v>
      </c>
      <c r="F13">
        <f t="shared" si="2"/>
        <v>0.51875591152431277</v>
      </c>
      <c r="H13" t="s">
        <v>1</v>
      </c>
    </row>
    <row r="14" spans="1:8" x14ac:dyDescent="0.75">
      <c r="A14">
        <v>120</v>
      </c>
      <c r="B14">
        <f t="shared" si="0"/>
        <v>60</v>
      </c>
      <c r="C14">
        <v>-0.53</v>
      </c>
      <c r="D14">
        <f>SQRT(( (2/SQRT(3))*SIN(RADIANS(B14)) + 0.5 )^2 + 0.75)</f>
        <v>1.7320508075688772</v>
      </c>
      <c r="E14">
        <f t="shared" si="1"/>
        <v>568.22030490570512</v>
      </c>
      <c r="F14">
        <f t="shared" si="2"/>
        <v>0.56822030490570508</v>
      </c>
      <c r="H14">
        <f>0.002898/H12</f>
        <v>1.7340308538290721E-6</v>
      </c>
    </row>
    <row r="15" spans="1:8" x14ac:dyDescent="0.75">
      <c r="A15">
        <v>121</v>
      </c>
      <c r="B15">
        <f t="shared" si="0"/>
        <v>59</v>
      </c>
      <c r="C15">
        <v>-0.6</v>
      </c>
      <c r="D15">
        <f>SQRT(( (2/SQRT(3))*SIN(RADIANS(B15)) + 0.5 )^2 + 0.75)</f>
        <v>1.7232002936762014</v>
      </c>
      <c r="E15">
        <f t="shared" si="1"/>
        <v>637.51804564298061</v>
      </c>
      <c r="F15">
        <f t="shared" si="2"/>
        <v>0.63751804564298065</v>
      </c>
    </row>
    <row r="16" spans="1:8" x14ac:dyDescent="0.75">
      <c r="A16">
        <v>122</v>
      </c>
      <c r="B16">
        <f t="shared" si="0"/>
        <v>58</v>
      </c>
      <c r="C16">
        <v>-0.52</v>
      </c>
      <c r="D16">
        <f>SQRT(( (2/SQRT(3))*SIN(RADIANS(B16)) + 0.5 )^2 + 0.75)</f>
        <v>1.71410492416967</v>
      </c>
      <c r="E16">
        <f t="shared" si="1"/>
        <v>744.09424081455097</v>
      </c>
      <c r="F16">
        <f t="shared" si="2"/>
        <v>0.744094240814551</v>
      </c>
    </row>
    <row r="17" spans="1:6" x14ac:dyDescent="0.75">
      <c r="A17">
        <v>123</v>
      </c>
      <c r="B17">
        <f t="shared" si="0"/>
        <v>57</v>
      </c>
      <c r="C17">
        <v>0.03</v>
      </c>
      <c r="D17">
        <f>SQRT(( (2/SQRT(3))*SIN(RADIANS(B17)) + 0.5 )^2 + 0.75)</f>
        <v>1.7047691295441194</v>
      </c>
      <c r="E17">
        <f t="shared" si="1"/>
        <v>938.86584394116119</v>
      </c>
      <c r="F17">
        <f t="shared" si="2"/>
        <v>0.93886584394116124</v>
      </c>
    </row>
    <row r="18" spans="1:6" x14ac:dyDescent="0.75">
      <c r="A18">
        <v>124</v>
      </c>
      <c r="B18">
        <f t="shared" si="0"/>
        <v>56</v>
      </c>
      <c r="C18">
        <v>-0.15</v>
      </c>
      <c r="D18">
        <f>SQRT(( (2/SQRT(3))*SIN(RADIANS(B18)) + 0.5 )^2 + 0.75)</f>
        <v>1.6951974890780552</v>
      </c>
      <c r="E18">
        <f t="shared" si="1"/>
        <v>1497.6127027294388</v>
      </c>
      <c r="F18">
        <f t="shared" si="2"/>
        <v>1.4976127027294388</v>
      </c>
    </row>
    <row r="19" spans="1:6" x14ac:dyDescent="0.75">
      <c r="A19" s="1">
        <v>125</v>
      </c>
      <c r="B19" s="1">
        <f t="shared" si="0"/>
        <v>55</v>
      </c>
      <c r="C19" s="1">
        <v>-0.38</v>
      </c>
      <c r="D19" s="1">
        <f>SQRT(( (2/SQRT(3))*SIN(RADIANS(B19)) + 0.5 )^2 + 0.75)</f>
        <v>1.685394731837444</v>
      </c>
      <c r="E19" s="1" t="e">
        <f t="shared" si="1"/>
        <v>#NUM!</v>
      </c>
    </row>
    <row r="20" spans="1:6" x14ac:dyDescent="0.75">
      <c r="B20" s="1"/>
      <c r="C20" s="1">
        <v>-1.35</v>
      </c>
      <c r="D20" s="1">
        <f>SQRT(( (2/SQRT(3))*SIN(RADIANS(B20)) + 0.5 )^2 + 0.75)</f>
        <v>1</v>
      </c>
      <c r="E20" s="1" t="e">
        <f t="shared" si="1"/>
        <v>#NUM!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3volt_processed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2019-04-04T02:11:23Z</dcterms:created>
  <dcterms:modified xsi:type="dcterms:W3CDTF">2019-04-04T22:03:34Z</dcterms:modified>
</cp:coreProperties>
</file>