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SeniorLab\Lab5-P1,6-PlancksConstant&amp;BlackbodyRadiation\P6-BlackbodyRadiation\Data\"/>
    </mc:Choice>
  </mc:AlternateContent>
  <xr:revisionPtr revIDLastSave="0" documentId="13_ncr:40009_{43798A47-35CE-4ABA-8B7E-B4F25EAF395F}" xr6:coauthVersionLast="41" xr6:coauthVersionMax="41" xr10:uidLastSave="{00000000-0000-0000-0000-000000000000}"/>
  <bookViews>
    <workbookView xWindow="-90" yWindow="-90" windowWidth="19380" windowHeight="10530"/>
  </bookViews>
  <sheets>
    <sheet name="3.02V_0.392A" sheetId="1" r:id="rId1"/>
  </sheets>
  <calcPr calcId="0"/>
</workbook>
</file>

<file path=xl/calcChain.xml><?xml version="1.0" encoding="utf-8"?>
<calcChain xmlns="http://schemas.openxmlformats.org/spreadsheetml/2006/main">
  <c r="H3" i="1" l="1"/>
  <c r="E4" i="1"/>
  <c r="E5" i="1"/>
  <c r="C5" i="1" s="1"/>
  <c r="E6" i="1"/>
  <c r="C6" i="1" s="1"/>
  <c r="E7" i="1"/>
  <c r="E8" i="1"/>
  <c r="E9" i="1"/>
  <c r="E3" i="1"/>
  <c r="C3" i="1" s="1"/>
  <c r="C4" i="1"/>
  <c r="C9" i="1"/>
  <c r="B4" i="1"/>
  <c r="B5" i="1"/>
  <c r="B6" i="1"/>
  <c r="B7" i="1"/>
  <c r="B8" i="1"/>
  <c r="B9" i="1"/>
  <c r="B10" i="1"/>
  <c r="E10" i="1" s="1"/>
  <c r="C10" i="1" s="1"/>
  <c r="B3" i="1"/>
  <c r="C7" i="1"/>
  <c r="C8" i="1"/>
  <c r="H5" i="1"/>
  <c r="F10" i="1" l="1"/>
  <c r="F9" i="1"/>
  <c r="J3" i="1"/>
  <c r="J4" i="1" s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<sst xmlns="http://schemas.openxmlformats.org/spreadsheetml/2006/main" count="11" uniqueCount="11">
  <si>
    <t>Run #1</t>
  </si>
  <si>
    <t>Angle deg (units)</t>
  </si>
  <si>
    <t>Relative Intensity (%)</t>
  </si>
  <si>
    <t>Wavelength</t>
  </si>
  <si>
    <t>Index</t>
  </si>
  <si>
    <t>resistiv.</t>
  </si>
  <si>
    <t>Theo I</t>
  </si>
  <si>
    <t>temp</t>
  </si>
  <si>
    <t>theo Lmax</t>
  </si>
  <si>
    <t>index cant be smaller than 1.689</t>
  </si>
  <si>
    <t>init. read.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</si>
</sst>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'3.02V_0.392A'!$D$2</c:f>
              <c:strCache>
                <c:ptCount val="1"/>
                <c:pt idx="0">
                  <c:v>Relative Intensity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'3.02V_0.392A'!$C$3:$C$15</c:f>
              <c:numCache>
                <c:formatCode>0.00</c:formatCode>
                <c:ptCount val="13"/>
                <c:pt idx="0">
                  <c:v>344.35680552035296</c:v>
                </c:pt>
                <c:pt idx="1">
                  <c:v>364.61213832370197</c:v>
                </c:pt>
                <c:pt idx="2">
                  <c:v>391.29718117397016</c:v>
                </c:pt>
                <c:pt idx="3">
                  <c:v>427.88479997419324</c:v>
                </c:pt>
                <c:pt idx="4">
                  <c:v>481.31649332822707</c:v>
                </c:pt>
                <c:pt idx="5">
                  <c:v>568.22030490570512</c:v>
                </c:pt>
                <c:pt idx="6">
                  <c:v>744.09424081455097</c:v>
                </c:pt>
                <c:pt idx="7">
                  <c:v>1497.6127027294388</c:v>
                </c:pt>
              </c:numCache>
            </c:numRef>
          </c:xVal>
          <c:yVal>
            <c:numRef>
              <c:f>'3.02V_0.392A'!$D$3:$D$15</c:f>
              <c:numCache>
                <c:formatCode>0.00</c:formatCode>
                <c:ptCount val="13"/>
                <c:pt idx="0">
                  <c:v>-10.24</c:v>
                </c:pt>
                <c:pt idx="1">
                  <c:v>-10.32</c:v>
                </c:pt>
                <c:pt idx="2">
                  <c:v>-10.36</c:v>
                </c:pt>
                <c:pt idx="3">
                  <c:v>-10.01</c:v>
                </c:pt>
                <c:pt idx="4">
                  <c:v>-9.77</c:v>
                </c:pt>
                <c:pt idx="5">
                  <c:v>-9.57</c:v>
                </c:pt>
                <c:pt idx="6">
                  <c:v>-9.4700000000000006</c:v>
                </c:pt>
                <c:pt idx="7">
                  <c:v>-5.61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B-4FEF-A707-A1F5C914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72136"/>
        <c:axId val="355318040"/>
      </c:scatterChart>
      <c:valAx>
        <c:axId val="33007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18040"/>
        <c:crosses val="autoZero"/>
        <c:crossBetween val="midCat"/>
      </c:valAx>
      <c:valAx>
        <c:axId val="3553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7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'3.02V_0.392A'!$F$2</c:f>
              <c:strCache>
                <c:ptCount val="1"/>
                <c:pt idx="0">
                  <c:v>Theo 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'3.02V_0.392A'!$C$3:$C$15</c:f>
              <c:numCache>
                <c:formatCode>0.00</c:formatCode>
                <c:ptCount val="13"/>
                <c:pt idx="0">
                  <c:v>344.35680552035296</c:v>
                </c:pt>
                <c:pt idx="1">
                  <c:v>364.61213832370197</c:v>
                </c:pt>
                <c:pt idx="2">
                  <c:v>391.29718117397016</c:v>
                </c:pt>
                <c:pt idx="3">
                  <c:v>427.88479997419324</c:v>
                </c:pt>
                <c:pt idx="4">
                  <c:v>481.31649332822707</c:v>
                </c:pt>
                <c:pt idx="5">
                  <c:v>568.22030490570512</c:v>
                </c:pt>
                <c:pt idx="6">
                  <c:v>744.09424081455097</c:v>
                </c:pt>
                <c:pt idx="7">
                  <c:v>1497.6127027294388</c:v>
                </c:pt>
              </c:numCache>
            </c:numRef>
          </c:xVal>
          <c:yVal>
            <c:numRef>
              <c:f>'3.02V_0.392A'!$F$3:$F$15</c:f>
              <c:numCache>
                <c:formatCode>General</c:formatCode>
                <c:ptCount val="13"/>
                <c:pt idx="0">
                  <c:v>3.081922812457991E-21</c:v>
                </c:pt>
                <c:pt idx="1">
                  <c:v>2.4520648205838408E-21</c:v>
                </c:pt>
                <c:pt idx="2">
                  <c:v>1.8485430110232931E-21</c:v>
                </c:pt>
                <c:pt idx="3">
                  <c:v>1.2928525767534683E-21</c:v>
                </c:pt>
                <c:pt idx="4">
                  <c:v>8.0748313965674652E-22</c:v>
                </c:pt>
                <c:pt idx="5">
                  <c:v>4.1570901697478643E-22</c:v>
                </c:pt>
                <c:pt idx="6">
                  <c:v>1.4136590200832552E-22</c:v>
                </c:pt>
                <c:pt idx="7">
                  <c:v>8.615061544995683E-24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D-4613-AA3E-8D202684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15744"/>
        <c:axId val="532781488"/>
      </c:scatterChart>
      <c:valAx>
        <c:axId val="3553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81488"/>
        <c:crosses val="autoZero"/>
        <c:crossBetween val="midCat"/>
      </c:valAx>
      <c:valAx>
        <c:axId val="5327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6</xdr:row>
      <xdr:rowOff>53975</xdr:rowOff>
    </xdr:from>
    <xdr:to>
      <xdr:col>10</xdr:col>
      <xdr:colOff>231775</xdr:colOff>
      <xdr:row>19</xdr:row>
      <xdr:rowOff>106362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F4193-CA0E-4427-877B-2BDF4E68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5</xdr:row>
      <xdr:rowOff>142875</xdr:rowOff>
    </xdr:from>
    <xdr:to>
      <xdr:col>14</xdr:col>
      <xdr:colOff>539750</xdr:colOff>
      <xdr:row>19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007A5-0B34-44FC-9A78-EA016220A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80" zoomScaleNormal="80" workbookViewId="0">
      <selection activeCell="A11" sqref="A11"/>
    </sheetView>
  </sheetViews>
  <sheetFormatPr defaultRowHeight="14.75" x14ac:dyDescent="0.75"/>
  <cols>
    <col min="3" max="3" width="10.5" bestFit="1" customWidth="1"/>
    <col min="4" max="4" width="17.90625" bestFit="1" customWidth="1"/>
    <col min="5" max="5" width="10.6328125" bestFit="1" customWidth="1"/>
    <col min="6" max="6" width="11.6328125" bestFit="1" customWidth="1"/>
    <col min="8" max="8" width="8.1796875" bestFit="1" customWidth="1"/>
    <col min="10" max="10" width="11.6328125" bestFit="1" customWidth="1"/>
  </cols>
  <sheetData>
    <row r="1" spans="1:10" x14ac:dyDescent="0.75">
      <c r="D1" t="s">
        <v>0</v>
      </c>
    </row>
    <row r="2" spans="1:10" x14ac:dyDescent="0.75">
      <c r="A2" t="s">
        <v>10</v>
      </c>
      <c r="B2" t="s">
        <v>1</v>
      </c>
      <c r="C2" t="s">
        <v>3</v>
      </c>
      <c r="D2" t="s">
        <v>2</v>
      </c>
      <c r="E2" t="s">
        <v>4</v>
      </c>
      <c r="F2" t="s">
        <v>6</v>
      </c>
      <c r="H2" t="s">
        <v>5</v>
      </c>
      <c r="J2" t="s">
        <v>8</v>
      </c>
    </row>
    <row r="3" spans="1:10" x14ac:dyDescent="0.75">
      <c r="A3">
        <v>110</v>
      </c>
      <c r="B3">
        <f>180-A3</f>
        <v>70</v>
      </c>
      <c r="C3" s="1">
        <f>SQRT(13900/(E3-1.689))</f>
        <v>344.35680552035296</v>
      </c>
      <c r="D3" s="1">
        <v>-10.24</v>
      </c>
      <c r="E3" s="1">
        <f>SQRT((((2/SQRT(3))*SIN(RADIANS(B3))+0.5)^2)+0.75)</f>
        <v>1.8062188508627124</v>
      </c>
      <c r="F3">
        <f>(2*PI()*(3*10^8)^2*6.626*10^-34)*(C3^-5)/(EXP(6.626*10^-34*3*10^8/(C3*1.38*10^-23*$H$5))-1)</f>
        <v>3.081922812457991E-21</v>
      </c>
      <c r="H3" s="1">
        <f>5.65*((3.02/0.392)-0.2)/0.93</f>
        <v>45.589313144612682</v>
      </c>
      <c r="J3">
        <f>0.002898/H5</f>
        <v>1.7394908407875827E-6</v>
      </c>
    </row>
    <row r="4" spans="1:10" x14ac:dyDescent="0.75">
      <c r="A4">
        <v>112</v>
      </c>
      <c r="B4">
        <f t="shared" ref="B4:B15" si="0">180-A4</f>
        <v>68</v>
      </c>
      <c r="C4" s="1">
        <f>SQRT(13900/(E4-1.689))</f>
        <v>364.61213832370197</v>
      </c>
      <c r="D4" s="1">
        <v>-10.32</v>
      </c>
      <c r="E4" s="1">
        <f t="shared" ref="E4:E14" si="1">SQRT((((2/SQRT(3))*SIN(RADIANS(B4))+0.5)^2)+0.75)</f>
        <v>1.7935568654503042</v>
      </c>
      <c r="F4">
        <f t="shared" ref="F4:F15" si="2">(2*PI()*(3*10^8)^2*6.626*10^-34)*(C4^-5)/(EXP(6.626*10^-34*3*10^8/(C4*1.38*10^-23*$H$5))-1)</f>
        <v>2.4520648205838408E-21</v>
      </c>
      <c r="H4" s="1" t="s">
        <v>7</v>
      </c>
      <c r="J4">
        <f>J3*10^9</f>
        <v>1739.4908407875828</v>
      </c>
    </row>
    <row r="5" spans="1:10" x14ac:dyDescent="0.75">
      <c r="A5">
        <v>114</v>
      </c>
      <c r="B5">
        <f t="shared" si="0"/>
        <v>66</v>
      </c>
      <c r="C5" s="1">
        <f>SQRT(13900/(E5-1.689))</f>
        <v>391.29718117397016</v>
      </c>
      <c r="D5" s="1">
        <v>-10.36</v>
      </c>
      <c r="E5" s="1">
        <f t="shared" si="1"/>
        <v>1.7797823376318811</v>
      </c>
      <c r="F5">
        <f t="shared" si="2"/>
        <v>1.8485430110232931E-21</v>
      </c>
      <c r="H5" s="1">
        <f>103+(38.1*$H$3)-(0.095*$H$3*$H$3)+((2.48*10^-4)*(($H$3)^3))</f>
        <v>1666.0047480835733</v>
      </c>
    </row>
    <row r="6" spans="1:10" x14ac:dyDescent="0.75">
      <c r="A6">
        <v>116</v>
      </c>
      <c r="B6">
        <f t="shared" si="0"/>
        <v>64</v>
      </c>
      <c r="C6" s="1">
        <f>SQRT(13900/(E6-1.689))</f>
        <v>427.88479997419324</v>
      </c>
      <c r="D6" s="1">
        <v>-10.01</v>
      </c>
      <c r="E6" s="1">
        <f t="shared" si="1"/>
        <v>1.7649208535712928</v>
      </c>
      <c r="F6">
        <f t="shared" si="2"/>
        <v>1.2928525767534683E-21</v>
      </c>
    </row>
    <row r="7" spans="1:10" x14ac:dyDescent="0.75">
      <c r="A7">
        <v>118</v>
      </c>
      <c r="B7">
        <f t="shared" si="0"/>
        <v>62</v>
      </c>
      <c r="C7" s="1">
        <f>SQRT(13900/(E7-1.689))</f>
        <v>481.31649332822707</v>
      </c>
      <c r="D7" s="1">
        <v>-9.77</v>
      </c>
      <c r="E7" s="1">
        <f t="shared" si="1"/>
        <v>1.7490002848719128</v>
      </c>
      <c r="F7">
        <f t="shared" si="2"/>
        <v>8.0748313965674652E-22</v>
      </c>
    </row>
    <row r="8" spans="1:10" x14ac:dyDescent="0.75">
      <c r="A8">
        <v>120</v>
      </c>
      <c r="B8">
        <f t="shared" si="0"/>
        <v>60</v>
      </c>
      <c r="C8" s="1">
        <f>SQRT(13900/(E8-1.689))</f>
        <v>568.22030490570512</v>
      </c>
      <c r="D8" s="1">
        <v>-9.57</v>
      </c>
      <c r="E8" s="1">
        <f t="shared" si="1"/>
        <v>1.7320508075688772</v>
      </c>
      <c r="F8">
        <f t="shared" si="2"/>
        <v>4.1570901697478643E-22</v>
      </c>
    </row>
    <row r="9" spans="1:10" x14ac:dyDescent="0.75">
      <c r="A9">
        <v>122</v>
      </c>
      <c r="B9">
        <f t="shared" si="0"/>
        <v>58</v>
      </c>
      <c r="C9" s="1">
        <f t="shared" ref="C9:C15" si="3">SQRT(13900/(E9-1.689))</f>
        <v>744.09424081455097</v>
      </c>
      <c r="D9" s="1">
        <v>-9.4700000000000006</v>
      </c>
      <c r="E9" s="1">
        <f t="shared" si="1"/>
        <v>1.71410492416967</v>
      </c>
      <c r="F9">
        <f t="shared" si="2"/>
        <v>1.4136590200832552E-22</v>
      </c>
    </row>
    <row r="10" spans="1:10" x14ac:dyDescent="0.75">
      <c r="A10">
        <v>124</v>
      </c>
      <c r="B10">
        <f t="shared" si="0"/>
        <v>56</v>
      </c>
      <c r="C10" s="1">
        <f t="shared" si="3"/>
        <v>1497.6127027294388</v>
      </c>
      <c r="D10" s="1">
        <v>-5.61</v>
      </c>
      <c r="E10" s="1">
        <f t="shared" si="1"/>
        <v>1.6951974890780552</v>
      </c>
      <c r="F10">
        <f t="shared" si="2"/>
        <v>8.615061544995683E-24</v>
      </c>
    </row>
    <row r="11" spans="1:10" x14ac:dyDescent="0.75">
      <c r="A11" s="2"/>
      <c r="B11" s="2"/>
      <c r="C11" s="3"/>
      <c r="D11" s="3"/>
      <c r="E11" s="4"/>
      <c r="F11" s="2"/>
    </row>
    <row r="12" spans="1:10" x14ac:dyDescent="0.75">
      <c r="A12" s="2"/>
      <c r="B12" s="2"/>
      <c r="C12" s="3"/>
      <c r="D12" s="3"/>
      <c r="E12" s="4"/>
      <c r="F12" s="2"/>
    </row>
    <row r="13" spans="1:10" x14ac:dyDescent="0.75">
      <c r="A13" s="2"/>
      <c r="B13" s="2"/>
      <c r="C13" s="3"/>
      <c r="D13" s="3"/>
      <c r="E13" s="4"/>
      <c r="F13" s="2"/>
    </row>
    <row r="14" spans="1:10" x14ac:dyDescent="0.75">
      <c r="A14" s="2"/>
      <c r="B14" s="2"/>
      <c r="C14" s="3"/>
      <c r="D14" s="3"/>
      <c r="E14" s="4"/>
      <c r="F14" s="2"/>
    </row>
    <row r="15" spans="1:10" x14ac:dyDescent="0.75">
      <c r="A15" s="2"/>
      <c r="B15" s="2"/>
      <c r="C15" s="3"/>
      <c r="D15" s="3"/>
      <c r="E15" s="4"/>
      <c r="F15" s="2"/>
    </row>
    <row r="18" spans="2:2" x14ac:dyDescent="0.75">
      <c r="B18" t="s">
        <v>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3.02V_0.392A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modified xsi:type="dcterms:W3CDTF">2019-04-02T17:08:15Z</dcterms:modified>
</cp:coreProperties>
</file>